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defaultThemeVersion="124226"/>
  <mc:AlternateContent xmlns:mc="http://schemas.openxmlformats.org/markup-compatibility/2006">
    <mc:Choice Requires="x15">
      <x15ac:absPath xmlns:x15ac="http://schemas.microsoft.com/office/spreadsheetml/2010/11/ac" url="https://mitgov-my.sharepoint.com/personal/simona_armento_mit_gov_it/Documents/Desktop/"/>
    </mc:Choice>
  </mc:AlternateContent>
  <xr:revisionPtr revIDLastSave="0" documentId="8_{8DE505E0-4D17-4F8E-94B6-B602FD171CED}" xr6:coauthVersionLast="47" xr6:coauthVersionMax="47" xr10:uidLastSave="{00000000-0000-0000-0000-000000000000}"/>
  <bookViews>
    <workbookView xWindow="-110" yWindow="-110" windowWidth="19420" windowHeight="10300" firstSheet="2" activeTab="4" xr2:uid="{00000000-000D-0000-FFFF-FFFF00000000}"/>
  </bookViews>
  <sheets>
    <sheet name="Urbano.Piano inv. forn" sheetId="6" r:id="rId1"/>
    <sheet name="EXTRAUrbano.Piano inv. forn " sheetId="18" r:id="rId2"/>
    <sheet name="urbano_PIANO_INV-INFR" sheetId="5" r:id="rId3"/>
    <sheet name="EXTRA-urbano_PIANO_INV-INFR " sheetId="19" r:id="rId4"/>
    <sheet name="q.e. gen" sheetId="9" r:id="rId5"/>
    <sheet name="urbano REND FORN_ metano" sheetId="1" r:id="rId6"/>
    <sheet name="extraurbano REND FORN_ metano" sheetId="20" r:id="rId7"/>
    <sheet name="urbano REND FORN_ ibr_met" sheetId="29" r:id="rId8"/>
    <sheet name="extraurbano REND FORN_ ibr_met" sheetId="30" r:id="rId9"/>
    <sheet name="urbano REND_FORN_ ele " sheetId="10" r:id="rId10"/>
    <sheet name="extraurbano REND FORN_ ele" sheetId="31" r:id="rId11"/>
    <sheet name="urbanoREND_FORN_ idrogeno" sheetId="17" r:id="rId12"/>
    <sheet name="eXTRAurbanoREND_FORN_ idrogeno" sheetId="22" r:id="rId13"/>
    <sheet name="EXTRurbanoREND_FORN_ dies_ibrid" sheetId="23" r:id="rId14"/>
    <sheet name="urbano rend_infr_met" sheetId="3" r:id="rId15"/>
    <sheet name="EXTRAurbano rend_infr_met " sheetId="24" r:id="rId16"/>
    <sheet name="urbano rend_infr_elet" sheetId="13" r:id="rId17"/>
    <sheet name="extraurb rend_infr_elet" sheetId="28" r:id="rId18"/>
    <sheet name="urbano rend_infr_idrogeno" sheetId="15" r:id="rId19"/>
    <sheet name="EXTRAurbano rend_infr_idrogeno" sheetId="25" r:id="rId20"/>
    <sheet name="DATI EROGAZIONI" sheetId="7" state="hidden" r:id="rId21"/>
    <sheet name="dati scheda tecnica" sheetId="8" state="hidden" r:id="rId22"/>
    <sheet name="CUP" sheetId="27" state="hidden" r:id="rId23"/>
  </sheets>
  <externalReferences>
    <externalReference r:id="rId24"/>
  </externalReferences>
  <definedNames>
    <definedName name="_xlnm.Print_Area" localSheetId="17">'extraurb rend_infr_elet'!$A$1:$T$98</definedName>
    <definedName name="_xlnm.Print_Area" localSheetId="10">'extraurbano REND FORN_ ele'!$A$1:$V$639</definedName>
    <definedName name="_xlnm.Print_Area" localSheetId="8">'extraurbano REND FORN_ ibr_met'!$A$1:$V$639</definedName>
    <definedName name="_xlnm.Print_Area" localSheetId="6">'extraurbano REND FORN_ metano'!$A$1:$V$639</definedName>
    <definedName name="_xlnm.Print_Area" localSheetId="19">'EXTRAurbano rend_infr_idrogeno'!$A$1:$T$78</definedName>
    <definedName name="_xlnm.Print_Area" localSheetId="15">'EXTRAurbano rend_infr_met '!$A$1:$T$92</definedName>
    <definedName name="_xlnm.Print_Area" localSheetId="1">'EXTRAUrbano.Piano inv. forn '!$A$1:$AC$278</definedName>
    <definedName name="_xlnm.Print_Area" localSheetId="3">'EXTRA-urbano_PIANO_INV-INFR '!$A$1:$J$126</definedName>
    <definedName name="_xlnm.Print_Area" localSheetId="12">'eXTRAurbanoREND_FORN_ idrogeno'!$A$1:$V$639</definedName>
    <definedName name="_xlnm.Print_Area" localSheetId="13">'EXTRurbanoREND_FORN_ dies_ibrid'!$A$1:$V$639</definedName>
    <definedName name="_xlnm.Print_Area" localSheetId="4">'q.e. gen'!$A$1:$AH$38</definedName>
    <definedName name="_xlnm.Print_Area" localSheetId="7">'urbano REND FORN_ ibr_met'!$A$1:$V$639</definedName>
    <definedName name="_xlnm.Print_Area" localSheetId="5">'urbano REND FORN_ metano'!$A$1:$V$639</definedName>
    <definedName name="_xlnm.Print_Area" localSheetId="9">'urbano REND_FORN_ ele '!$A$1:$V$639</definedName>
    <definedName name="_xlnm.Print_Area" localSheetId="16">'urbano rend_infr_elet'!$A$1:$T$98</definedName>
    <definedName name="_xlnm.Print_Area" localSheetId="18">'urbano rend_infr_idrogeno'!$A$1:$T$88</definedName>
    <definedName name="_xlnm.Print_Area" localSheetId="14">'urbano rend_infr_met'!$A$2:$T$78</definedName>
    <definedName name="_xlnm.Print_Area" localSheetId="2">'urbano_PIANO_INV-INFR'!$A$1:$K$127</definedName>
    <definedName name="_xlnm.Print_Area" localSheetId="11">'urbanoREND_FORN_ idrogeno'!$A$1:$V$639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35" i="9" l="1"/>
  <c r="AH22" i="9"/>
  <c r="AH21" i="9"/>
  <c r="AH20" i="9"/>
  <c r="AH19" i="9"/>
  <c r="AH18" i="9"/>
  <c r="M35" i="9"/>
  <c r="G30" i="9"/>
  <c r="F30" i="9"/>
  <c r="E30" i="9"/>
  <c r="D30" i="9"/>
  <c r="G27" i="9"/>
  <c r="F27" i="9"/>
  <c r="E27" i="9"/>
  <c r="D27" i="9"/>
  <c r="G24" i="9"/>
  <c r="F24" i="9"/>
  <c r="E24" i="9"/>
  <c r="D24" i="9"/>
  <c r="G21" i="9"/>
  <c r="F21" i="9"/>
  <c r="E21" i="9"/>
  <c r="D21" i="9"/>
  <c r="G18" i="9"/>
  <c r="F18" i="9"/>
  <c r="E18" i="9"/>
  <c r="D18" i="9"/>
  <c r="G15" i="9"/>
  <c r="F15" i="9"/>
  <c r="E15" i="9"/>
  <c r="D15" i="9"/>
  <c r="U28" i="9"/>
  <c r="U29" i="9"/>
  <c r="AE22" i="9"/>
  <c r="P638" i="22"/>
  <c r="O638" i="22"/>
  <c r="G638" i="22"/>
  <c r="F638" i="22"/>
  <c r="A628" i="22"/>
  <c r="M624" i="22"/>
  <c r="Q624" i="22" s="1"/>
  <c r="E624" i="22"/>
  <c r="M622" i="22"/>
  <c r="G622" i="22"/>
  <c r="P619" i="22"/>
  <c r="O619" i="22"/>
  <c r="G619" i="22"/>
  <c r="F619" i="22"/>
  <c r="A609" i="22"/>
  <c r="M605" i="22"/>
  <c r="Q605" i="22" s="1"/>
  <c r="E605" i="22"/>
  <c r="M603" i="22"/>
  <c r="G603" i="22"/>
  <c r="P600" i="22"/>
  <c r="O600" i="22"/>
  <c r="G600" i="22"/>
  <c r="F600" i="22"/>
  <c r="A590" i="22"/>
  <c r="M586" i="22"/>
  <c r="Q586" i="22" s="1"/>
  <c r="E586" i="22"/>
  <c r="M584" i="22"/>
  <c r="G584" i="22"/>
  <c r="P581" i="22"/>
  <c r="O581" i="22"/>
  <c r="G581" i="22"/>
  <c r="F581" i="22"/>
  <c r="A571" i="22"/>
  <c r="M567" i="22"/>
  <c r="Q567" i="22" s="1"/>
  <c r="E567" i="22"/>
  <c r="M565" i="22"/>
  <c r="G565" i="22"/>
  <c r="P562" i="22"/>
  <c r="O562" i="22"/>
  <c r="G562" i="22"/>
  <c r="F562" i="22"/>
  <c r="A552" i="22"/>
  <c r="M548" i="22"/>
  <c r="Q548" i="22" s="1"/>
  <c r="E548" i="22"/>
  <c r="M546" i="22"/>
  <c r="G546" i="22"/>
  <c r="P543" i="22"/>
  <c r="O543" i="22"/>
  <c r="G543" i="22"/>
  <c r="F543" i="22"/>
  <c r="A533" i="22"/>
  <c r="M529" i="22"/>
  <c r="Q529" i="22" s="1"/>
  <c r="E529" i="22"/>
  <c r="M527" i="22"/>
  <c r="G527" i="22"/>
  <c r="P524" i="22"/>
  <c r="O524" i="22"/>
  <c r="G524" i="22"/>
  <c r="F524" i="22"/>
  <c r="A514" i="22"/>
  <c r="M510" i="22"/>
  <c r="Q510" i="22" s="1"/>
  <c r="E510" i="22"/>
  <c r="M508" i="22"/>
  <c r="G508" i="22"/>
  <c r="P505" i="22"/>
  <c r="O505" i="22"/>
  <c r="G505" i="22"/>
  <c r="F505" i="22"/>
  <c r="A495" i="22"/>
  <c r="M491" i="22"/>
  <c r="Q491" i="22" s="1"/>
  <c r="E491" i="22"/>
  <c r="M489" i="22"/>
  <c r="G489" i="22"/>
  <c r="P486" i="22"/>
  <c r="O486" i="22"/>
  <c r="G486" i="22"/>
  <c r="F486" i="22"/>
  <c r="A476" i="22"/>
  <c r="M472" i="22"/>
  <c r="Q472" i="22" s="1"/>
  <c r="E472" i="22"/>
  <c r="M470" i="22"/>
  <c r="G470" i="22"/>
  <c r="P467" i="22"/>
  <c r="O467" i="22"/>
  <c r="G467" i="22"/>
  <c r="F467" i="22"/>
  <c r="A457" i="22"/>
  <c r="M453" i="22"/>
  <c r="Q453" i="22" s="1"/>
  <c r="E453" i="22"/>
  <c r="M451" i="22"/>
  <c r="G451" i="22"/>
  <c r="P448" i="22"/>
  <c r="O448" i="22"/>
  <c r="G448" i="22"/>
  <c r="F448" i="22"/>
  <c r="A438" i="22"/>
  <c r="Q434" i="22"/>
  <c r="M434" i="22"/>
  <c r="E434" i="22"/>
  <c r="M432" i="22"/>
  <c r="G432" i="22"/>
  <c r="P429" i="22"/>
  <c r="O429" i="22"/>
  <c r="G429" i="22"/>
  <c r="F429" i="22"/>
  <c r="A419" i="22"/>
  <c r="M415" i="22"/>
  <c r="Q415" i="22" s="1"/>
  <c r="E415" i="22"/>
  <c r="M413" i="22"/>
  <c r="G413" i="22"/>
  <c r="P410" i="22"/>
  <c r="O410" i="22"/>
  <c r="G410" i="22"/>
  <c r="F410" i="22"/>
  <c r="A400" i="22"/>
  <c r="M396" i="22"/>
  <c r="Q396" i="22" s="1"/>
  <c r="E396" i="22"/>
  <c r="M394" i="22"/>
  <c r="G394" i="22"/>
  <c r="P391" i="22"/>
  <c r="O391" i="22"/>
  <c r="G391" i="22"/>
  <c r="F391" i="22"/>
  <c r="A381" i="22"/>
  <c r="M377" i="22"/>
  <c r="Q377" i="22" s="1"/>
  <c r="E377" i="22"/>
  <c r="M375" i="22"/>
  <c r="G375" i="22"/>
  <c r="P372" i="22"/>
  <c r="O372" i="22"/>
  <c r="G372" i="22"/>
  <c r="F372" i="22"/>
  <c r="A362" i="22"/>
  <c r="M358" i="22"/>
  <c r="Q358" i="22" s="1"/>
  <c r="E358" i="22"/>
  <c r="M356" i="22"/>
  <c r="G356" i="22"/>
  <c r="P353" i="22"/>
  <c r="O353" i="22"/>
  <c r="G353" i="22"/>
  <c r="F353" i="22"/>
  <c r="A343" i="22"/>
  <c r="Q339" i="22"/>
  <c r="M339" i="22"/>
  <c r="E339" i="22"/>
  <c r="M337" i="22"/>
  <c r="G337" i="22"/>
  <c r="P334" i="22"/>
  <c r="O334" i="22"/>
  <c r="G334" i="22"/>
  <c r="F334" i="22"/>
  <c r="A324" i="22"/>
  <c r="M320" i="22"/>
  <c r="Q320" i="22" s="1"/>
  <c r="E320" i="22"/>
  <c r="M318" i="22"/>
  <c r="G318" i="22"/>
  <c r="P315" i="22"/>
  <c r="O315" i="22"/>
  <c r="G315" i="22"/>
  <c r="F315" i="22"/>
  <c r="A305" i="22"/>
  <c r="M301" i="22"/>
  <c r="Q301" i="22" s="1"/>
  <c r="E301" i="22"/>
  <c r="M299" i="22"/>
  <c r="G299" i="22"/>
  <c r="P296" i="22"/>
  <c r="O296" i="22"/>
  <c r="G296" i="22"/>
  <c r="F296" i="22"/>
  <c r="A286" i="22"/>
  <c r="M282" i="22"/>
  <c r="Q282" i="22" s="1"/>
  <c r="E282" i="22"/>
  <c r="M280" i="22"/>
  <c r="G280" i="22"/>
  <c r="P277" i="22"/>
  <c r="O277" i="22"/>
  <c r="G277" i="22"/>
  <c r="F277" i="22"/>
  <c r="A267" i="22"/>
  <c r="M263" i="22"/>
  <c r="Q263" i="22" s="1"/>
  <c r="E263" i="22"/>
  <c r="M261" i="22"/>
  <c r="G261" i="22"/>
  <c r="P258" i="22"/>
  <c r="O258" i="22"/>
  <c r="G258" i="22"/>
  <c r="F258" i="22"/>
  <c r="A248" i="22"/>
  <c r="M244" i="22"/>
  <c r="Q244" i="22" s="1"/>
  <c r="E244" i="22"/>
  <c r="M242" i="22"/>
  <c r="G242" i="22"/>
  <c r="P239" i="22"/>
  <c r="O239" i="22"/>
  <c r="G239" i="22"/>
  <c r="F239" i="22"/>
  <c r="A229" i="22"/>
  <c r="M225" i="22"/>
  <c r="Q225" i="22" s="1"/>
  <c r="E225" i="22"/>
  <c r="M223" i="22"/>
  <c r="G223" i="22"/>
  <c r="P220" i="22"/>
  <c r="O220" i="22"/>
  <c r="G220" i="22"/>
  <c r="F220" i="22"/>
  <c r="A210" i="22"/>
  <c r="M206" i="22"/>
  <c r="Q206" i="22" s="1"/>
  <c r="E206" i="22"/>
  <c r="M204" i="22"/>
  <c r="G204" i="22"/>
  <c r="P201" i="22"/>
  <c r="O201" i="22"/>
  <c r="G201" i="22"/>
  <c r="F201" i="22"/>
  <c r="A191" i="22"/>
  <c r="M187" i="22"/>
  <c r="Q187" i="22" s="1"/>
  <c r="E187" i="22"/>
  <c r="M185" i="22"/>
  <c r="G185" i="22"/>
  <c r="P182" i="22"/>
  <c r="O182" i="22"/>
  <c r="G182" i="22"/>
  <c r="F182" i="22"/>
  <c r="A172" i="22"/>
  <c r="M168" i="22"/>
  <c r="Q168" i="22" s="1"/>
  <c r="E168" i="22"/>
  <c r="M166" i="22"/>
  <c r="G166" i="22"/>
  <c r="P163" i="22"/>
  <c r="O163" i="22"/>
  <c r="G163" i="22"/>
  <c r="F163" i="22"/>
  <c r="A153" i="22"/>
  <c r="M149" i="22"/>
  <c r="Q149" i="22" s="1"/>
  <c r="E149" i="22"/>
  <c r="M147" i="22"/>
  <c r="G147" i="22"/>
  <c r="P144" i="22"/>
  <c r="O144" i="22"/>
  <c r="G144" i="22"/>
  <c r="F144" i="22"/>
  <c r="A134" i="22"/>
  <c r="M130" i="22"/>
  <c r="Q130" i="22" s="1"/>
  <c r="E130" i="22"/>
  <c r="M128" i="22"/>
  <c r="G128" i="22"/>
  <c r="P125" i="22"/>
  <c r="O125" i="22"/>
  <c r="G125" i="22"/>
  <c r="F125" i="22"/>
  <c r="A115" i="22"/>
  <c r="M111" i="22"/>
  <c r="E111" i="22"/>
  <c r="Q111" i="22" s="1"/>
  <c r="M109" i="22"/>
  <c r="G109" i="22"/>
  <c r="P106" i="22"/>
  <c r="O106" i="22"/>
  <c r="G106" i="22"/>
  <c r="F106" i="22"/>
  <c r="A96" i="22"/>
  <c r="M92" i="22"/>
  <c r="Q92" i="22" s="1"/>
  <c r="E92" i="22"/>
  <c r="M90" i="22"/>
  <c r="G90" i="22"/>
  <c r="P87" i="22"/>
  <c r="O87" i="22"/>
  <c r="G87" i="22"/>
  <c r="F87" i="22"/>
  <c r="A77" i="22"/>
  <c r="M73" i="22"/>
  <c r="Q73" i="22" s="1"/>
  <c r="E73" i="22"/>
  <c r="M71" i="22"/>
  <c r="G71" i="22"/>
  <c r="P68" i="22"/>
  <c r="O68" i="22"/>
  <c r="G68" i="22"/>
  <c r="F68" i="22"/>
  <c r="A58" i="22"/>
  <c r="M54" i="22"/>
  <c r="Q54" i="22" s="1"/>
  <c r="E54" i="22"/>
  <c r="M52" i="22"/>
  <c r="G52" i="22"/>
  <c r="P49" i="22"/>
  <c r="O49" i="22"/>
  <c r="G49" i="22"/>
  <c r="F49" i="22"/>
  <c r="A39" i="22"/>
  <c r="M35" i="22"/>
  <c r="Q35" i="22" s="1"/>
  <c r="E35" i="22"/>
  <c r="M33" i="22"/>
  <c r="G33" i="22"/>
  <c r="U27" i="9"/>
  <c r="U30" i="9"/>
  <c r="W22" i="9"/>
  <c r="V22" i="9"/>
  <c r="P638" i="17"/>
  <c r="O638" i="17"/>
  <c r="G638" i="17"/>
  <c r="F638" i="17"/>
  <c r="A628" i="17"/>
  <c r="M624" i="17"/>
  <c r="M622" i="17"/>
  <c r="G622" i="17"/>
  <c r="P619" i="17"/>
  <c r="O619" i="17"/>
  <c r="G619" i="17"/>
  <c r="F619" i="17"/>
  <c r="A609" i="17"/>
  <c r="M605" i="17"/>
  <c r="M603" i="17"/>
  <c r="G603" i="17"/>
  <c r="P600" i="17"/>
  <c r="O600" i="17"/>
  <c r="G600" i="17"/>
  <c r="F600" i="17"/>
  <c r="A590" i="17"/>
  <c r="M586" i="17"/>
  <c r="M584" i="17"/>
  <c r="G584" i="17"/>
  <c r="P581" i="17"/>
  <c r="O581" i="17"/>
  <c r="G581" i="17"/>
  <c r="F581" i="17"/>
  <c r="A571" i="17"/>
  <c r="M567" i="17"/>
  <c r="M565" i="17"/>
  <c r="G565" i="17"/>
  <c r="P562" i="17"/>
  <c r="O562" i="17"/>
  <c r="G562" i="17"/>
  <c r="F562" i="17"/>
  <c r="A552" i="17"/>
  <c r="M548" i="17"/>
  <c r="M546" i="17"/>
  <c r="G546" i="17"/>
  <c r="P543" i="17"/>
  <c r="O543" i="17"/>
  <c r="G543" i="17"/>
  <c r="F543" i="17"/>
  <c r="A533" i="17"/>
  <c r="M529" i="17"/>
  <c r="M527" i="17"/>
  <c r="G527" i="17"/>
  <c r="P524" i="17"/>
  <c r="O524" i="17"/>
  <c r="G524" i="17"/>
  <c r="F524" i="17"/>
  <c r="A514" i="17"/>
  <c r="M510" i="17"/>
  <c r="M508" i="17"/>
  <c r="G508" i="17"/>
  <c r="P505" i="17"/>
  <c r="O505" i="17"/>
  <c r="G505" i="17"/>
  <c r="F505" i="17"/>
  <c r="A495" i="17"/>
  <c r="M491" i="17"/>
  <c r="M489" i="17"/>
  <c r="G489" i="17"/>
  <c r="P486" i="17"/>
  <c r="O486" i="17"/>
  <c r="G486" i="17"/>
  <c r="F486" i="17"/>
  <c r="A476" i="17"/>
  <c r="M472" i="17"/>
  <c r="M470" i="17"/>
  <c r="G470" i="17"/>
  <c r="P467" i="17"/>
  <c r="O467" i="17"/>
  <c r="G467" i="17"/>
  <c r="F467" i="17"/>
  <c r="A457" i="17"/>
  <c r="M453" i="17"/>
  <c r="M451" i="17"/>
  <c r="G451" i="17"/>
  <c r="P448" i="17"/>
  <c r="O448" i="17"/>
  <c r="G448" i="17"/>
  <c r="F448" i="17"/>
  <c r="A438" i="17"/>
  <c r="M434" i="17"/>
  <c r="M432" i="17"/>
  <c r="G432" i="17"/>
  <c r="P429" i="17"/>
  <c r="O429" i="17"/>
  <c r="G429" i="17"/>
  <c r="F429" i="17"/>
  <c r="A419" i="17"/>
  <c r="M415" i="17"/>
  <c r="M413" i="17"/>
  <c r="G413" i="17"/>
  <c r="P410" i="17"/>
  <c r="O410" i="17"/>
  <c r="G410" i="17"/>
  <c r="F410" i="17"/>
  <c r="A400" i="17"/>
  <c r="M396" i="17"/>
  <c r="M394" i="17"/>
  <c r="G394" i="17"/>
  <c r="P391" i="17"/>
  <c r="O391" i="17"/>
  <c r="G391" i="17"/>
  <c r="F391" i="17"/>
  <c r="A381" i="17"/>
  <c r="M377" i="17"/>
  <c r="M375" i="17"/>
  <c r="G375" i="17"/>
  <c r="P372" i="17"/>
  <c r="O372" i="17"/>
  <c r="G372" i="17"/>
  <c r="F372" i="17"/>
  <c r="A362" i="17"/>
  <c r="M358" i="17"/>
  <c r="M356" i="17"/>
  <c r="G356" i="17"/>
  <c r="P353" i="17"/>
  <c r="O353" i="17"/>
  <c r="G353" i="17"/>
  <c r="F353" i="17"/>
  <c r="A343" i="17"/>
  <c r="M339" i="17"/>
  <c r="M337" i="17"/>
  <c r="G337" i="17"/>
  <c r="P334" i="17"/>
  <c r="O334" i="17"/>
  <c r="G334" i="17"/>
  <c r="F334" i="17"/>
  <c r="A324" i="17"/>
  <c r="M320" i="17"/>
  <c r="M318" i="17"/>
  <c r="G318" i="17"/>
  <c r="P315" i="17"/>
  <c r="O315" i="17"/>
  <c r="G315" i="17"/>
  <c r="F315" i="17"/>
  <c r="A305" i="17"/>
  <c r="M301" i="17"/>
  <c r="M299" i="17"/>
  <c r="G299" i="17"/>
  <c r="P296" i="17"/>
  <c r="O296" i="17"/>
  <c r="G296" i="17"/>
  <c r="F296" i="17"/>
  <c r="A286" i="17"/>
  <c r="M282" i="17"/>
  <c r="M280" i="17"/>
  <c r="G280" i="17"/>
  <c r="P277" i="17"/>
  <c r="O277" i="17"/>
  <c r="G277" i="17"/>
  <c r="F277" i="17"/>
  <c r="A267" i="17"/>
  <c r="M263" i="17"/>
  <c r="M261" i="17"/>
  <c r="G261" i="17"/>
  <c r="P258" i="17"/>
  <c r="O258" i="17"/>
  <c r="G258" i="17"/>
  <c r="F258" i="17"/>
  <c r="A248" i="17"/>
  <c r="M244" i="17"/>
  <c r="M242" i="17"/>
  <c r="G242" i="17"/>
  <c r="P239" i="17"/>
  <c r="O239" i="17"/>
  <c r="G239" i="17"/>
  <c r="F239" i="17"/>
  <c r="A229" i="17"/>
  <c r="M225" i="17"/>
  <c r="M223" i="17"/>
  <c r="G223" i="17"/>
  <c r="P220" i="17"/>
  <c r="O220" i="17"/>
  <c r="G220" i="17"/>
  <c r="F220" i="17"/>
  <c r="A210" i="17"/>
  <c r="M206" i="17"/>
  <c r="M204" i="17"/>
  <c r="G204" i="17"/>
  <c r="P201" i="17"/>
  <c r="O201" i="17"/>
  <c r="G201" i="17"/>
  <c r="F201" i="17"/>
  <c r="A191" i="17"/>
  <c r="M187" i="17"/>
  <c r="M185" i="17"/>
  <c r="G185" i="17"/>
  <c r="P182" i="17"/>
  <c r="O182" i="17"/>
  <c r="G182" i="17"/>
  <c r="F182" i="17"/>
  <c r="A172" i="17"/>
  <c r="M168" i="17"/>
  <c r="M166" i="17"/>
  <c r="G166" i="17"/>
  <c r="P163" i="17"/>
  <c r="O163" i="17"/>
  <c r="G163" i="17"/>
  <c r="F163" i="17"/>
  <c r="A153" i="17"/>
  <c r="M149" i="17"/>
  <c r="M147" i="17"/>
  <c r="G147" i="17"/>
  <c r="P144" i="17"/>
  <c r="O144" i="17"/>
  <c r="G144" i="17"/>
  <c r="F144" i="17"/>
  <c r="A134" i="17"/>
  <c r="M130" i="17"/>
  <c r="M128" i="17"/>
  <c r="G128" i="17"/>
  <c r="P125" i="17"/>
  <c r="O125" i="17"/>
  <c r="G125" i="17"/>
  <c r="F125" i="17"/>
  <c r="A115" i="17"/>
  <c r="M111" i="17"/>
  <c r="M109" i="17"/>
  <c r="G109" i="17"/>
  <c r="P106" i="17"/>
  <c r="O106" i="17"/>
  <c r="G106" i="17"/>
  <c r="F106" i="17"/>
  <c r="A96" i="17"/>
  <c r="M92" i="17"/>
  <c r="M90" i="17"/>
  <c r="G90" i="17"/>
  <c r="P87" i="17"/>
  <c r="O87" i="17"/>
  <c r="G87" i="17"/>
  <c r="F87" i="17"/>
  <c r="A77" i="17"/>
  <c r="M73" i="17"/>
  <c r="M71" i="17"/>
  <c r="G71" i="17"/>
  <c r="P68" i="17"/>
  <c r="O68" i="17"/>
  <c r="G68" i="17"/>
  <c r="F68" i="17"/>
  <c r="A58" i="17"/>
  <c r="M54" i="17"/>
  <c r="M52" i="17"/>
  <c r="G52" i="17"/>
  <c r="P49" i="17"/>
  <c r="O49" i="17"/>
  <c r="G49" i="17"/>
  <c r="F49" i="17"/>
  <c r="A39" i="17"/>
  <c r="M35" i="17"/>
  <c r="M33" i="17"/>
  <c r="G33" i="17"/>
  <c r="AF21" i="9"/>
  <c r="AE21" i="9"/>
  <c r="P638" i="31"/>
  <c r="O638" i="31"/>
  <c r="G638" i="31"/>
  <c r="F638" i="31"/>
  <c r="A628" i="31"/>
  <c r="M624" i="31"/>
  <c r="Q624" i="31" s="1"/>
  <c r="E624" i="31"/>
  <c r="M622" i="31"/>
  <c r="G622" i="31"/>
  <c r="P619" i="31"/>
  <c r="O619" i="31"/>
  <c r="G619" i="31"/>
  <c r="F619" i="31"/>
  <c r="A609" i="31"/>
  <c r="M605" i="31"/>
  <c r="Q605" i="31" s="1"/>
  <c r="E605" i="31"/>
  <c r="M603" i="31"/>
  <c r="G603" i="31"/>
  <c r="P600" i="31"/>
  <c r="O600" i="31"/>
  <c r="G600" i="31"/>
  <c r="F600" i="31"/>
  <c r="A590" i="31"/>
  <c r="M586" i="31"/>
  <c r="Q586" i="31" s="1"/>
  <c r="E586" i="31"/>
  <c r="M584" i="31"/>
  <c r="G584" i="31"/>
  <c r="P581" i="31"/>
  <c r="O581" i="31"/>
  <c r="G581" i="31"/>
  <c r="F581" i="31"/>
  <c r="A571" i="31"/>
  <c r="M567" i="31"/>
  <c r="Q567" i="31" s="1"/>
  <c r="E567" i="31"/>
  <c r="M565" i="31"/>
  <c r="G565" i="31"/>
  <c r="P562" i="31"/>
  <c r="O562" i="31"/>
  <c r="G562" i="31"/>
  <c r="F562" i="31"/>
  <c r="A552" i="31"/>
  <c r="Q548" i="31"/>
  <c r="M548" i="31"/>
  <c r="E548" i="31"/>
  <c r="M546" i="31"/>
  <c r="G546" i="31"/>
  <c r="P543" i="31"/>
  <c r="O543" i="31"/>
  <c r="G543" i="31"/>
  <c r="F543" i="31"/>
  <c r="A533" i="31"/>
  <c r="M529" i="31"/>
  <c r="Q529" i="31" s="1"/>
  <c r="E529" i="31"/>
  <c r="M527" i="31"/>
  <c r="G527" i="31"/>
  <c r="P524" i="31"/>
  <c r="O524" i="31"/>
  <c r="G524" i="31"/>
  <c r="F524" i="31"/>
  <c r="A514" i="31"/>
  <c r="M510" i="31"/>
  <c r="Q510" i="31" s="1"/>
  <c r="E510" i="31"/>
  <c r="M508" i="31"/>
  <c r="G508" i="31"/>
  <c r="P505" i="31"/>
  <c r="O505" i="31"/>
  <c r="G505" i="31"/>
  <c r="F505" i="31"/>
  <c r="A495" i="31"/>
  <c r="M491" i="31"/>
  <c r="Q491" i="31" s="1"/>
  <c r="E491" i="31"/>
  <c r="M489" i="31"/>
  <c r="G489" i="31"/>
  <c r="P486" i="31"/>
  <c r="O486" i="31"/>
  <c r="G486" i="31"/>
  <c r="F486" i="31"/>
  <c r="A476" i="31"/>
  <c r="M472" i="31"/>
  <c r="Q472" i="31" s="1"/>
  <c r="E472" i="31"/>
  <c r="M470" i="31"/>
  <c r="G470" i="31"/>
  <c r="P467" i="31"/>
  <c r="O467" i="31"/>
  <c r="G467" i="31"/>
  <c r="F467" i="31"/>
  <c r="A457" i="31"/>
  <c r="M453" i="31"/>
  <c r="Q453" i="31" s="1"/>
  <c r="E453" i="31"/>
  <c r="M451" i="31"/>
  <c r="G451" i="31"/>
  <c r="P448" i="31"/>
  <c r="O448" i="31"/>
  <c r="G448" i="31"/>
  <c r="F448" i="31"/>
  <c r="A438" i="31"/>
  <c r="M434" i="31"/>
  <c r="Q434" i="31" s="1"/>
  <c r="E434" i="31"/>
  <c r="M432" i="31"/>
  <c r="G432" i="31"/>
  <c r="P429" i="31"/>
  <c r="O429" i="31"/>
  <c r="G429" i="31"/>
  <c r="F429" i="31"/>
  <c r="A419" i="31"/>
  <c r="M415" i="31"/>
  <c r="Q415" i="31" s="1"/>
  <c r="E415" i="31"/>
  <c r="M413" i="31"/>
  <c r="G413" i="31"/>
  <c r="P410" i="31"/>
  <c r="O410" i="31"/>
  <c r="G410" i="31"/>
  <c r="F410" i="31"/>
  <c r="A400" i="31"/>
  <c r="M396" i="31"/>
  <c r="Q396" i="31" s="1"/>
  <c r="E396" i="31"/>
  <c r="M394" i="31"/>
  <c r="G394" i="31"/>
  <c r="P391" i="31"/>
  <c r="O391" i="31"/>
  <c r="G391" i="31"/>
  <c r="F391" i="31"/>
  <c r="A381" i="31"/>
  <c r="M377" i="31"/>
  <c r="Q377" i="31" s="1"/>
  <c r="E377" i="31"/>
  <c r="M375" i="31"/>
  <c r="G375" i="31"/>
  <c r="P372" i="31"/>
  <c r="O372" i="31"/>
  <c r="G372" i="31"/>
  <c r="F372" i="31"/>
  <c r="A362" i="31"/>
  <c r="M358" i="31"/>
  <c r="Q358" i="31" s="1"/>
  <c r="E358" i="31"/>
  <c r="M356" i="31"/>
  <c r="G356" i="31"/>
  <c r="P353" i="31"/>
  <c r="O353" i="31"/>
  <c r="G353" i="31"/>
  <c r="F353" i="31"/>
  <c r="A343" i="31"/>
  <c r="M339" i="31"/>
  <c r="Q339" i="31" s="1"/>
  <c r="E339" i="31"/>
  <c r="M337" i="31"/>
  <c r="G337" i="31"/>
  <c r="P334" i="31"/>
  <c r="O334" i="31"/>
  <c r="G334" i="31"/>
  <c r="F334" i="31"/>
  <c r="A324" i="31"/>
  <c r="M320" i="31"/>
  <c r="Q320" i="31" s="1"/>
  <c r="E320" i="31"/>
  <c r="M318" i="31"/>
  <c r="G318" i="31"/>
  <c r="P315" i="31"/>
  <c r="O315" i="31"/>
  <c r="G315" i="31"/>
  <c r="F315" i="31"/>
  <c r="A305" i="31"/>
  <c r="M301" i="31"/>
  <c r="Q301" i="31" s="1"/>
  <c r="E301" i="31"/>
  <c r="M299" i="31"/>
  <c r="G299" i="31"/>
  <c r="P296" i="31"/>
  <c r="O296" i="31"/>
  <c r="G296" i="31"/>
  <c r="F296" i="31"/>
  <c r="A286" i="31"/>
  <c r="M282" i="31"/>
  <c r="Q282" i="31" s="1"/>
  <c r="E282" i="31"/>
  <c r="M280" i="31"/>
  <c r="G280" i="31"/>
  <c r="P277" i="31"/>
  <c r="O277" i="31"/>
  <c r="G277" i="31"/>
  <c r="F277" i="31"/>
  <c r="A267" i="31"/>
  <c r="M263" i="31"/>
  <c r="Q263" i="31" s="1"/>
  <c r="E263" i="31"/>
  <c r="M261" i="31"/>
  <c r="G261" i="31"/>
  <c r="P258" i="31"/>
  <c r="O258" i="31"/>
  <c r="G258" i="31"/>
  <c r="F258" i="31"/>
  <c r="A248" i="31"/>
  <c r="M244" i="31"/>
  <c r="Q244" i="31" s="1"/>
  <c r="E244" i="31"/>
  <c r="M242" i="31"/>
  <c r="G242" i="31"/>
  <c r="P239" i="31"/>
  <c r="O239" i="31"/>
  <c r="G239" i="31"/>
  <c r="F239" i="31"/>
  <c r="A229" i="31"/>
  <c r="M225" i="31"/>
  <c r="Q225" i="31" s="1"/>
  <c r="E225" i="31"/>
  <c r="M223" i="31"/>
  <c r="G223" i="31"/>
  <c r="P220" i="31"/>
  <c r="O220" i="31"/>
  <c r="G220" i="31"/>
  <c r="F220" i="31"/>
  <c r="A210" i="31"/>
  <c r="M206" i="31"/>
  <c r="Q206" i="31" s="1"/>
  <c r="E206" i="31"/>
  <c r="M204" i="31"/>
  <c r="G204" i="31"/>
  <c r="P201" i="31"/>
  <c r="O201" i="31"/>
  <c r="G201" i="31"/>
  <c r="F201" i="31"/>
  <c r="A191" i="31"/>
  <c r="Q187" i="31"/>
  <c r="M187" i="31"/>
  <c r="E187" i="31"/>
  <c r="M185" i="31"/>
  <c r="G185" i="31"/>
  <c r="P182" i="31"/>
  <c r="O182" i="31"/>
  <c r="G182" i="31"/>
  <c r="F182" i="31"/>
  <c r="A172" i="31"/>
  <c r="M168" i="31"/>
  <c r="Q168" i="31" s="1"/>
  <c r="E168" i="31"/>
  <c r="M166" i="31"/>
  <c r="G166" i="31"/>
  <c r="P163" i="31"/>
  <c r="O163" i="31"/>
  <c r="G163" i="31"/>
  <c r="F163" i="31"/>
  <c r="A153" i="31"/>
  <c r="M149" i="31"/>
  <c r="Q149" i="31" s="1"/>
  <c r="E149" i="31"/>
  <c r="M147" i="31"/>
  <c r="G147" i="31"/>
  <c r="P144" i="31"/>
  <c r="O144" i="31"/>
  <c r="G144" i="31"/>
  <c r="F144" i="31"/>
  <c r="A134" i="31"/>
  <c r="M130" i="31"/>
  <c r="Q130" i="31" s="1"/>
  <c r="E130" i="31"/>
  <c r="M128" i="31"/>
  <c r="G128" i="31"/>
  <c r="P125" i="31"/>
  <c r="O125" i="31"/>
  <c r="G125" i="31"/>
  <c r="F125" i="31"/>
  <c r="A115" i="31"/>
  <c r="M111" i="31"/>
  <c r="Q111" i="31" s="1"/>
  <c r="E111" i="31"/>
  <c r="M109" i="31"/>
  <c r="G109" i="31"/>
  <c r="P106" i="31"/>
  <c r="O106" i="31"/>
  <c r="G106" i="31"/>
  <c r="F106" i="31"/>
  <c r="A96" i="31"/>
  <c r="Q92" i="31"/>
  <c r="M92" i="31"/>
  <c r="E92" i="31"/>
  <c r="M90" i="31"/>
  <c r="G90" i="31"/>
  <c r="P87" i="31"/>
  <c r="O87" i="31"/>
  <c r="G87" i="31"/>
  <c r="F87" i="31"/>
  <c r="A77" i="31"/>
  <c r="M73" i="31"/>
  <c r="Q73" i="31" s="1"/>
  <c r="E73" i="31"/>
  <c r="M71" i="31"/>
  <c r="G71" i="31"/>
  <c r="P68" i="31"/>
  <c r="O68" i="31"/>
  <c r="G68" i="31"/>
  <c r="F68" i="31"/>
  <c r="A58" i="31"/>
  <c r="M54" i="31"/>
  <c r="Q54" i="31" s="1"/>
  <c r="E54" i="31"/>
  <c r="M52" i="31"/>
  <c r="G52" i="31"/>
  <c r="P49" i="31"/>
  <c r="O49" i="31"/>
  <c r="G49" i="31"/>
  <c r="F49" i="31"/>
  <c r="A39" i="31"/>
  <c r="M35" i="31"/>
  <c r="Q35" i="31" s="1"/>
  <c r="E35" i="31"/>
  <c r="M33" i="31"/>
  <c r="G33" i="31"/>
  <c r="M16" i="31"/>
  <c r="M14" i="31"/>
  <c r="E16" i="31"/>
  <c r="G14" i="31"/>
  <c r="P30" i="31"/>
  <c r="O30" i="31"/>
  <c r="G30" i="31"/>
  <c r="F30" i="31"/>
  <c r="A20" i="31"/>
  <c r="P638" i="10"/>
  <c r="O638" i="10"/>
  <c r="G638" i="10"/>
  <c r="F638" i="10"/>
  <c r="A628" i="10"/>
  <c r="M624" i="10"/>
  <c r="M622" i="10"/>
  <c r="G622" i="10"/>
  <c r="P619" i="10"/>
  <c r="O619" i="10"/>
  <c r="G619" i="10"/>
  <c r="F619" i="10"/>
  <c r="A609" i="10"/>
  <c r="M605" i="10"/>
  <c r="M603" i="10"/>
  <c r="G603" i="10"/>
  <c r="P600" i="10"/>
  <c r="O600" i="10"/>
  <c r="G600" i="10"/>
  <c r="F600" i="10"/>
  <c r="A590" i="10"/>
  <c r="M586" i="10"/>
  <c r="M584" i="10"/>
  <c r="G584" i="10"/>
  <c r="P581" i="10"/>
  <c r="O581" i="10"/>
  <c r="G581" i="10"/>
  <c r="F581" i="10"/>
  <c r="A571" i="10"/>
  <c r="M567" i="10"/>
  <c r="M565" i="10"/>
  <c r="G565" i="10"/>
  <c r="P562" i="10"/>
  <c r="O562" i="10"/>
  <c r="G562" i="10"/>
  <c r="F562" i="10"/>
  <c r="A552" i="10"/>
  <c r="M548" i="10"/>
  <c r="M546" i="10"/>
  <c r="G546" i="10"/>
  <c r="P543" i="10"/>
  <c r="O543" i="10"/>
  <c r="G543" i="10"/>
  <c r="F543" i="10"/>
  <c r="A533" i="10"/>
  <c r="M529" i="10"/>
  <c r="M527" i="10"/>
  <c r="G527" i="10"/>
  <c r="P524" i="10"/>
  <c r="O524" i="10"/>
  <c r="G524" i="10"/>
  <c r="F524" i="10"/>
  <c r="A514" i="10"/>
  <c r="M510" i="10"/>
  <c r="M508" i="10"/>
  <c r="G508" i="10"/>
  <c r="P505" i="10"/>
  <c r="O505" i="10"/>
  <c r="G505" i="10"/>
  <c r="F505" i="10"/>
  <c r="A495" i="10"/>
  <c r="M491" i="10"/>
  <c r="M489" i="10"/>
  <c r="G489" i="10"/>
  <c r="P486" i="10"/>
  <c r="O486" i="10"/>
  <c r="G486" i="10"/>
  <c r="F486" i="10"/>
  <c r="A476" i="10"/>
  <c r="M472" i="10"/>
  <c r="M470" i="10"/>
  <c r="G470" i="10"/>
  <c r="P467" i="10"/>
  <c r="O467" i="10"/>
  <c r="G467" i="10"/>
  <c r="F467" i="10"/>
  <c r="A457" i="10"/>
  <c r="M453" i="10"/>
  <c r="M451" i="10"/>
  <c r="G451" i="10"/>
  <c r="P448" i="10"/>
  <c r="O448" i="10"/>
  <c r="G448" i="10"/>
  <c r="F448" i="10"/>
  <c r="A438" i="10"/>
  <c r="M434" i="10"/>
  <c r="M432" i="10"/>
  <c r="G432" i="10"/>
  <c r="P429" i="10"/>
  <c r="O429" i="10"/>
  <c r="G429" i="10"/>
  <c r="F429" i="10"/>
  <c r="A419" i="10"/>
  <c r="M415" i="10"/>
  <c r="M413" i="10"/>
  <c r="G413" i="10"/>
  <c r="P410" i="10"/>
  <c r="O410" i="10"/>
  <c r="G410" i="10"/>
  <c r="F410" i="10"/>
  <c r="A400" i="10"/>
  <c r="M396" i="10"/>
  <c r="M394" i="10"/>
  <c r="G394" i="10"/>
  <c r="P391" i="10"/>
  <c r="O391" i="10"/>
  <c r="G391" i="10"/>
  <c r="F391" i="10"/>
  <c r="A381" i="10"/>
  <c r="M377" i="10"/>
  <c r="M375" i="10"/>
  <c r="G375" i="10"/>
  <c r="P372" i="10"/>
  <c r="O372" i="10"/>
  <c r="G372" i="10"/>
  <c r="F372" i="10"/>
  <c r="A362" i="10"/>
  <c r="M358" i="10"/>
  <c r="M356" i="10"/>
  <c r="G356" i="10"/>
  <c r="P353" i="10"/>
  <c r="O353" i="10"/>
  <c r="G353" i="10"/>
  <c r="F353" i="10"/>
  <c r="A343" i="10"/>
  <c r="M339" i="10"/>
  <c r="M337" i="10"/>
  <c r="G337" i="10"/>
  <c r="P334" i="10"/>
  <c r="O334" i="10"/>
  <c r="G334" i="10"/>
  <c r="F334" i="10"/>
  <c r="A324" i="10"/>
  <c r="M320" i="10"/>
  <c r="M318" i="10"/>
  <c r="G318" i="10"/>
  <c r="P315" i="10"/>
  <c r="O315" i="10"/>
  <c r="G315" i="10"/>
  <c r="F315" i="10"/>
  <c r="A305" i="10"/>
  <c r="M301" i="10"/>
  <c r="M299" i="10"/>
  <c r="G299" i="10"/>
  <c r="P296" i="10"/>
  <c r="O296" i="10"/>
  <c r="G296" i="10"/>
  <c r="F296" i="10"/>
  <c r="A286" i="10"/>
  <c r="M282" i="10"/>
  <c r="M280" i="10"/>
  <c r="G280" i="10"/>
  <c r="P277" i="10"/>
  <c r="O277" i="10"/>
  <c r="G277" i="10"/>
  <c r="F277" i="10"/>
  <c r="A267" i="10"/>
  <c r="M263" i="10"/>
  <c r="M261" i="10"/>
  <c r="G261" i="10"/>
  <c r="P258" i="10"/>
  <c r="O258" i="10"/>
  <c r="G258" i="10"/>
  <c r="F258" i="10"/>
  <c r="A248" i="10"/>
  <c r="M244" i="10"/>
  <c r="M242" i="10"/>
  <c r="G242" i="10"/>
  <c r="P239" i="10"/>
  <c r="O239" i="10"/>
  <c r="G239" i="10"/>
  <c r="F239" i="10"/>
  <c r="A229" i="10"/>
  <c r="M225" i="10"/>
  <c r="M223" i="10"/>
  <c r="G223" i="10"/>
  <c r="P220" i="10"/>
  <c r="O220" i="10"/>
  <c r="G220" i="10"/>
  <c r="F220" i="10"/>
  <c r="A210" i="10"/>
  <c r="M206" i="10"/>
  <c r="M204" i="10"/>
  <c r="G204" i="10"/>
  <c r="P201" i="10"/>
  <c r="O201" i="10"/>
  <c r="G201" i="10"/>
  <c r="F201" i="10"/>
  <c r="A191" i="10"/>
  <c r="M187" i="10"/>
  <c r="M185" i="10"/>
  <c r="G185" i="10"/>
  <c r="P182" i="10"/>
  <c r="O182" i="10"/>
  <c r="G182" i="10"/>
  <c r="F182" i="10"/>
  <c r="A172" i="10"/>
  <c r="M168" i="10"/>
  <c r="M166" i="10"/>
  <c r="G166" i="10"/>
  <c r="P163" i="10"/>
  <c r="O163" i="10"/>
  <c r="G163" i="10"/>
  <c r="F163" i="10"/>
  <c r="A153" i="10"/>
  <c r="M149" i="10"/>
  <c r="M147" i="10"/>
  <c r="G147" i="10"/>
  <c r="P144" i="10"/>
  <c r="O144" i="10"/>
  <c r="G144" i="10"/>
  <c r="F144" i="10"/>
  <c r="A134" i="10"/>
  <c r="M130" i="10"/>
  <c r="M128" i="10"/>
  <c r="G128" i="10"/>
  <c r="P125" i="10"/>
  <c r="O125" i="10"/>
  <c r="G125" i="10"/>
  <c r="F125" i="10"/>
  <c r="A115" i="10"/>
  <c r="M111" i="10"/>
  <c r="M109" i="10"/>
  <c r="G109" i="10"/>
  <c r="P106" i="10"/>
  <c r="O106" i="10"/>
  <c r="G106" i="10"/>
  <c r="F106" i="10"/>
  <c r="A96" i="10"/>
  <c r="M92" i="10"/>
  <c r="M90" i="10"/>
  <c r="G90" i="10"/>
  <c r="P87" i="10"/>
  <c r="O87" i="10"/>
  <c r="G87" i="10"/>
  <c r="F87" i="10"/>
  <c r="A77" i="10"/>
  <c r="M73" i="10"/>
  <c r="M71" i="10"/>
  <c r="G71" i="10"/>
  <c r="P68" i="10"/>
  <c r="O68" i="10"/>
  <c r="G68" i="10"/>
  <c r="F68" i="10"/>
  <c r="A58" i="10"/>
  <c r="M54" i="10"/>
  <c r="M52" i="10"/>
  <c r="G52" i="10"/>
  <c r="P49" i="10"/>
  <c r="O49" i="10"/>
  <c r="G49" i="10"/>
  <c r="F49" i="10"/>
  <c r="A39" i="10"/>
  <c r="M35" i="10"/>
  <c r="M33" i="10"/>
  <c r="G33" i="10"/>
  <c r="P10" i="31" l="1"/>
  <c r="U10" i="31"/>
  <c r="E10" i="31"/>
  <c r="Q16" i="31"/>
  <c r="P638" i="23"/>
  <c r="O638" i="23"/>
  <c r="G638" i="23"/>
  <c r="F638" i="23"/>
  <c r="A628" i="23"/>
  <c r="M624" i="23"/>
  <c r="M622" i="23"/>
  <c r="G622" i="23"/>
  <c r="P619" i="23"/>
  <c r="O619" i="23"/>
  <c r="G619" i="23"/>
  <c r="F619" i="23"/>
  <c r="A609" i="23"/>
  <c r="M605" i="23"/>
  <c r="M603" i="23"/>
  <c r="G603" i="23"/>
  <c r="P600" i="23"/>
  <c r="O600" i="23"/>
  <c r="G600" i="23"/>
  <c r="F600" i="23"/>
  <c r="A590" i="23"/>
  <c r="M586" i="23"/>
  <c r="M584" i="23"/>
  <c r="G584" i="23"/>
  <c r="P581" i="23"/>
  <c r="O581" i="23"/>
  <c r="G581" i="23"/>
  <c r="F581" i="23"/>
  <c r="A571" i="23"/>
  <c r="M567" i="23"/>
  <c r="M565" i="23"/>
  <c r="G565" i="23"/>
  <c r="P562" i="23"/>
  <c r="O562" i="23"/>
  <c r="G562" i="23"/>
  <c r="F562" i="23"/>
  <c r="A552" i="23"/>
  <c r="M548" i="23"/>
  <c r="M546" i="23"/>
  <c r="G546" i="23"/>
  <c r="P543" i="23"/>
  <c r="O543" i="23"/>
  <c r="G543" i="23"/>
  <c r="F543" i="23"/>
  <c r="A533" i="23"/>
  <c r="M529" i="23"/>
  <c r="M527" i="23"/>
  <c r="G527" i="23"/>
  <c r="P524" i="23"/>
  <c r="O524" i="23"/>
  <c r="G524" i="23"/>
  <c r="F524" i="23"/>
  <c r="A514" i="23"/>
  <c r="M510" i="23"/>
  <c r="M508" i="23"/>
  <c r="G508" i="23"/>
  <c r="P505" i="23"/>
  <c r="O505" i="23"/>
  <c r="G505" i="23"/>
  <c r="F505" i="23"/>
  <c r="A495" i="23"/>
  <c r="M491" i="23"/>
  <c r="M489" i="23"/>
  <c r="G489" i="23"/>
  <c r="P486" i="23"/>
  <c r="O486" i="23"/>
  <c r="G486" i="23"/>
  <c r="F486" i="23"/>
  <c r="A476" i="23"/>
  <c r="M472" i="23"/>
  <c r="M470" i="23"/>
  <c r="G470" i="23"/>
  <c r="P467" i="23"/>
  <c r="O467" i="23"/>
  <c r="G467" i="23"/>
  <c r="F467" i="23"/>
  <c r="A457" i="23"/>
  <c r="M453" i="23"/>
  <c r="M451" i="23"/>
  <c r="G451" i="23"/>
  <c r="P448" i="23"/>
  <c r="O448" i="23"/>
  <c r="G448" i="23"/>
  <c r="F448" i="23"/>
  <c r="A438" i="23"/>
  <c r="M434" i="23"/>
  <c r="M432" i="23"/>
  <c r="G432" i="23"/>
  <c r="P429" i="23"/>
  <c r="O429" i="23"/>
  <c r="G429" i="23"/>
  <c r="F429" i="23"/>
  <c r="A419" i="23"/>
  <c r="M415" i="23"/>
  <c r="M413" i="23"/>
  <c r="G413" i="23"/>
  <c r="P410" i="23"/>
  <c r="O410" i="23"/>
  <c r="G410" i="23"/>
  <c r="F410" i="23"/>
  <c r="A400" i="23"/>
  <c r="M396" i="23"/>
  <c r="M394" i="23"/>
  <c r="G394" i="23"/>
  <c r="P391" i="23"/>
  <c r="O391" i="23"/>
  <c r="G391" i="23"/>
  <c r="F391" i="23"/>
  <c r="A381" i="23"/>
  <c r="M377" i="23"/>
  <c r="M375" i="23"/>
  <c r="G375" i="23"/>
  <c r="P372" i="23"/>
  <c r="O372" i="23"/>
  <c r="G372" i="23"/>
  <c r="F372" i="23"/>
  <c r="A362" i="23"/>
  <c r="M358" i="23"/>
  <c r="M356" i="23"/>
  <c r="G356" i="23"/>
  <c r="P353" i="23"/>
  <c r="O353" i="23"/>
  <c r="G353" i="23"/>
  <c r="F353" i="23"/>
  <c r="A343" i="23"/>
  <c r="M339" i="23"/>
  <c r="M337" i="23"/>
  <c r="G337" i="23"/>
  <c r="P334" i="23"/>
  <c r="O334" i="23"/>
  <c r="G334" i="23"/>
  <c r="F334" i="23"/>
  <c r="A324" i="23"/>
  <c r="M320" i="23"/>
  <c r="M318" i="23"/>
  <c r="G318" i="23"/>
  <c r="P315" i="23"/>
  <c r="O315" i="23"/>
  <c r="G315" i="23"/>
  <c r="F315" i="23"/>
  <c r="A305" i="23"/>
  <c r="M301" i="23"/>
  <c r="M299" i="23"/>
  <c r="G299" i="23"/>
  <c r="P296" i="23"/>
  <c r="O296" i="23"/>
  <c r="G296" i="23"/>
  <c r="F296" i="23"/>
  <c r="A286" i="23"/>
  <c r="M282" i="23"/>
  <c r="M280" i="23"/>
  <c r="G280" i="23"/>
  <c r="P277" i="23"/>
  <c r="O277" i="23"/>
  <c r="G277" i="23"/>
  <c r="F277" i="23"/>
  <c r="A267" i="23"/>
  <c r="M263" i="23"/>
  <c r="M261" i="23"/>
  <c r="G261" i="23"/>
  <c r="P258" i="23"/>
  <c r="O258" i="23"/>
  <c r="G258" i="23"/>
  <c r="F258" i="23"/>
  <c r="A248" i="23"/>
  <c r="M244" i="23"/>
  <c r="M242" i="23"/>
  <c r="G242" i="23"/>
  <c r="P239" i="23"/>
  <c r="O239" i="23"/>
  <c r="G239" i="23"/>
  <c r="F239" i="23"/>
  <c r="A229" i="23"/>
  <c r="M225" i="23"/>
  <c r="M223" i="23"/>
  <c r="G223" i="23"/>
  <c r="P220" i="23"/>
  <c r="O220" i="23"/>
  <c r="G220" i="23"/>
  <c r="F220" i="23"/>
  <c r="A210" i="23"/>
  <c r="M206" i="23"/>
  <c r="M204" i="23"/>
  <c r="G204" i="23"/>
  <c r="P201" i="23"/>
  <c r="O201" i="23"/>
  <c r="G201" i="23"/>
  <c r="F201" i="23"/>
  <c r="A191" i="23"/>
  <c r="M187" i="23"/>
  <c r="M185" i="23"/>
  <c r="G185" i="23"/>
  <c r="P182" i="23"/>
  <c r="O182" i="23"/>
  <c r="G182" i="23"/>
  <c r="F182" i="23"/>
  <c r="A172" i="23"/>
  <c r="M168" i="23"/>
  <c r="M166" i="23"/>
  <c r="G166" i="23"/>
  <c r="P163" i="23"/>
  <c r="O163" i="23"/>
  <c r="G163" i="23"/>
  <c r="F163" i="23"/>
  <c r="A153" i="23"/>
  <c r="M149" i="23"/>
  <c r="M147" i="23"/>
  <c r="G147" i="23"/>
  <c r="P144" i="23"/>
  <c r="O144" i="23"/>
  <c r="G144" i="23"/>
  <c r="F144" i="23"/>
  <c r="A134" i="23"/>
  <c r="M130" i="23"/>
  <c r="M128" i="23"/>
  <c r="G128" i="23"/>
  <c r="P125" i="23"/>
  <c r="O125" i="23"/>
  <c r="G125" i="23"/>
  <c r="F125" i="23"/>
  <c r="A115" i="23"/>
  <c r="M111" i="23"/>
  <c r="M109" i="23"/>
  <c r="G109" i="23"/>
  <c r="P106" i="23"/>
  <c r="O106" i="23"/>
  <c r="G106" i="23"/>
  <c r="F106" i="23"/>
  <c r="A96" i="23"/>
  <c r="M92" i="23"/>
  <c r="M90" i="23"/>
  <c r="G90" i="23"/>
  <c r="P87" i="23"/>
  <c r="O87" i="23"/>
  <c r="G87" i="23"/>
  <c r="F87" i="23"/>
  <c r="A77" i="23"/>
  <c r="M73" i="23"/>
  <c r="M71" i="23"/>
  <c r="G71" i="23"/>
  <c r="P68" i="23"/>
  <c r="O68" i="23"/>
  <c r="G68" i="23"/>
  <c r="F68" i="23"/>
  <c r="A58" i="23"/>
  <c r="M54" i="23"/>
  <c r="M52" i="23"/>
  <c r="G52" i="23"/>
  <c r="P49" i="23"/>
  <c r="O49" i="23"/>
  <c r="G49" i="23"/>
  <c r="F49" i="23"/>
  <c r="A39" i="23"/>
  <c r="M35" i="23"/>
  <c r="M33" i="23"/>
  <c r="G33" i="23"/>
  <c r="AF20" i="9"/>
  <c r="AE20" i="9"/>
  <c r="P638" i="30"/>
  <c r="O638" i="30"/>
  <c r="G638" i="30"/>
  <c r="F638" i="30"/>
  <c r="A628" i="30"/>
  <c r="M624" i="30"/>
  <c r="Q624" i="30" s="1"/>
  <c r="E624" i="30"/>
  <c r="M622" i="30"/>
  <c r="G622" i="30"/>
  <c r="P619" i="30"/>
  <c r="O619" i="30"/>
  <c r="G619" i="30"/>
  <c r="F619" i="30"/>
  <c r="A609" i="30"/>
  <c r="M605" i="30"/>
  <c r="Q605" i="30" s="1"/>
  <c r="E605" i="30"/>
  <c r="M603" i="30"/>
  <c r="G603" i="30"/>
  <c r="P600" i="30"/>
  <c r="O600" i="30"/>
  <c r="G600" i="30"/>
  <c r="F600" i="30"/>
  <c r="A590" i="30"/>
  <c r="M586" i="30"/>
  <c r="Q586" i="30" s="1"/>
  <c r="E586" i="30"/>
  <c r="M584" i="30"/>
  <c r="G584" i="30"/>
  <c r="P581" i="30"/>
  <c r="O581" i="30"/>
  <c r="G581" i="30"/>
  <c r="F581" i="30"/>
  <c r="A571" i="30"/>
  <c r="M567" i="30"/>
  <c r="Q567" i="30" s="1"/>
  <c r="E567" i="30"/>
  <c r="M565" i="30"/>
  <c r="G565" i="30"/>
  <c r="P562" i="30"/>
  <c r="O562" i="30"/>
  <c r="G562" i="30"/>
  <c r="F562" i="30"/>
  <c r="A552" i="30"/>
  <c r="M548" i="30"/>
  <c r="Q548" i="30" s="1"/>
  <c r="E548" i="30"/>
  <c r="M546" i="30"/>
  <c r="G546" i="30"/>
  <c r="P543" i="30"/>
  <c r="O543" i="30"/>
  <c r="G543" i="30"/>
  <c r="F543" i="30"/>
  <c r="A533" i="30"/>
  <c r="M529" i="30"/>
  <c r="Q529" i="30" s="1"/>
  <c r="E529" i="30"/>
  <c r="M527" i="30"/>
  <c r="G527" i="30"/>
  <c r="P524" i="30"/>
  <c r="O524" i="30"/>
  <c r="G524" i="30"/>
  <c r="F524" i="30"/>
  <c r="A514" i="30"/>
  <c r="M510" i="30"/>
  <c r="Q510" i="30" s="1"/>
  <c r="E510" i="30"/>
  <c r="M508" i="30"/>
  <c r="G508" i="30"/>
  <c r="P505" i="30"/>
  <c r="O505" i="30"/>
  <c r="G505" i="30"/>
  <c r="F505" i="30"/>
  <c r="A495" i="30"/>
  <c r="M491" i="30"/>
  <c r="Q491" i="30" s="1"/>
  <c r="E491" i="30"/>
  <c r="M489" i="30"/>
  <c r="G489" i="30"/>
  <c r="P486" i="30"/>
  <c r="O486" i="30"/>
  <c r="G486" i="30"/>
  <c r="F486" i="30"/>
  <c r="A476" i="30"/>
  <c r="M472" i="30"/>
  <c r="Q472" i="30" s="1"/>
  <c r="E472" i="30"/>
  <c r="M470" i="30"/>
  <c r="G470" i="30"/>
  <c r="P467" i="30"/>
  <c r="O467" i="30"/>
  <c r="G467" i="30"/>
  <c r="F467" i="30"/>
  <c r="A457" i="30"/>
  <c r="M453" i="30"/>
  <c r="Q453" i="30" s="1"/>
  <c r="E453" i="30"/>
  <c r="M451" i="30"/>
  <c r="G451" i="30"/>
  <c r="P448" i="30"/>
  <c r="O448" i="30"/>
  <c r="G448" i="30"/>
  <c r="F448" i="30"/>
  <c r="A438" i="30"/>
  <c r="M434" i="30"/>
  <c r="Q434" i="30" s="1"/>
  <c r="E434" i="30"/>
  <c r="M432" i="30"/>
  <c r="G432" i="30"/>
  <c r="P429" i="30"/>
  <c r="O429" i="30"/>
  <c r="G429" i="30"/>
  <c r="F429" i="30"/>
  <c r="A419" i="30"/>
  <c r="M415" i="30"/>
  <c r="Q415" i="30" s="1"/>
  <c r="E415" i="30"/>
  <c r="M413" i="30"/>
  <c r="G413" i="30"/>
  <c r="P410" i="30"/>
  <c r="O410" i="30"/>
  <c r="G410" i="30"/>
  <c r="F410" i="30"/>
  <c r="A400" i="30"/>
  <c r="M396" i="30"/>
  <c r="Q396" i="30" s="1"/>
  <c r="E396" i="30"/>
  <c r="M394" i="30"/>
  <c r="G394" i="30"/>
  <c r="P391" i="30"/>
  <c r="O391" i="30"/>
  <c r="G391" i="30"/>
  <c r="F391" i="30"/>
  <c r="A381" i="30"/>
  <c r="M377" i="30"/>
  <c r="Q377" i="30" s="1"/>
  <c r="E377" i="30"/>
  <c r="M375" i="30"/>
  <c r="G375" i="30"/>
  <c r="P372" i="30"/>
  <c r="O372" i="30"/>
  <c r="G372" i="30"/>
  <c r="F372" i="30"/>
  <c r="A362" i="30"/>
  <c r="M358" i="30"/>
  <c r="Q358" i="30" s="1"/>
  <c r="E358" i="30"/>
  <c r="M356" i="30"/>
  <c r="G356" i="30"/>
  <c r="P353" i="30"/>
  <c r="O353" i="30"/>
  <c r="G353" i="30"/>
  <c r="F353" i="30"/>
  <c r="A343" i="30"/>
  <c r="M339" i="30"/>
  <c r="Q339" i="30" s="1"/>
  <c r="E339" i="30"/>
  <c r="M337" i="30"/>
  <c r="G337" i="30"/>
  <c r="P334" i="30"/>
  <c r="O334" i="30"/>
  <c r="G334" i="30"/>
  <c r="F334" i="30"/>
  <c r="A324" i="30"/>
  <c r="M320" i="30"/>
  <c r="Q320" i="30" s="1"/>
  <c r="E320" i="30"/>
  <c r="M318" i="30"/>
  <c r="G318" i="30"/>
  <c r="P315" i="30"/>
  <c r="O315" i="30"/>
  <c r="G315" i="30"/>
  <c r="F315" i="30"/>
  <c r="A305" i="30"/>
  <c r="M301" i="30"/>
  <c r="Q301" i="30" s="1"/>
  <c r="E301" i="30"/>
  <c r="M299" i="30"/>
  <c r="G299" i="30"/>
  <c r="P296" i="30"/>
  <c r="O296" i="30"/>
  <c r="G296" i="30"/>
  <c r="F296" i="30"/>
  <c r="A286" i="30"/>
  <c r="M282" i="30"/>
  <c r="Q282" i="30" s="1"/>
  <c r="E282" i="30"/>
  <c r="M280" i="30"/>
  <c r="G280" i="30"/>
  <c r="P277" i="30"/>
  <c r="O277" i="30"/>
  <c r="G277" i="30"/>
  <c r="F277" i="30"/>
  <c r="A267" i="30"/>
  <c r="M263" i="30"/>
  <c r="Q263" i="30" s="1"/>
  <c r="E263" i="30"/>
  <c r="M261" i="30"/>
  <c r="G261" i="30"/>
  <c r="P258" i="30"/>
  <c r="O258" i="30"/>
  <c r="G258" i="30"/>
  <c r="F258" i="30"/>
  <c r="A248" i="30"/>
  <c r="M244" i="30"/>
  <c r="E244" i="30"/>
  <c r="Q244" i="30" s="1"/>
  <c r="M242" i="30"/>
  <c r="G242" i="30"/>
  <c r="P239" i="30"/>
  <c r="O239" i="30"/>
  <c r="G239" i="30"/>
  <c r="F239" i="30"/>
  <c r="A229" i="30"/>
  <c r="M225" i="30"/>
  <c r="Q225" i="30" s="1"/>
  <c r="E225" i="30"/>
  <c r="M223" i="30"/>
  <c r="G223" i="30"/>
  <c r="P220" i="30"/>
  <c r="O220" i="30"/>
  <c r="G220" i="30"/>
  <c r="F220" i="30"/>
  <c r="A210" i="30"/>
  <c r="M206" i="30"/>
  <c r="Q206" i="30" s="1"/>
  <c r="E206" i="30"/>
  <c r="M204" i="30"/>
  <c r="G204" i="30"/>
  <c r="P201" i="30"/>
  <c r="O201" i="30"/>
  <c r="G201" i="30"/>
  <c r="F201" i="30"/>
  <c r="A191" i="30"/>
  <c r="M187" i="30"/>
  <c r="Q187" i="30" s="1"/>
  <c r="E187" i="30"/>
  <c r="M185" i="30"/>
  <c r="G185" i="30"/>
  <c r="P182" i="30"/>
  <c r="O182" i="30"/>
  <c r="G182" i="30"/>
  <c r="F182" i="30"/>
  <c r="A172" i="30"/>
  <c r="M168" i="30"/>
  <c r="Q168" i="30" s="1"/>
  <c r="E168" i="30"/>
  <c r="M166" i="30"/>
  <c r="G166" i="30"/>
  <c r="P163" i="30"/>
  <c r="O163" i="30"/>
  <c r="G163" i="30"/>
  <c r="F163" i="30"/>
  <c r="A153" i="30"/>
  <c r="M149" i="30"/>
  <c r="Q149" i="30" s="1"/>
  <c r="E149" i="30"/>
  <c r="M147" i="30"/>
  <c r="G147" i="30"/>
  <c r="P144" i="30"/>
  <c r="P10" i="30" s="1"/>
  <c r="O144" i="30"/>
  <c r="G144" i="30"/>
  <c r="F144" i="30"/>
  <c r="A134" i="30"/>
  <c r="M130" i="30"/>
  <c r="Q130" i="30" s="1"/>
  <c r="E130" i="30"/>
  <c r="M128" i="30"/>
  <c r="G128" i="30"/>
  <c r="P125" i="30"/>
  <c r="O125" i="30"/>
  <c r="G125" i="30"/>
  <c r="F125" i="30"/>
  <c r="A115" i="30"/>
  <c r="M111" i="30"/>
  <c r="Q111" i="30" s="1"/>
  <c r="E111" i="30"/>
  <c r="M109" i="30"/>
  <c r="G109" i="30"/>
  <c r="P106" i="30"/>
  <c r="O106" i="30"/>
  <c r="G106" i="30"/>
  <c r="F106" i="30"/>
  <c r="A96" i="30"/>
  <c r="M92" i="30"/>
  <c r="Q92" i="30" s="1"/>
  <c r="E92" i="30"/>
  <c r="M90" i="30"/>
  <c r="G90" i="30"/>
  <c r="P87" i="30"/>
  <c r="O87" i="30"/>
  <c r="G87" i="30"/>
  <c r="F87" i="30"/>
  <c r="A77" i="30"/>
  <c r="M73" i="30"/>
  <c r="Q73" i="30" s="1"/>
  <c r="E73" i="30"/>
  <c r="M71" i="30"/>
  <c r="G71" i="30"/>
  <c r="P68" i="30"/>
  <c r="O68" i="30"/>
  <c r="G68" i="30"/>
  <c r="F68" i="30"/>
  <c r="A58" i="30"/>
  <c r="M54" i="30"/>
  <c r="Q54" i="30" s="1"/>
  <c r="E54" i="30"/>
  <c r="M52" i="30"/>
  <c r="G52" i="30"/>
  <c r="P49" i="30"/>
  <c r="O49" i="30"/>
  <c r="G49" i="30"/>
  <c r="F49" i="30"/>
  <c r="A39" i="30"/>
  <c r="M35" i="30"/>
  <c r="Q35" i="30" s="1"/>
  <c r="E35" i="30"/>
  <c r="M33" i="30"/>
  <c r="G33" i="30"/>
  <c r="M16" i="30"/>
  <c r="M14" i="30"/>
  <c r="E16" i="30"/>
  <c r="G14" i="30"/>
  <c r="W20" i="9"/>
  <c r="V20" i="9"/>
  <c r="P638" i="29"/>
  <c r="O638" i="29"/>
  <c r="G638" i="29"/>
  <c r="F638" i="29"/>
  <c r="A628" i="29"/>
  <c r="M624" i="29"/>
  <c r="M622" i="29"/>
  <c r="G622" i="29"/>
  <c r="P619" i="29"/>
  <c r="O619" i="29"/>
  <c r="G619" i="29"/>
  <c r="F619" i="29"/>
  <c r="A609" i="29"/>
  <c r="M605" i="29"/>
  <c r="M603" i="29"/>
  <c r="G603" i="29"/>
  <c r="P600" i="29"/>
  <c r="O600" i="29"/>
  <c r="G600" i="29"/>
  <c r="F600" i="29"/>
  <c r="A590" i="29"/>
  <c r="M586" i="29"/>
  <c r="M584" i="29"/>
  <c r="G584" i="29"/>
  <c r="P581" i="29"/>
  <c r="O581" i="29"/>
  <c r="G581" i="29"/>
  <c r="F581" i="29"/>
  <c r="A571" i="29"/>
  <c r="M567" i="29"/>
  <c r="M565" i="29"/>
  <c r="G565" i="29"/>
  <c r="P562" i="29"/>
  <c r="O562" i="29"/>
  <c r="G562" i="29"/>
  <c r="F562" i="29"/>
  <c r="A552" i="29"/>
  <c r="M548" i="29"/>
  <c r="M546" i="29"/>
  <c r="G546" i="29"/>
  <c r="P543" i="29"/>
  <c r="O543" i="29"/>
  <c r="G543" i="29"/>
  <c r="F543" i="29"/>
  <c r="A533" i="29"/>
  <c r="M529" i="29"/>
  <c r="M527" i="29"/>
  <c r="G527" i="29"/>
  <c r="P524" i="29"/>
  <c r="O524" i="29"/>
  <c r="G524" i="29"/>
  <c r="F524" i="29"/>
  <c r="A514" i="29"/>
  <c r="M510" i="29"/>
  <c r="M508" i="29"/>
  <c r="G508" i="29"/>
  <c r="P505" i="29"/>
  <c r="O505" i="29"/>
  <c r="G505" i="29"/>
  <c r="F505" i="29"/>
  <c r="A495" i="29"/>
  <c r="M491" i="29"/>
  <c r="M489" i="29"/>
  <c r="G489" i="29"/>
  <c r="P486" i="29"/>
  <c r="O486" i="29"/>
  <c r="G486" i="29"/>
  <c r="F486" i="29"/>
  <c r="A476" i="29"/>
  <c r="M472" i="29"/>
  <c r="M470" i="29"/>
  <c r="G470" i="29"/>
  <c r="P467" i="29"/>
  <c r="O467" i="29"/>
  <c r="G467" i="29"/>
  <c r="F467" i="29"/>
  <c r="A457" i="29"/>
  <c r="M453" i="29"/>
  <c r="M451" i="29"/>
  <c r="G451" i="29"/>
  <c r="P448" i="29"/>
  <c r="O448" i="29"/>
  <c r="G448" i="29"/>
  <c r="F448" i="29"/>
  <c r="A438" i="29"/>
  <c r="M434" i="29"/>
  <c r="M432" i="29"/>
  <c r="G432" i="29"/>
  <c r="P429" i="29"/>
  <c r="O429" i="29"/>
  <c r="G429" i="29"/>
  <c r="F429" i="29"/>
  <c r="A419" i="29"/>
  <c r="M415" i="29"/>
  <c r="M413" i="29"/>
  <c r="G413" i="29"/>
  <c r="P410" i="29"/>
  <c r="O410" i="29"/>
  <c r="G410" i="29"/>
  <c r="F410" i="29"/>
  <c r="A400" i="29"/>
  <c r="M396" i="29"/>
  <c r="M394" i="29"/>
  <c r="G394" i="29"/>
  <c r="P391" i="29"/>
  <c r="O391" i="29"/>
  <c r="G391" i="29"/>
  <c r="F391" i="29"/>
  <c r="A381" i="29"/>
  <c r="M377" i="29"/>
  <c r="M375" i="29"/>
  <c r="G375" i="29"/>
  <c r="P372" i="29"/>
  <c r="O372" i="29"/>
  <c r="G372" i="29"/>
  <c r="F372" i="29"/>
  <c r="A362" i="29"/>
  <c r="M358" i="29"/>
  <c r="M356" i="29"/>
  <c r="G356" i="29"/>
  <c r="P353" i="29"/>
  <c r="O353" i="29"/>
  <c r="G353" i="29"/>
  <c r="F353" i="29"/>
  <c r="A343" i="29"/>
  <c r="M339" i="29"/>
  <c r="M337" i="29"/>
  <c r="G337" i="29"/>
  <c r="P334" i="29"/>
  <c r="O334" i="29"/>
  <c r="G334" i="29"/>
  <c r="F334" i="29"/>
  <c r="A324" i="29"/>
  <c r="M320" i="29"/>
  <c r="M318" i="29"/>
  <c r="G318" i="29"/>
  <c r="P315" i="29"/>
  <c r="O315" i="29"/>
  <c r="G315" i="29"/>
  <c r="F315" i="29"/>
  <c r="A305" i="29"/>
  <c r="M301" i="29"/>
  <c r="M299" i="29"/>
  <c r="G299" i="29"/>
  <c r="P296" i="29"/>
  <c r="O296" i="29"/>
  <c r="G296" i="29"/>
  <c r="F296" i="29"/>
  <c r="U10" i="29" s="1"/>
  <c r="A286" i="29"/>
  <c r="M282" i="29"/>
  <c r="M280" i="29"/>
  <c r="G280" i="29"/>
  <c r="P277" i="29"/>
  <c r="O277" i="29"/>
  <c r="G277" i="29"/>
  <c r="F277" i="29"/>
  <c r="A267" i="29"/>
  <c r="M263" i="29"/>
  <c r="M261" i="29"/>
  <c r="G261" i="29"/>
  <c r="P258" i="29"/>
  <c r="O258" i="29"/>
  <c r="G258" i="29"/>
  <c r="F258" i="29"/>
  <c r="A248" i="29"/>
  <c r="M244" i="29"/>
  <c r="M242" i="29"/>
  <c r="G242" i="29"/>
  <c r="P239" i="29"/>
  <c r="O239" i="29"/>
  <c r="G239" i="29"/>
  <c r="F239" i="29"/>
  <c r="A229" i="29"/>
  <c r="M225" i="29"/>
  <c r="M223" i="29"/>
  <c r="G223" i="29"/>
  <c r="P220" i="29"/>
  <c r="O220" i="29"/>
  <c r="G220" i="29"/>
  <c r="F220" i="29"/>
  <c r="A210" i="29"/>
  <c r="M206" i="29"/>
  <c r="M204" i="29"/>
  <c r="G204" i="29"/>
  <c r="P201" i="29"/>
  <c r="O201" i="29"/>
  <c r="G201" i="29"/>
  <c r="F201" i="29"/>
  <c r="A191" i="29"/>
  <c r="M187" i="29"/>
  <c r="M185" i="29"/>
  <c r="G185" i="29"/>
  <c r="P182" i="29"/>
  <c r="O182" i="29"/>
  <c r="G182" i="29"/>
  <c r="F182" i="29"/>
  <c r="A172" i="29"/>
  <c r="M168" i="29"/>
  <c r="M166" i="29"/>
  <c r="G166" i="29"/>
  <c r="P163" i="29"/>
  <c r="O163" i="29"/>
  <c r="G163" i="29"/>
  <c r="F163" i="29"/>
  <c r="A153" i="29"/>
  <c r="M149" i="29"/>
  <c r="M147" i="29"/>
  <c r="G147" i="29"/>
  <c r="P144" i="29"/>
  <c r="O144" i="29"/>
  <c r="G144" i="29"/>
  <c r="F144" i="29"/>
  <c r="A134" i="29"/>
  <c r="M130" i="29"/>
  <c r="M128" i="29"/>
  <c r="G128" i="29"/>
  <c r="P125" i="29"/>
  <c r="O125" i="29"/>
  <c r="G125" i="29"/>
  <c r="F125" i="29"/>
  <c r="A115" i="29"/>
  <c r="M111" i="29"/>
  <c r="M109" i="29"/>
  <c r="G109" i="29"/>
  <c r="P106" i="29"/>
  <c r="O106" i="29"/>
  <c r="G106" i="29"/>
  <c r="F106" i="29"/>
  <c r="A96" i="29"/>
  <c r="M92" i="29"/>
  <c r="M90" i="29"/>
  <c r="G90" i="29"/>
  <c r="P87" i="29"/>
  <c r="O87" i="29"/>
  <c r="G87" i="29"/>
  <c r="F87" i="29"/>
  <c r="A77" i="29"/>
  <c r="M73" i="29"/>
  <c r="M71" i="29"/>
  <c r="G71" i="29"/>
  <c r="P68" i="29"/>
  <c r="O68" i="29"/>
  <c r="G68" i="29"/>
  <c r="F68" i="29"/>
  <c r="A58" i="29"/>
  <c r="M54" i="29"/>
  <c r="M52" i="29"/>
  <c r="G52" i="29"/>
  <c r="P49" i="29"/>
  <c r="O49" i="29"/>
  <c r="G49" i="29"/>
  <c r="F49" i="29"/>
  <c r="A39" i="29"/>
  <c r="M35" i="29"/>
  <c r="M33" i="29"/>
  <c r="G33" i="29"/>
  <c r="M16" i="29"/>
  <c r="M14" i="29"/>
  <c r="G14" i="29"/>
  <c r="U10" i="30"/>
  <c r="P30" i="30"/>
  <c r="O30" i="30"/>
  <c r="G30" i="30"/>
  <c r="F30" i="30"/>
  <c r="A20" i="30"/>
  <c r="Q16" i="30"/>
  <c r="P30" i="29"/>
  <c r="O30" i="29"/>
  <c r="G30" i="29"/>
  <c r="F30" i="29"/>
  <c r="A20" i="29"/>
  <c r="AF28" i="9"/>
  <c r="O28" i="9" s="1"/>
  <c r="AF29" i="9"/>
  <c r="O29" i="9" s="1"/>
  <c r="B91" i="28"/>
  <c r="B92" i="28"/>
  <c r="B93" i="28"/>
  <c r="B55" i="28"/>
  <c r="B56" i="28"/>
  <c r="B57" i="28"/>
  <c r="B58" i="28"/>
  <c r="B59" i="28"/>
  <c r="B60" i="28"/>
  <c r="B61" i="28"/>
  <c r="B62" i="28"/>
  <c r="B63" i="28"/>
  <c r="B64" i="28"/>
  <c r="B65" i="28"/>
  <c r="B66" i="28"/>
  <c r="B67" i="28"/>
  <c r="B68" i="28"/>
  <c r="B69" i="28"/>
  <c r="B70" i="28"/>
  <c r="B71" i="28"/>
  <c r="B72" i="28"/>
  <c r="B73" i="28"/>
  <c r="B74" i="28"/>
  <c r="B75" i="28"/>
  <c r="B76" i="28"/>
  <c r="B77" i="28"/>
  <c r="B78" i="28"/>
  <c r="B79" i="28"/>
  <c r="B80" i="28"/>
  <c r="B81" i="28"/>
  <c r="B82" i="28"/>
  <c r="B83" i="28"/>
  <c r="B84" i="28"/>
  <c r="B85" i="28"/>
  <c r="B86" i="28"/>
  <c r="B87" i="28"/>
  <c r="B88" i="28"/>
  <c r="B89" i="28"/>
  <c r="B90" i="28"/>
  <c r="B54" i="28"/>
  <c r="S94" i="28"/>
  <c r="P94" i="28"/>
  <c r="L94" i="28"/>
  <c r="K94" i="28"/>
  <c r="G94" i="28"/>
  <c r="D94" i="28"/>
  <c r="M93" i="28"/>
  <c r="M92" i="28"/>
  <c r="M91" i="28"/>
  <c r="M90" i="28"/>
  <c r="M89" i="28"/>
  <c r="M88" i="28"/>
  <c r="M87" i="28"/>
  <c r="M86" i="28"/>
  <c r="M85" i="28"/>
  <c r="M84" i="28"/>
  <c r="M83" i="28"/>
  <c r="M82" i="28"/>
  <c r="M81" i="28"/>
  <c r="M80" i="28"/>
  <c r="M79" i="28"/>
  <c r="M78" i="28"/>
  <c r="M77" i="28"/>
  <c r="M76" i="28"/>
  <c r="M75" i="28"/>
  <c r="M74" i="28"/>
  <c r="M73" i="28"/>
  <c r="M72" i="28"/>
  <c r="M71" i="28"/>
  <c r="M70" i="28"/>
  <c r="M69" i="28"/>
  <c r="M68" i="28"/>
  <c r="M67" i="28"/>
  <c r="M66" i="28"/>
  <c r="M65" i="28"/>
  <c r="M64" i="28"/>
  <c r="M63" i="28"/>
  <c r="M62" i="28"/>
  <c r="M61" i="28"/>
  <c r="M60" i="28"/>
  <c r="M59" i="28"/>
  <c r="M58" i="28"/>
  <c r="M57" i="28"/>
  <c r="M56" i="28"/>
  <c r="M55" i="28"/>
  <c r="M54" i="28"/>
  <c r="M94" i="28" s="1"/>
  <c r="P7" i="28" s="1"/>
  <c r="P11" i="28" s="1"/>
  <c r="N48" i="28"/>
  <c r="M48" i="28"/>
  <c r="L48" i="28"/>
  <c r="K48" i="28"/>
  <c r="G48" i="28"/>
  <c r="F48" i="28"/>
  <c r="E48" i="28"/>
  <c r="D48" i="28"/>
  <c r="O47" i="28"/>
  <c r="I47" i="28"/>
  <c r="J47" i="28" s="1"/>
  <c r="H47" i="28"/>
  <c r="P46" i="28"/>
  <c r="O46" i="28"/>
  <c r="Q46" i="28" s="1"/>
  <c r="I46" i="28"/>
  <c r="H46" i="28"/>
  <c r="J46" i="28" s="1"/>
  <c r="Q45" i="28"/>
  <c r="P45" i="28"/>
  <c r="O45" i="28"/>
  <c r="H45" i="28"/>
  <c r="I45" i="28" s="1"/>
  <c r="J45" i="28" s="1"/>
  <c r="O44" i="28"/>
  <c r="P44" i="28" s="1"/>
  <c r="Q44" i="28" s="1"/>
  <c r="H44" i="28"/>
  <c r="O43" i="28"/>
  <c r="I43" i="28"/>
  <c r="J43" i="28" s="1"/>
  <c r="H43" i="28"/>
  <c r="P42" i="28"/>
  <c r="O42" i="28"/>
  <c r="Q42" i="28" s="1"/>
  <c r="I42" i="28"/>
  <c r="H42" i="28"/>
  <c r="J42" i="28" s="1"/>
  <c r="Q41" i="28"/>
  <c r="P41" i="28"/>
  <c r="O41" i="28"/>
  <c r="H41" i="28"/>
  <c r="I41" i="28" s="1"/>
  <c r="J41" i="28" s="1"/>
  <c r="O40" i="28"/>
  <c r="P40" i="28" s="1"/>
  <c r="Q40" i="28" s="1"/>
  <c r="H40" i="28"/>
  <c r="O39" i="28"/>
  <c r="I39" i="28"/>
  <c r="J39" i="28" s="1"/>
  <c r="H39" i="28"/>
  <c r="P38" i="28"/>
  <c r="O38" i="28"/>
  <c r="Q38" i="28" s="1"/>
  <c r="I38" i="28"/>
  <c r="H38" i="28"/>
  <c r="J38" i="28" s="1"/>
  <c r="Q37" i="28"/>
  <c r="P37" i="28"/>
  <c r="O37" i="28"/>
  <c r="H37" i="28"/>
  <c r="I37" i="28" s="1"/>
  <c r="J37" i="28" s="1"/>
  <c r="O36" i="28"/>
  <c r="P36" i="28" s="1"/>
  <c r="Q36" i="28" s="1"/>
  <c r="H36" i="28"/>
  <c r="O35" i="28"/>
  <c r="I35" i="28"/>
  <c r="J35" i="28" s="1"/>
  <c r="H35" i="28"/>
  <c r="P34" i="28"/>
  <c r="O34" i="28"/>
  <c r="Q34" i="28" s="1"/>
  <c r="I34" i="28"/>
  <c r="H34" i="28"/>
  <c r="J34" i="28" s="1"/>
  <c r="Q33" i="28"/>
  <c r="P33" i="28"/>
  <c r="O33" i="28"/>
  <c r="H33" i="28"/>
  <c r="I33" i="28" s="1"/>
  <c r="J33" i="28" s="1"/>
  <c r="O32" i="28"/>
  <c r="P32" i="28" s="1"/>
  <c r="Q32" i="28" s="1"/>
  <c r="H32" i="28"/>
  <c r="O31" i="28"/>
  <c r="I31" i="28"/>
  <c r="J31" i="28" s="1"/>
  <c r="H31" i="28"/>
  <c r="P30" i="28"/>
  <c r="O30" i="28"/>
  <c r="Q30" i="28" s="1"/>
  <c r="I30" i="28"/>
  <c r="H30" i="28"/>
  <c r="J30" i="28" s="1"/>
  <c r="Q29" i="28"/>
  <c r="P29" i="28"/>
  <c r="O29" i="28"/>
  <c r="H29" i="28"/>
  <c r="I29" i="28" s="1"/>
  <c r="J29" i="28" s="1"/>
  <c r="O28" i="28"/>
  <c r="P28" i="28" s="1"/>
  <c r="Q28" i="28" s="1"/>
  <c r="H28" i="28"/>
  <c r="O27" i="28"/>
  <c r="I27" i="28"/>
  <c r="J27" i="28" s="1"/>
  <c r="H27" i="28"/>
  <c r="P26" i="28"/>
  <c r="O26" i="28"/>
  <c r="Q26" i="28" s="1"/>
  <c r="I26" i="28"/>
  <c r="H26" i="28"/>
  <c r="J26" i="28" s="1"/>
  <c r="Q25" i="28"/>
  <c r="P25" i="28"/>
  <c r="O25" i="28"/>
  <c r="H25" i="28"/>
  <c r="I25" i="28" s="1"/>
  <c r="J25" i="28" s="1"/>
  <c r="O24" i="28"/>
  <c r="P24" i="28" s="1"/>
  <c r="Q24" i="28" s="1"/>
  <c r="H24" i="28"/>
  <c r="O23" i="28"/>
  <c r="I23" i="28"/>
  <c r="J23" i="28" s="1"/>
  <c r="H23" i="28"/>
  <c r="P22" i="28"/>
  <c r="O22" i="28"/>
  <c r="Q22" i="28" s="1"/>
  <c r="I22" i="28"/>
  <c r="H22" i="28"/>
  <c r="J22" i="28" s="1"/>
  <c r="Q21" i="28"/>
  <c r="P21" i="28"/>
  <c r="O21" i="28"/>
  <c r="H21" i="28"/>
  <c r="I21" i="28" s="1"/>
  <c r="J21" i="28" s="1"/>
  <c r="O20" i="28"/>
  <c r="P20" i="28" s="1"/>
  <c r="Q20" i="28" s="1"/>
  <c r="H20" i="28"/>
  <c r="O19" i="28"/>
  <c r="I19" i="28"/>
  <c r="J19" i="28" s="1"/>
  <c r="H19" i="28"/>
  <c r="P18" i="28"/>
  <c r="O18" i="28"/>
  <c r="O48" i="28" s="1"/>
  <c r="I18" i="28"/>
  <c r="H18" i="28"/>
  <c r="H48" i="28" s="1"/>
  <c r="P9" i="28"/>
  <c r="D9" i="28"/>
  <c r="P638" i="20"/>
  <c r="O638" i="20"/>
  <c r="G638" i="20"/>
  <c r="F638" i="20"/>
  <c r="A628" i="20"/>
  <c r="M624" i="20"/>
  <c r="Q624" i="20" s="1"/>
  <c r="E624" i="20"/>
  <c r="M622" i="20"/>
  <c r="G622" i="20"/>
  <c r="P619" i="20"/>
  <c r="O619" i="20"/>
  <c r="G619" i="20"/>
  <c r="F619" i="20"/>
  <c r="A609" i="20"/>
  <c r="M605" i="20"/>
  <c r="Q605" i="20" s="1"/>
  <c r="E605" i="20"/>
  <c r="M603" i="20"/>
  <c r="G603" i="20"/>
  <c r="P600" i="20"/>
  <c r="O600" i="20"/>
  <c r="G600" i="20"/>
  <c r="F600" i="20"/>
  <c r="A590" i="20"/>
  <c r="M586" i="20"/>
  <c r="Q586" i="20" s="1"/>
  <c r="E586" i="20"/>
  <c r="M584" i="20"/>
  <c r="G584" i="20"/>
  <c r="P581" i="20"/>
  <c r="O581" i="20"/>
  <c r="G581" i="20"/>
  <c r="F581" i="20"/>
  <c r="A571" i="20"/>
  <c r="M567" i="20"/>
  <c r="Q567" i="20" s="1"/>
  <c r="E567" i="20"/>
  <c r="M565" i="20"/>
  <c r="G565" i="20"/>
  <c r="P562" i="20"/>
  <c r="O562" i="20"/>
  <c r="G562" i="20"/>
  <c r="F562" i="20"/>
  <c r="A552" i="20"/>
  <c r="M548" i="20"/>
  <c r="Q548" i="20" s="1"/>
  <c r="E548" i="20"/>
  <c r="M546" i="20"/>
  <c r="G546" i="20"/>
  <c r="P543" i="20"/>
  <c r="O543" i="20"/>
  <c r="G543" i="20"/>
  <c r="F543" i="20"/>
  <c r="A533" i="20"/>
  <c r="M529" i="20"/>
  <c r="Q529" i="20" s="1"/>
  <c r="E529" i="20"/>
  <c r="M527" i="20"/>
  <c r="G527" i="20"/>
  <c r="P524" i="20"/>
  <c r="O524" i="20"/>
  <c r="G524" i="20"/>
  <c r="F524" i="20"/>
  <c r="A514" i="20"/>
  <c r="M510" i="20"/>
  <c r="Q510" i="20" s="1"/>
  <c r="E510" i="20"/>
  <c r="M508" i="20"/>
  <c r="G508" i="20"/>
  <c r="P505" i="20"/>
  <c r="O505" i="20"/>
  <c r="G505" i="20"/>
  <c r="F505" i="20"/>
  <c r="A495" i="20"/>
  <c r="M491" i="20"/>
  <c r="Q491" i="20" s="1"/>
  <c r="E491" i="20"/>
  <c r="M489" i="20"/>
  <c r="G489" i="20"/>
  <c r="P486" i="20"/>
  <c r="O486" i="20"/>
  <c r="G486" i="20"/>
  <c r="F486" i="20"/>
  <c r="A476" i="20"/>
  <c r="M472" i="20"/>
  <c r="Q472" i="20" s="1"/>
  <c r="E472" i="20"/>
  <c r="M470" i="20"/>
  <c r="G470" i="20"/>
  <c r="P467" i="20"/>
  <c r="O467" i="20"/>
  <c r="G467" i="20"/>
  <c r="F467" i="20"/>
  <c r="A457" i="20"/>
  <c r="M453" i="20"/>
  <c r="Q453" i="20" s="1"/>
  <c r="E453" i="20"/>
  <c r="M451" i="20"/>
  <c r="G451" i="20"/>
  <c r="P448" i="20"/>
  <c r="O448" i="20"/>
  <c r="G448" i="20"/>
  <c r="F448" i="20"/>
  <c r="A438" i="20"/>
  <c r="M434" i="20"/>
  <c r="Q434" i="20" s="1"/>
  <c r="E434" i="20"/>
  <c r="M432" i="20"/>
  <c r="G432" i="20"/>
  <c r="P429" i="20"/>
  <c r="O429" i="20"/>
  <c r="G429" i="20"/>
  <c r="F429" i="20"/>
  <c r="A419" i="20"/>
  <c r="M415" i="20"/>
  <c r="Q415" i="20" s="1"/>
  <c r="E415" i="20"/>
  <c r="M413" i="20"/>
  <c r="G413" i="20"/>
  <c r="P410" i="20"/>
  <c r="O410" i="20"/>
  <c r="G410" i="20"/>
  <c r="F410" i="20"/>
  <c r="A400" i="20"/>
  <c r="M396" i="20"/>
  <c r="E396" i="20"/>
  <c r="Q396" i="20" s="1"/>
  <c r="M394" i="20"/>
  <c r="G394" i="20"/>
  <c r="P391" i="20"/>
  <c r="O391" i="20"/>
  <c r="G391" i="20"/>
  <c r="F391" i="20"/>
  <c r="A381" i="20"/>
  <c r="M377" i="20"/>
  <c r="Q377" i="20" s="1"/>
  <c r="E377" i="20"/>
  <c r="M375" i="20"/>
  <c r="G375" i="20"/>
  <c r="P372" i="20"/>
  <c r="O372" i="20"/>
  <c r="G372" i="20"/>
  <c r="F372" i="20"/>
  <c r="A362" i="20"/>
  <c r="M358" i="20"/>
  <c r="Q358" i="20" s="1"/>
  <c r="E358" i="20"/>
  <c r="M356" i="20"/>
  <c r="G356" i="20"/>
  <c r="P353" i="20"/>
  <c r="O353" i="20"/>
  <c r="G353" i="20"/>
  <c r="F353" i="20"/>
  <c r="A343" i="20"/>
  <c r="Q339" i="20"/>
  <c r="M339" i="20"/>
  <c r="E339" i="20"/>
  <c r="M337" i="20"/>
  <c r="G337" i="20"/>
  <c r="P334" i="20"/>
  <c r="O334" i="20"/>
  <c r="G334" i="20"/>
  <c r="F334" i="20"/>
  <c r="A324" i="20"/>
  <c r="M320" i="20"/>
  <c r="Q320" i="20" s="1"/>
  <c r="E320" i="20"/>
  <c r="M318" i="20"/>
  <c r="G318" i="20"/>
  <c r="P315" i="20"/>
  <c r="O315" i="20"/>
  <c r="G315" i="20"/>
  <c r="F315" i="20"/>
  <c r="A305" i="20"/>
  <c r="Q301" i="20"/>
  <c r="M301" i="20"/>
  <c r="E301" i="20"/>
  <c r="M299" i="20"/>
  <c r="G299" i="20"/>
  <c r="P296" i="20"/>
  <c r="O296" i="20"/>
  <c r="G296" i="20"/>
  <c r="F296" i="20"/>
  <c r="A286" i="20"/>
  <c r="M282" i="20"/>
  <c r="Q282" i="20" s="1"/>
  <c r="E282" i="20"/>
  <c r="M280" i="20"/>
  <c r="G280" i="20"/>
  <c r="P277" i="20"/>
  <c r="O277" i="20"/>
  <c r="G277" i="20"/>
  <c r="F277" i="20"/>
  <c r="A267" i="20"/>
  <c r="M263" i="20"/>
  <c r="Q263" i="20" s="1"/>
  <c r="E263" i="20"/>
  <c r="M261" i="20"/>
  <c r="G261" i="20"/>
  <c r="P258" i="20"/>
  <c r="O258" i="20"/>
  <c r="G258" i="20"/>
  <c r="F258" i="20"/>
  <c r="A248" i="20"/>
  <c r="M244" i="20"/>
  <c r="Q244" i="20" s="1"/>
  <c r="E244" i="20"/>
  <c r="M242" i="20"/>
  <c r="G242" i="20"/>
  <c r="P239" i="20"/>
  <c r="O239" i="20"/>
  <c r="G239" i="20"/>
  <c r="F239" i="20"/>
  <c r="A229" i="20"/>
  <c r="M225" i="20"/>
  <c r="Q225" i="20" s="1"/>
  <c r="E225" i="20"/>
  <c r="M223" i="20"/>
  <c r="G223" i="20"/>
  <c r="P220" i="20"/>
  <c r="O220" i="20"/>
  <c r="G220" i="20"/>
  <c r="F220" i="20"/>
  <c r="A210" i="20"/>
  <c r="M206" i="20"/>
  <c r="Q206" i="20" s="1"/>
  <c r="E206" i="20"/>
  <c r="M204" i="20"/>
  <c r="G204" i="20"/>
  <c r="P201" i="20"/>
  <c r="O201" i="20"/>
  <c r="G201" i="20"/>
  <c r="F201" i="20"/>
  <c r="A191" i="20"/>
  <c r="M187" i="20"/>
  <c r="Q187" i="20" s="1"/>
  <c r="E187" i="20"/>
  <c r="M185" i="20"/>
  <c r="G185" i="20"/>
  <c r="P182" i="20"/>
  <c r="O182" i="20"/>
  <c r="G182" i="20"/>
  <c r="F182" i="20"/>
  <c r="A172" i="20"/>
  <c r="M168" i="20"/>
  <c r="Q168" i="20" s="1"/>
  <c r="E168" i="20"/>
  <c r="M166" i="20"/>
  <c r="G166" i="20"/>
  <c r="P163" i="20"/>
  <c r="O163" i="20"/>
  <c r="G163" i="20"/>
  <c r="F163" i="20"/>
  <c r="A153" i="20"/>
  <c r="M149" i="20"/>
  <c r="Q149" i="20" s="1"/>
  <c r="E149" i="20"/>
  <c r="M147" i="20"/>
  <c r="G147" i="20"/>
  <c r="P144" i="20"/>
  <c r="O144" i="20"/>
  <c r="G144" i="20"/>
  <c r="F144" i="20"/>
  <c r="A134" i="20"/>
  <c r="M130" i="20"/>
  <c r="Q130" i="20" s="1"/>
  <c r="E130" i="20"/>
  <c r="M128" i="20"/>
  <c r="G128" i="20"/>
  <c r="P125" i="20"/>
  <c r="O125" i="20"/>
  <c r="G125" i="20"/>
  <c r="F125" i="20"/>
  <c r="A115" i="20"/>
  <c r="M111" i="20"/>
  <c r="Q111" i="20" s="1"/>
  <c r="E111" i="20"/>
  <c r="M109" i="20"/>
  <c r="G109" i="20"/>
  <c r="P106" i="20"/>
  <c r="O106" i="20"/>
  <c r="G106" i="20"/>
  <c r="F106" i="20"/>
  <c r="A96" i="20"/>
  <c r="M92" i="20"/>
  <c r="Q92" i="20" s="1"/>
  <c r="E92" i="20"/>
  <c r="M90" i="20"/>
  <c r="G90" i="20"/>
  <c r="P87" i="20"/>
  <c r="O87" i="20"/>
  <c r="G87" i="20"/>
  <c r="F87" i="20"/>
  <c r="A77" i="20"/>
  <c r="M73" i="20"/>
  <c r="Q73" i="20" s="1"/>
  <c r="E73" i="20"/>
  <c r="M71" i="20"/>
  <c r="G71" i="20"/>
  <c r="P68" i="20"/>
  <c r="O68" i="20"/>
  <c r="G68" i="20"/>
  <c r="F68" i="20"/>
  <c r="A58" i="20"/>
  <c r="M54" i="20"/>
  <c r="Q54" i="20" s="1"/>
  <c r="E54" i="20"/>
  <c r="M52" i="20"/>
  <c r="G52" i="20"/>
  <c r="P49" i="20"/>
  <c r="O49" i="20"/>
  <c r="G49" i="20"/>
  <c r="F49" i="20"/>
  <c r="A39" i="20"/>
  <c r="M35" i="20"/>
  <c r="Q35" i="20" s="1"/>
  <c r="E35" i="20"/>
  <c r="M33" i="20"/>
  <c r="G33" i="20"/>
  <c r="P638" i="1"/>
  <c r="O638" i="1"/>
  <c r="G638" i="1"/>
  <c r="F638" i="1"/>
  <c r="A628" i="1"/>
  <c r="M624" i="1"/>
  <c r="M622" i="1"/>
  <c r="G622" i="1"/>
  <c r="P619" i="1"/>
  <c r="O619" i="1"/>
  <c r="G619" i="1"/>
  <c r="F619" i="1"/>
  <c r="A609" i="1"/>
  <c r="M605" i="1"/>
  <c r="M603" i="1"/>
  <c r="G603" i="1"/>
  <c r="P600" i="1"/>
  <c r="O600" i="1"/>
  <c r="G600" i="1"/>
  <c r="F600" i="1"/>
  <c r="A590" i="1"/>
  <c r="M586" i="1"/>
  <c r="M584" i="1"/>
  <c r="G584" i="1"/>
  <c r="P581" i="1"/>
  <c r="O581" i="1"/>
  <c r="G581" i="1"/>
  <c r="F581" i="1"/>
  <c r="A571" i="1"/>
  <c r="M567" i="1"/>
  <c r="M565" i="1"/>
  <c r="G565" i="1"/>
  <c r="P562" i="1"/>
  <c r="O562" i="1"/>
  <c r="G562" i="1"/>
  <c r="F562" i="1"/>
  <c r="A552" i="1"/>
  <c r="M548" i="1"/>
  <c r="M546" i="1"/>
  <c r="G546" i="1"/>
  <c r="P543" i="1"/>
  <c r="O543" i="1"/>
  <c r="G543" i="1"/>
  <c r="F543" i="1"/>
  <c r="A533" i="1"/>
  <c r="M529" i="1"/>
  <c r="M527" i="1"/>
  <c r="G527" i="1"/>
  <c r="P524" i="1"/>
  <c r="O524" i="1"/>
  <c r="G524" i="1"/>
  <c r="F524" i="1"/>
  <c r="A514" i="1"/>
  <c r="M510" i="1"/>
  <c r="M508" i="1"/>
  <c r="G508" i="1"/>
  <c r="P505" i="1"/>
  <c r="O505" i="1"/>
  <c r="G505" i="1"/>
  <c r="F505" i="1"/>
  <c r="A495" i="1"/>
  <c r="M491" i="1"/>
  <c r="M489" i="1"/>
  <c r="G489" i="1"/>
  <c r="P486" i="1"/>
  <c r="O486" i="1"/>
  <c r="G486" i="1"/>
  <c r="F486" i="1"/>
  <c r="A476" i="1"/>
  <c r="M472" i="1"/>
  <c r="M470" i="1"/>
  <c r="G470" i="1"/>
  <c r="P467" i="1"/>
  <c r="O467" i="1"/>
  <c r="G467" i="1"/>
  <c r="F467" i="1"/>
  <c r="A457" i="1"/>
  <c r="M453" i="1"/>
  <c r="M451" i="1"/>
  <c r="G451" i="1"/>
  <c r="P448" i="1"/>
  <c r="O448" i="1"/>
  <c r="G448" i="1"/>
  <c r="F448" i="1"/>
  <c r="A438" i="1"/>
  <c r="M434" i="1"/>
  <c r="M432" i="1"/>
  <c r="G432" i="1"/>
  <c r="P429" i="1"/>
  <c r="O429" i="1"/>
  <c r="G429" i="1"/>
  <c r="F429" i="1"/>
  <c r="A419" i="1"/>
  <c r="M415" i="1"/>
  <c r="M413" i="1"/>
  <c r="G413" i="1"/>
  <c r="P410" i="1"/>
  <c r="O410" i="1"/>
  <c r="G410" i="1"/>
  <c r="F410" i="1"/>
  <c r="A400" i="1"/>
  <c r="M396" i="1"/>
  <c r="M394" i="1"/>
  <c r="G394" i="1"/>
  <c r="P391" i="1"/>
  <c r="O391" i="1"/>
  <c r="G391" i="1"/>
  <c r="F391" i="1"/>
  <c r="A381" i="1"/>
  <c r="M377" i="1"/>
  <c r="M375" i="1"/>
  <c r="G375" i="1"/>
  <c r="P372" i="1"/>
  <c r="O372" i="1"/>
  <c r="G372" i="1"/>
  <c r="F372" i="1"/>
  <c r="A362" i="1"/>
  <c r="M358" i="1"/>
  <c r="M356" i="1"/>
  <c r="G356" i="1"/>
  <c r="P353" i="1"/>
  <c r="O353" i="1"/>
  <c r="G353" i="1"/>
  <c r="F353" i="1"/>
  <c r="A343" i="1"/>
  <c r="M339" i="1"/>
  <c r="M337" i="1"/>
  <c r="G337" i="1"/>
  <c r="P334" i="1"/>
  <c r="O334" i="1"/>
  <c r="G334" i="1"/>
  <c r="F334" i="1"/>
  <c r="A324" i="1"/>
  <c r="M320" i="1"/>
  <c r="M318" i="1"/>
  <c r="G318" i="1"/>
  <c r="P315" i="1"/>
  <c r="O315" i="1"/>
  <c r="G315" i="1"/>
  <c r="F315" i="1"/>
  <c r="A305" i="1"/>
  <c r="M301" i="1"/>
  <c r="M299" i="1"/>
  <c r="G299" i="1"/>
  <c r="P296" i="1"/>
  <c r="O296" i="1"/>
  <c r="G296" i="1"/>
  <c r="F296" i="1"/>
  <c r="A286" i="1"/>
  <c r="M282" i="1"/>
  <c r="M280" i="1"/>
  <c r="G280" i="1"/>
  <c r="P277" i="1"/>
  <c r="O277" i="1"/>
  <c r="G277" i="1"/>
  <c r="F277" i="1"/>
  <c r="A267" i="1"/>
  <c r="M263" i="1"/>
  <c r="M261" i="1"/>
  <c r="G261" i="1"/>
  <c r="P258" i="1"/>
  <c r="O258" i="1"/>
  <c r="G258" i="1"/>
  <c r="F258" i="1"/>
  <c r="A248" i="1"/>
  <c r="M244" i="1"/>
  <c r="M242" i="1"/>
  <c r="G242" i="1"/>
  <c r="P239" i="1"/>
  <c r="O239" i="1"/>
  <c r="G239" i="1"/>
  <c r="F239" i="1"/>
  <c r="A229" i="1"/>
  <c r="M225" i="1"/>
  <c r="M223" i="1"/>
  <c r="G223" i="1"/>
  <c r="P220" i="1"/>
  <c r="O220" i="1"/>
  <c r="G220" i="1"/>
  <c r="F220" i="1"/>
  <c r="A210" i="1"/>
  <c r="M206" i="1"/>
  <c r="M204" i="1"/>
  <c r="G204" i="1"/>
  <c r="P201" i="1"/>
  <c r="O201" i="1"/>
  <c r="G201" i="1"/>
  <c r="F201" i="1"/>
  <c r="A191" i="1"/>
  <c r="M187" i="1"/>
  <c r="M185" i="1"/>
  <c r="G185" i="1"/>
  <c r="P182" i="1"/>
  <c r="O182" i="1"/>
  <c r="G182" i="1"/>
  <c r="F182" i="1"/>
  <c r="A172" i="1"/>
  <c r="M168" i="1"/>
  <c r="M166" i="1"/>
  <c r="G166" i="1"/>
  <c r="P163" i="1"/>
  <c r="O163" i="1"/>
  <c r="G163" i="1"/>
  <c r="F163" i="1"/>
  <c r="A153" i="1"/>
  <c r="M149" i="1"/>
  <c r="M147" i="1"/>
  <c r="G147" i="1"/>
  <c r="P144" i="1"/>
  <c r="O144" i="1"/>
  <c r="G144" i="1"/>
  <c r="F144" i="1"/>
  <c r="A134" i="1"/>
  <c r="M130" i="1"/>
  <c r="M128" i="1"/>
  <c r="G128" i="1"/>
  <c r="P125" i="1"/>
  <c r="O125" i="1"/>
  <c r="G125" i="1"/>
  <c r="F125" i="1"/>
  <c r="A115" i="1"/>
  <c r="M111" i="1"/>
  <c r="M109" i="1"/>
  <c r="G109" i="1"/>
  <c r="P106" i="1"/>
  <c r="O106" i="1"/>
  <c r="G106" i="1"/>
  <c r="F106" i="1"/>
  <c r="A96" i="1"/>
  <c r="M92" i="1"/>
  <c r="M90" i="1"/>
  <c r="G90" i="1"/>
  <c r="P87" i="1"/>
  <c r="O87" i="1"/>
  <c r="G87" i="1"/>
  <c r="F87" i="1"/>
  <c r="A77" i="1"/>
  <c r="M73" i="1"/>
  <c r="M71" i="1"/>
  <c r="G71" i="1"/>
  <c r="P68" i="1"/>
  <c r="O68" i="1"/>
  <c r="G68" i="1"/>
  <c r="F68" i="1"/>
  <c r="A58" i="1"/>
  <c r="M54" i="1"/>
  <c r="M52" i="1"/>
  <c r="G52" i="1"/>
  <c r="P49" i="1"/>
  <c r="O49" i="1"/>
  <c r="G49" i="1"/>
  <c r="F49" i="1"/>
  <c r="A39" i="1"/>
  <c r="M35" i="1"/>
  <c r="M33" i="1"/>
  <c r="G33" i="1"/>
  <c r="K22" i="9"/>
  <c r="H110" i="19"/>
  <c r="H111" i="19"/>
  <c r="H112" i="19"/>
  <c r="H113" i="19"/>
  <c r="H114" i="19"/>
  <c r="H115" i="19"/>
  <c r="H116" i="19"/>
  <c r="H117" i="19"/>
  <c r="H118" i="19"/>
  <c r="H119" i="19"/>
  <c r="H81" i="19"/>
  <c r="H82" i="19"/>
  <c r="H83" i="19"/>
  <c r="H84" i="19"/>
  <c r="H85" i="19"/>
  <c r="H86" i="19"/>
  <c r="H87" i="19"/>
  <c r="H88" i="19"/>
  <c r="H89" i="19"/>
  <c r="G120" i="19"/>
  <c r="F120" i="19"/>
  <c r="H109" i="19"/>
  <c r="H108" i="19"/>
  <c r="G106" i="19"/>
  <c r="F106" i="19"/>
  <c r="H105" i="19"/>
  <c r="H104" i="19"/>
  <c r="H103" i="19"/>
  <c r="H102" i="19"/>
  <c r="H101" i="19"/>
  <c r="H48" i="19"/>
  <c r="H49" i="19"/>
  <c r="H50" i="19"/>
  <c r="H51" i="19"/>
  <c r="H52" i="19"/>
  <c r="H53" i="19"/>
  <c r="H54" i="19"/>
  <c r="H55" i="19"/>
  <c r="H56" i="19"/>
  <c r="H57" i="19"/>
  <c r="H58" i="19"/>
  <c r="H59" i="19"/>
  <c r="H60" i="19"/>
  <c r="H61" i="19"/>
  <c r="H62" i="19"/>
  <c r="F32" i="19"/>
  <c r="F31" i="19"/>
  <c r="F30" i="19"/>
  <c r="F29" i="19"/>
  <c r="F28" i="19"/>
  <c r="F27" i="19"/>
  <c r="F26" i="19"/>
  <c r="F25" i="19"/>
  <c r="F24" i="19"/>
  <c r="F23" i="19"/>
  <c r="F22" i="19"/>
  <c r="F21" i="19"/>
  <c r="F20" i="19"/>
  <c r="F19" i="19"/>
  <c r="F18" i="19"/>
  <c r="F17" i="19"/>
  <c r="F16" i="19"/>
  <c r="F15" i="19"/>
  <c r="F14" i="19"/>
  <c r="F13" i="19"/>
  <c r="F12" i="19"/>
  <c r="F11" i="19"/>
  <c r="F10" i="19"/>
  <c r="F9" i="19"/>
  <c r="H119" i="5"/>
  <c r="H120" i="5"/>
  <c r="H121" i="5"/>
  <c r="H122" i="5"/>
  <c r="H123" i="5"/>
  <c r="H111" i="5"/>
  <c r="H112" i="5"/>
  <c r="H113" i="5"/>
  <c r="H114" i="5"/>
  <c r="H115" i="5"/>
  <c r="H116" i="5"/>
  <c r="H117" i="5"/>
  <c r="H118" i="5"/>
  <c r="H55" i="5"/>
  <c r="H56" i="5"/>
  <c r="H57" i="5"/>
  <c r="H58" i="5"/>
  <c r="H59" i="5"/>
  <c r="H60" i="5"/>
  <c r="H48" i="5"/>
  <c r="H49" i="5"/>
  <c r="H50" i="5"/>
  <c r="H51" i="5"/>
  <c r="H52" i="5"/>
  <c r="H53" i="5"/>
  <c r="H54" i="5"/>
  <c r="H86" i="5"/>
  <c r="H87" i="5"/>
  <c r="H88" i="5"/>
  <c r="H89" i="5"/>
  <c r="H90" i="5"/>
  <c r="H91" i="5"/>
  <c r="H92" i="5"/>
  <c r="H79" i="5"/>
  <c r="H80" i="5"/>
  <c r="H81" i="5"/>
  <c r="H82" i="5"/>
  <c r="H83" i="5"/>
  <c r="H84" i="5"/>
  <c r="H85" i="5"/>
  <c r="O20" i="9" l="1"/>
  <c r="E10" i="30"/>
  <c r="E10" i="29"/>
  <c r="P10" i="29"/>
  <c r="P48" i="28"/>
  <c r="Q43" i="28"/>
  <c r="Q31" i="28"/>
  <c r="J44" i="28"/>
  <c r="Q19" i="28"/>
  <c r="J18" i="28"/>
  <c r="P19" i="28"/>
  <c r="P23" i="28"/>
  <c r="Q23" i="28" s="1"/>
  <c r="P27" i="28"/>
  <c r="Q27" i="28" s="1"/>
  <c r="P31" i="28"/>
  <c r="P35" i="28"/>
  <c r="Q35" i="28" s="1"/>
  <c r="P39" i="28"/>
  <c r="Q39" i="28" s="1"/>
  <c r="P43" i="28"/>
  <c r="P47" i="28"/>
  <c r="Q47" i="28" s="1"/>
  <c r="Q18" i="28"/>
  <c r="I20" i="28"/>
  <c r="J20" i="28" s="1"/>
  <c r="I24" i="28"/>
  <c r="I48" i="28" s="1"/>
  <c r="I28" i="28"/>
  <c r="J28" i="28" s="1"/>
  <c r="I32" i="28"/>
  <c r="J32" i="28" s="1"/>
  <c r="I36" i="28"/>
  <c r="J36" i="28" s="1"/>
  <c r="I40" i="28"/>
  <c r="J40" i="28" s="1"/>
  <c r="I44" i="28"/>
  <c r="F122" i="19"/>
  <c r="G122" i="19"/>
  <c r="AB29" i="9" s="1"/>
  <c r="AH29" i="9" s="1"/>
  <c r="H106" i="19"/>
  <c r="H120" i="19"/>
  <c r="J24" i="28" l="1"/>
  <c r="Q48" i="28"/>
  <c r="J48" i="28"/>
  <c r="H122" i="19"/>
  <c r="F32" i="5" l="1"/>
  <c r="F31" i="5"/>
  <c r="F30" i="5"/>
  <c r="F29" i="5"/>
  <c r="F28" i="5"/>
  <c r="F27" i="5"/>
  <c r="F26" i="5"/>
  <c r="F25" i="5"/>
  <c r="F24" i="5"/>
  <c r="F23" i="5"/>
  <c r="F22" i="5"/>
  <c r="F21" i="5"/>
  <c r="F20" i="5"/>
  <c r="F19" i="5"/>
  <c r="F18" i="5"/>
  <c r="F17" i="5"/>
  <c r="F16" i="5"/>
  <c r="F15" i="5"/>
  <c r="F14" i="5"/>
  <c r="F13" i="5"/>
  <c r="F12" i="5"/>
  <c r="F11" i="5"/>
  <c r="F10" i="5"/>
  <c r="F9" i="5"/>
  <c r="AD22" i="9"/>
  <c r="AD21" i="9"/>
  <c r="AD20" i="9"/>
  <c r="AB22" i="9"/>
  <c r="AG29" i="9" s="1"/>
  <c r="AB21" i="9"/>
  <c r="AB20" i="9"/>
  <c r="AA29" i="9"/>
  <c r="AC29" i="9" s="1"/>
  <c r="AA28" i="9"/>
  <c r="AA27" i="9"/>
  <c r="AA22" i="9"/>
  <c r="AA21" i="9"/>
  <c r="AA20" i="9"/>
  <c r="AA18" i="9"/>
  <c r="G224" i="18"/>
  <c r="V24" i="8"/>
  <c r="V6" i="8"/>
  <c r="V7" i="8"/>
  <c r="V8" i="8"/>
  <c r="V9" i="8"/>
  <c r="V10" i="8"/>
  <c r="V11" i="8"/>
  <c r="V12" i="8"/>
  <c r="V13" i="8"/>
  <c r="V14" i="8"/>
  <c r="V15" i="8"/>
  <c r="V16" i="8"/>
  <c r="V17" i="8"/>
  <c r="V18" i="8"/>
  <c r="V19" i="8"/>
  <c r="V20" i="8"/>
  <c r="V21" i="8"/>
  <c r="V22" i="8"/>
  <c r="V23" i="8"/>
  <c r="V5" i="8"/>
  <c r="G222" i="18"/>
  <c r="AC22" i="9" l="1"/>
  <c r="P222" i="18"/>
  <c r="AC20" i="9"/>
  <c r="AC21" i="9"/>
  <c r="V178" i="18" l="1"/>
  <c r="Q178" i="18"/>
  <c r="P178" i="18"/>
  <c r="N178" i="18"/>
  <c r="L178" i="18"/>
  <c r="T176" i="18"/>
  <c r="X176" i="18" s="1"/>
  <c r="R176" i="18"/>
  <c r="T175" i="18"/>
  <c r="X175" i="18" s="1"/>
  <c r="R175" i="18"/>
  <c r="T174" i="18"/>
  <c r="X174" i="18" s="1"/>
  <c r="R174" i="18"/>
  <c r="T173" i="18"/>
  <c r="X173" i="18" s="1"/>
  <c r="R173" i="18"/>
  <c r="T172" i="18"/>
  <c r="X172" i="18" s="1"/>
  <c r="R172" i="18"/>
  <c r="T171" i="18"/>
  <c r="X171" i="18" s="1"/>
  <c r="R171" i="18"/>
  <c r="T170" i="18"/>
  <c r="X170" i="18" s="1"/>
  <c r="R170" i="18"/>
  <c r="T169" i="18"/>
  <c r="X169" i="18" s="1"/>
  <c r="R169" i="18"/>
  <c r="T168" i="18"/>
  <c r="X168" i="18" s="1"/>
  <c r="R168" i="18"/>
  <c r="T167" i="18"/>
  <c r="X167" i="18" s="1"/>
  <c r="R167" i="18"/>
  <c r="T166" i="18"/>
  <c r="X166" i="18" s="1"/>
  <c r="R166" i="18"/>
  <c r="T165" i="18"/>
  <c r="X165" i="18" s="1"/>
  <c r="R165" i="18"/>
  <c r="T164" i="18"/>
  <c r="X164" i="18" s="1"/>
  <c r="R164" i="18"/>
  <c r="T163" i="18"/>
  <c r="X163" i="18" s="1"/>
  <c r="R163" i="18"/>
  <c r="T162" i="18"/>
  <c r="X162" i="18" s="1"/>
  <c r="R162" i="18"/>
  <c r="T161" i="18"/>
  <c r="X161" i="18" s="1"/>
  <c r="R161" i="18"/>
  <c r="T160" i="18"/>
  <c r="X160" i="18" s="1"/>
  <c r="R160" i="18"/>
  <c r="T159" i="18"/>
  <c r="X159" i="18" s="1"/>
  <c r="R159" i="18"/>
  <c r="T158" i="18"/>
  <c r="X158" i="18" s="1"/>
  <c r="R158" i="18"/>
  <c r="T157" i="18"/>
  <c r="X157" i="18" s="1"/>
  <c r="R157" i="18"/>
  <c r="T156" i="18"/>
  <c r="X156" i="18" s="1"/>
  <c r="R156" i="18"/>
  <c r="T155" i="18"/>
  <c r="X155" i="18" s="1"/>
  <c r="R155" i="18"/>
  <c r="T154" i="18"/>
  <c r="X154" i="18" s="1"/>
  <c r="R154" i="18"/>
  <c r="T153" i="18"/>
  <c r="X153" i="18" s="1"/>
  <c r="R153" i="18"/>
  <c r="T152" i="18"/>
  <c r="X152" i="18" s="1"/>
  <c r="R152" i="18"/>
  <c r="T151" i="18"/>
  <c r="X151" i="18" s="1"/>
  <c r="R151" i="18"/>
  <c r="T150" i="18"/>
  <c r="X150" i="18" s="1"/>
  <c r="R150" i="18"/>
  <c r="T149" i="18"/>
  <c r="X149" i="18" s="1"/>
  <c r="R149" i="18"/>
  <c r="T148" i="18"/>
  <c r="X148" i="18" s="1"/>
  <c r="R148" i="18"/>
  <c r="T147" i="18"/>
  <c r="X147" i="18" s="1"/>
  <c r="R147" i="18"/>
  <c r="T146" i="18"/>
  <c r="X146" i="18" s="1"/>
  <c r="R146" i="18"/>
  <c r="T145" i="18"/>
  <c r="X145" i="18" s="1"/>
  <c r="R145" i="18"/>
  <c r="T144" i="18"/>
  <c r="X144" i="18" s="1"/>
  <c r="R144" i="18"/>
  <c r="T143" i="18"/>
  <c r="X143" i="18" s="1"/>
  <c r="R143" i="18"/>
  <c r="T142" i="18"/>
  <c r="X142" i="18" s="1"/>
  <c r="R142" i="18"/>
  <c r="T141" i="18"/>
  <c r="X141" i="18" s="1"/>
  <c r="R141" i="18"/>
  <c r="V128" i="18"/>
  <c r="Q128" i="18"/>
  <c r="P128" i="18"/>
  <c r="N128" i="18"/>
  <c r="L128" i="18"/>
  <c r="T126" i="18"/>
  <c r="X126" i="18" s="1"/>
  <c r="R126" i="18"/>
  <c r="T125" i="18"/>
  <c r="X125" i="18" s="1"/>
  <c r="R125" i="18"/>
  <c r="T124" i="18"/>
  <c r="X124" i="18" s="1"/>
  <c r="R124" i="18"/>
  <c r="T123" i="18"/>
  <c r="X123" i="18" s="1"/>
  <c r="R123" i="18"/>
  <c r="T122" i="18"/>
  <c r="X122" i="18" s="1"/>
  <c r="R122" i="18"/>
  <c r="T121" i="18"/>
  <c r="X121" i="18" s="1"/>
  <c r="R121" i="18"/>
  <c r="T120" i="18"/>
  <c r="X120" i="18" s="1"/>
  <c r="R120" i="18"/>
  <c r="T119" i="18"/>
  <c r="X119" i="18" s="1"/>
  <c r="R119" i="18"/>
  <c r="T118" i="18"/>
  <c r="X118" i="18" s="1"/>
  <c r="R118" i="18"/>
  <c r="T117" i="18"/>
  <c r="X117" i="18" s="1"/>
  <c r="R117" i="18"/>
  <c r="T116" i="18"/>
  <c r="X116" i="18" s="1"/>
  <c r="R116" i="18"/>
  <c r="T115" i="18"/>
  <c r="X115" i="18" s="1"/>
  <c r="R115" i="18"/>
  <c r="T114" i="18"/>
  <c r="X114" i="18" s="1"/>
  <c r="R114" i="18"/>
  <c r="T113" i="18"/>
  <c r="X113" i="18" s="1"/>
  <c r="R113" i="18"/>
  <c r="T112" i="18"/>
  <c r="X112" i="18" s="1"/>
  <c r="R112" i="18"/>
  <c r="T111" i="18"/>
  <c r="X111" i="18" s="1"/>
  <c r="R111" i="18"/>
  <c r="T110" i="18"/>
  <c r="X110" i="18" s="1"/>
  <c r="R110" i="18"/>
  <c r="T109" i="18"/>
  <c r="X109" i="18" s="1"/>
  <c r="R109" i="18"/>
  <c r="T108" i="18"/>
  <c r="X108" i="18" s="1"/>
  <c r="R108" i="18"/>
  <c r="T107" i="18"/>
  <c r="X107" i="18" s="1"/>
  <c r="R107" i="18"/>
  <c r="T106" i="18"/>
  <c r="X106" i="18" s="1"/>
  <c r="R106" i="18"/>
  <c r="T105" i="18"/>
  <c r="X105" i="18" s="1"/>
  <c r="R105" i="18"/>
  <c r="T104" i="18"/>
  <c r="X104" i="18" s="1"/>
  <c r="R104" i="18"/>
  <c r="T103" i="18"/>
  <c r="X103" i="18" s="1"/>
  <c r="R103" i="18"/>
  <c r="T102" i="18"/>
  <c r="X102" i="18" s="1"/>
  <c r="R102" i="18"/>
  <c r="T101" i="18"/>
  <c r="X101" i="18" s="1"/>
  <c r="R101" i="18"/>
  <c r="T100" i="18"/>
  <c r="X100" i="18" s="1"/>
  <c r="R100" i="18"/>
  <c r="T99" i="18"/>
  <c r="X99" i="18" s="1"/>
  <c r="R99" i="18"/>
  <c r="T98" i="18"/>
  <c r="X98" i="18" s="1"/>
  <c r="R98" i="18"/>
  <c r="T97" i="18"/>
  <c r="X97" i="18" s="1"/>
  <c r="R97" i="18"/>
  <c r="T96" i="18"/>
  <c r="X96" i="18" s="1"/>
  <c r="R96" i="18"/>
  <c r="T95" i="18"/>
  <c r="X95" i="18" s="1"/>
  <c r="R95" i="18"/>
  <c r="T94" i="18"/>
  <c r="X94" i="18" s="1"/>
  <c r="R94" i="18"/>
  <c r="T93" i="18"/>
  <c r="X93" i="18" s="1"/>
  <c r="R93" i="18"/>
  <c r="T92" i="18"/>
  <c r="R92" i="18"/>
  <c r="T91" i="18"/>
  <c r="X91" i="18" s="1"/>
  <c r="R91" i="18"/>
  <c r="R191" i="18"/>
  <c r="T191" i="18"/>
  <c r="X191" i="18" s="1"/>
  <c r="G31" i="18"/>
  <c r="G30" i="18"/>
  <c r="G29" i="18"/>
  <c r="G28" i="18"/>
  <c r="G27" i="18"/>
  <c r="G26" i="18"/>
  <c r="G25" i="18"/>
  <c r="G24" i="18"/>
  <c r="G23" i="18"/>
  <c r="G22" i="18"/>
  <c r="G21" i="18"/>
  <c r="G20" i="18"/>
  <c r="G19" i="18"/>
  <c r="G18" i="18"/>
  <c r="G17" i="18"/>
  <c r="G16" i="18"/>
  <c r="G15" i="18"/>
  <c r="G14" i="18"/>
  <c r="G13" i="18"/>
  <c r="G12" i="18"/>
  <c r="G11" i="18"/>
  <c r="G10" i="18"/>
  <c r="G9" i="18"/>
  <c r="G8" i="18"/>
  <c r="V117" i="6"/>
  <c r="Q117" i="6"/>
  <c r="P117" i="6"/>
  <c r="N117" i="6"/>
  <c r="L117" i="6"/>
  <c r="U20" i="9" s="1"/>
  <c r="J20" i="9" s="1"/>
  <c r="T115" i="6"/>
  <c r="X115" i="6" s="1"/>
  <c r="R115" i="6"/>
  <c r="T114" i="6"/>
  <c r="X114" i="6" s="1"/>
  <c r="R114" i="6"/>
  <c r="T113" i="6"/>
  <c r="X113" i="6" s="1"/>
  <c r="R113" i="6"/>
  <c r="T112" i="6"/>
  <c r="X112" i="6" s="1"/>
  <c r="R112" i="6"/>
  <c r="T111" i="6"/>
  <c r="X111" i="6" s="1"/>
  <c r="R111" i="6"/>
  <c r="T110" i="6"/>
  <c r="X110" i="6" s="1"/>
  <c r="R110" i="6"/>
  <c r="T109" i="6"/>
  <c r="X109" i="6" s="1"/>
  <c r="R109" i="6"/>
  <c r="T108" i="6"/>
  <c r="X108" i="6" s="1"/>
  <c r="R108" i="6"/>
  <c r="T107" i="6"/>
  <c r="X107" i="6" s="1"/>
  <c r="R107" i="6"/>
  <c r="T106" i="6"/>
  <c r="X106" i="6" s="1"/>
  <c r="R106" i="6"/>
  <c r="T105" i="6"/>
  <c r="X105" i="6" s="1"/>
  <c r="R105" i="6"/>
  <c r="T104" i="6"/>
  <c r="X104" i="6" s="1"/>
  <c r="R104" i="6"/>
  <c r="T103" i="6"/>
  <c r="X103" i="6" s="1"/>
  <c r="R103" i="6"/>
  <c r="T102" i="6"/>
  <c r="X102" i="6" s="1"/>
  <c r="R102" i="6"/>
  <c r="T101" i="6"/>
  <c r="X101" i="6" s="1"/>
  <c r="R101" i="6"/>
  <c r="T100" i="6"/>
  <c r="X100" i="6" s="1"/>
  <c r="R100" i="6"/>
  <c r="T99" i="6"/>
  <c r="X99" i="6" s="1"/>
  <c r="R99" i="6"/>
  <c r="T98" i="6"/>
  <c r="X98" i="6" s="1"/>
  <c r="R98" i="6"/>
  <c r="T97" i="6"/>
  <c r="X97" i="6" s="1"/>
  <c r="R97" i="6"/>
  <c r="T96" i="6"/>
  <c r="X96" i="6" s="1"/>
  <c r="R96" i="6"/>
  <c r="T95" i="6"/>
  <c r="X95" i="6" s="1"/>
  <c r="R95" i="6"/>
  <c r="T94" i="6"/>
  <c r="X94" i="6" s="1"/>
  <c r="R94" i="6"/>
  <c r="T93" i="6"/>
  <c r="X93" i="6" s="1"/>
  <c r="R93" i="6"/>
  <c r="T92" i="6"/>
  <c r="X92" i="6" s="1"/>
  <c r="R92" i="6"/>
  <c r="T91" i="6"/>
  <c r="X91" i="6" s="1"/>
  <c r="R91" i="6"/>
  <c r="T90" i="6"/>
  <c r="X90" i="6" s="1"/>
  <c r="R90" i="6"/>
  <c r="T89" i="6"/>
  <c r="X89" i="6" s="1"/>
  <c r="R89" i="6"/>
  <c r="T88" i="6"/>
  <c r="R88" i="6"/>
  <c r="T87" i="6"/>
  <c r="X87" i="6" s="1"/>
  <c r="R87" i="6"/>
  <c r="T86" i="6"/>
  <c r="R86" i="6"/>
  <c r="G31" i="6"/>
  <c r="G30" i="6"/>
  <c r="G29" i="6"/>
  <c r="G28" i="6"/>
  <c r="G27" i="6"/>
  <c r="G26" i="6"/>
  <c r="G25" i="6"/>
  <c r="G24" i="6"/>
  <c r="G23" i="6"/>
  <c r="G22" i="6"/>
  <c r="G21" i="6"/>
  <c r="G20" i="6"/>
  <c r="G19" i="6"/>
  <c r="G18" i="6"/>
  <c r="G17" i="6"/>
  <c r="G16" i="6"/>
  <c r="G15" i="6"/>
  <c r="G14" i="6"/>
  <c r="G13" i="6"/>
  <c r="G12" i="6"/>
  <c r="G11" i="6"/>
  <c r="G10" i="6"/>
  <c r="G9" i="6"/>
  <c r="G8" i="6"/>
  <c r="X88" i="6" l="1"/>
  <c r="E605" i="29"/>
  <c r="Q605" i="29" s="1"/>
  <c r="E453" i="29"/>
  <c r="Q453" i="29" s="1"/>
  <c r="E301" i="29"/>
  <c r="Q301" i="29" s="1"/>
  <c r="E149" i="29"/>
  <c r="Q149" i="29" s="1"/>
  <c r="E35" i="29"/>
  <c r="Q35" i="29" s="1"/>
  <c r="E586" i="29"/>
  <c r="Q586" i="29" s="1"/>
  <c r="E434" i="29"/>
  <c r="Q434" i="29" s="1"/>
  <c r="E282" i="29"/>
  <c r="Q282" i="29" s="1"/>
  <c r="E130" i="29"/>
  <c r="Q130" i="29" s="1"/>
  <c r="E339" i="29"/>
  <c r="Q339" i="29" s="1"/>
  <c r="E187" i="29"/>
  <c r="Q187" i="29" s="1"/>
  <c r="E567" i="29"/>
  <c r="Q567" i="29" s="1"/>
  <c r="E415" i="29"/>
  <c r="Q415" i="29" s="1"/>
  <c r="E263" i="29"/>
  <c r="Q263" i="29" s="1"/>
  <c r="E111" i="29"/>
  <c r="Q111" i="29" s="1"/>
  <c r="E548" i="29"/>
  <c r="Q548" i="29" s="1"/>
  <c r="E396" i="29"/>
  <c r="Q396" i="29" s="1"/>
  <c r="E244" i="29"/>
  <c r="Q244" i="29" s="1"/>
  <c r="E92" i="29"/>
  <c r="Q92" i="29" s="1"/>
  <c r="E16" i="29"/>
  <c r="Q16" i="29" s="1"/>
  <c r="E358" i="29"/>
  <c r="Q358" i="29" s="1"/>
  <c r="E529" i="29"/>
  <c r="Q529" i="29" s="1"/>
  <c r="E377" i="29"/>
  <c r="Q377" i="29" s="1"/>
  <c r="E225" i="29"/>
  <c r="Q225" i="29" s="1"/>
  <c r="E73" i="29"/>
  <c r="Q73" i="29" s="1"/>
  <c r="E510" i="29"/>
  <c r="Q510" i="29" s="1"/>
  <c r="E206" i="29"/>
  <c r="Q206" i="29" s="1"/>
  <c r="E54" i="29"/>
  <c r="Q54" i="29" s="1"/>
  <c r="E491" i="29"/>
  <c r="Q491" i="29" s="1"/>
  <c r="E624" i="29"/>
  <c r="Q624" i="29" s="1"/>
  <c r="E472" i="29"/>
  <c r="Q472" i="29" s="1"/>
  <c r="E320" i="29"/>
  <c r="Q320" i="29" s="1"/>
  <c r="E168" i="29"/>
  <c r="Q168" i="29" s="1"/>
  <c r="X178" i="18"/>
  <c r="T178" i="18"/>
  <c r="T128" i="18"/>
  <c r="X92" i="18"/>
  <c r="X128" i="18" s="1"/>
  <c r="T117" i="6"/>
  <c r="S20" i="9" s="1"/>
  <c r="X86" i="6"/>
  <c r="X117" i="6" s="1"/>
  <c r="M20" i="9" l="1"/>
  <c r="X20" i="9"/>
  <c r="R29" i="9"/>
  <c r="R28" i="9"/>
  <c r="R27" i="9"/>
  <c r="R22" i="9"/>
  <c r="R21" i="9"/>
  <c r="R20" i="9"/>
  <c r="R18" i="9"/>
  <c r="R23" i="9" l="1"/>
  <c r="R30" i="9" l="1"/>
  <c r="T20" i="9"/>
  <c r="K20" i="9"/>
  <c r="L20" i="9" s="1"/>
  <c r="T24" i="8"/>
  <c r="S24" i="8"/>
  <c r="R24" i="8"/>
  <c r="P24" i="8"/>
  <c r="O24" i="8"/>
  <c r="N24" i="8"/>
  <c r="M24" i="8"/>
  <c r="C24" i="8"/>
  <c r="D24" i="8"/>
  <c r="E24" i="8"/>
  <c r="G24" i="8"/>
  <c r="H24" i="8"/>
  <c r="I24" i="8"/>
  <c r="B24" i="8"/>
  <c r="U5" i="8"/>
  <c r="U24" i="8" s="1"/>
  <c r="U6" i="8"/>
  <c r="U7" i="8"/>
  <c r="U8" i="8"/>
  <c r="U9" i="8"/>
  <c r="U10" i="8"/>
  <c r="U11" i="8"/>
  <c r="U12" i="8"/>
  <c r="U13" i="8"/>
  <c r="U14" i="8"/>
  <c r="U15" i="8"/>
  <c r="U16" i="8"/>
  <c r="U17" i="8"/>
  <c r="U18" i="8"/>
  <c r="U19" i="8"/>
  <c r="U20" i="8"/>
  <c r="U21" i="8"/>
  <c r="U22" i="8"/>
  <c r="U23" i="8"/>
  <c r="F6" i="8"/>
  <c r="J6" i="8"/>
  <c r="F7" i="8"/>
  <c r="J7" i="8"/>
  <c r="F8" i="8"/>
  <c r="J8" i="8"/>
  <c r="F9" i="8"/>
  <c r="J9" i="8"/>
  <c r="F10" i="8"/>
  <c r="J10" i="8"/>
  <c r="F11" i="8"/>
  <c r="J11" i="8"/>
  <c r="F12" i="8"/>
  <c r="J12" i="8"/>
  <c r="F13" i="8"/>
  <c r="J13" i="8"/>
  <c r="F14" i="8"/>
  <c r="J14" i="8"/>
  <c r="F15" i="8"/>
  <c r="J15" i="8"/>
  <c r="F16" i="8"/>
  <c r="J16" i="8"/>
  <c r="F17" i="8"/>
  <c r="J17" i="8"/>
  <c r="F18" i="8"/>
  <c r="J18" i="8"/>
  <c r="F19" i="8"/>
  <c r="J19" i="8"/>
  <c r="F20" i="8"/>
  <c r="J20" i="8"/>
  <c r="F21" i="8"/>
  <c r="J21" i="8"/>
  <c r="F22" i="8"/>
  <c r="J22" i="8"/>
  <c r="F23" i="8"/>
  <c r="J23" i="8"/>
  <c r="J5" i="8"/>
  <c r="F5" i="8"/>
  <c r="F24" i="8" s="1"/>
  <c r="Q6" i="8"/>
  <c r="Q7" i="8"/>
  <c r="Q8" i="8"/>
  <c r="Q9" i="8"/>
  <c r="Q10" i="8"/>
  <c r="Q11" i="8"/>
  <c r="Q12" i="8"/>
  <c r="Q13" i="8"/>
  <c r="Q14" i="8"/>
  <c r="Q15" i="8"/>
  <c r="Q16" i="8"/>
  <c r="Q17" i="8"/>
  <c r="Q18" i="8"/>
  <c r="Q19" i="8"/>
  <c r="Q20" i="8"/>
  <c r="Q21" i="8"/>
  <c r="Q22" i="8"/>
  <c r="Q23" i="8"/>
  <c r="Q5" i="8"/>
  <c r="N20" i="9" l="1"/>
  <c r="Q24" i="8"/>
  <c r="M25" i="8" s="1"/>
  <c r="J24" i="8"/>
  <c r="B25" i="8"/>
  <c r="H3" i="7" l="1"/>
  <c r="H4" i="7"/>
  <c r="H5" i="7"/>
  <c r="H6" i="7"/>
  <c r="H7" i="7"/>
  <c r="H8" i="7"/>
  <c r="H9" i="7"/>
  <c r="H10" i="7"/>
  <c r="H11" i="7"/>
  <c r="H12" i="7"/>
  <c r="H13" i="7"/>
  <c r="H14" i="7"/>
  <c r="H15" i="7"/>
  <c r="H16" i="7"/>
  <c r="H17" i="7"/>
  <c r="H18" i="7"/>
  <c r="H19" i="7"/>
  <c r="H20" i="7"/>
  <c r="H2" i="7"/>
  <c r="C21" i="7"/>
  <c r="D21" i="7"/>
  <c r="E21" i="7"/>
  <c r="F21" i="7"/>
  <c r="G21" i="7"/>
  <c r="B21" i="7"/>
  <c r="B20" i="7"/>
  <c r="B3" i="7"/>
  <c r="B4" i="7"/>
  <c r="B5" i="7"/>
  <c r="B6" i="7"/>
  <c r="B7" i="7"/>
  <c r="B8" i="7"/>
  <c r="B9" i="7"/>
  <c r="B10" i="7"/>
  <c r="B11" i="7"/>
  <c r="B12" i="7"/>
  <c r="B13" i="7"/>
  <c r="B14" i="7"/>
  <c r="B15" i="7"/>
  <c r="B16" i="7"/>
  <c r="B17" i="7"/>
  <c r="B18" i="7"/>
  <c r="B19" i="7"/>
  <c r="B2" i="7"/>
  <c r="H21" i="7" l="1"/>
  <c r="P30" i="23"/>
  <c r="O30" i="23"/>
  <c r="G30" i="23"/>
  <c r="F30" i="23"/>
  <c r="P30" i="22"/>
  <c r="O30" i="22"/>
  <c r="G30" i="22"/>
  <c r="F30" i="22"/>
  <c r="P30" i="17"/>
  <c r="O30" i="17"/>
  <c r="G30" i="17"/>
  <c r="F30" i="17"/>
  <c r="U10" i="22" l="1"/>
  <c r="P10" i="22"/>
  <c r="AF22" i="9" s="1"/>
  <c r="O22" i="9" s="1"/>
  <c r="E10" i="22"/>
  <c r="U10" i="17"/>
  <c r="E10" i="17"/>
  <c r="E10" i="23"/>
  <c r="U10" i="23"/>
  <c r="AE19" i="9" s="1"/>
  <c r="K19" i="9" s="1"/>
  <c r="P10" i="23"/>
  <c r="P10" i="17"/>
  <c r="P30" i="10"/>
  <c r="O30" i="10"/>
  <c r="G30" i="10"/>
  <c r="F30" i="10"/>
  <c r="P30" i="20"/>
  <c r="O30" i="20"/>
  <c r="G30" i="20"/>
  <c r="F30" i="20"/>
  <c r="P30" i="1"/>
  <c r="O30" i="1"/>
  <c r="G30" i="1"/>
  <c r="F30" i="1"/>
  <c r="U10" i="10" l="1"/>
  <c r="V21" i="9" s="1"/>
  <c r="E10" i="10"/>
  <c r="P10" i="10"/>
  <c r="E10" i="1"/>
  <c r="E10" i="20"/>
  <c r="P10" i="1"/>
  <c r="W18" i="9" s="1"/>
  <c r="U10" i="1"/>
  <c r="V18" i="9" s="1"/>
  <c r="U10" i="20"/>
  <c r="AE18" i="9" s="1"/>
  <c r="AE23" i="9" s="1"/>
  <c r="K21" i="9" l="1"/>
  <c r="V23" i="9"/>
  <c r="U31" i="9" s="1"/>
  <c r="K18" i="9"/>
  <c r="B48" i="25"/>
  <c r="M48" i="25"/>
  <c r="B49" i="25"/>
  <c r="M49" i="25"/>
  <c r="B50" i="25"/>
  <c r="M50" i="25"/>
  <c r="B51" i="25"/>
  <c r="M51" i="25"/>
  <c r="B52" i="25"/>
  <c r="M52" i="25"/>
  <c r="B53" i="25"/>
  <c r="M53" i="25"/>
  <c r="B54" i="25"/>
  <c r="M54" i="25"/>
  <c r="B55" i="25"/>
  <c r="M55" i="25"/>
  <c r="B56" i="25"/>
  <c r="M56" i="25"/>
  <c r="B57" i="25"/>
  <c r="M57" i="25"/>
  <c r="B58" i="25"/>
  <c r="M58" i="25"/>
  <c r="B59" i="25"/>
  <c r="M59" i="25"/>
  <c r="B60" i="25"/>
  <c r="M60" i="25"/>
  <c r="B61" i="25"/>
  <c r="M61" i="25"/>
  <c r="B62" i="25"/>
  <c r="M62" i="25"/>
  <c r="B63" i="25"/>
  <c r="M63" i="25"/>
  <c r="B64" i="25"/>
  <c r="M64" i="25"/>
  <c r="B65" i="25"/>
  <c r="M65" i="25"/>
  <c r="B66" i="25"/>
  <c r="M66" i="25"/>
  <c r="H21" i="25"/>
  <c r="I21" i="25" s="1"/>
  <c r="O21" i="25"/>
  <c r="P21" i="25" s="1"/>
  <c r="H22" i="25"/>
  <c r="O22" i="25"/>
  <c r="P22" i="25" s="1"/>
  <c r="Q22" i="25" s="1"/>
  <c r="H23" i="25"/>
  <c r="I23" i="25"/>
  <c r="O23" i="25"/>
  <c r="P23" i="25" s="1"/>
  <c r="H24" i="25"/>
  <c r="O24" i="25"/>
  <c r="P24" i="25" s="1"/>
  <c r="H25" i="25"/>
  <c r="O25" i="25"/>
  <c r="P25" i="25" s="1"/>
  <c r="H26" i="25"/>
  <c r="O26" i="25"/>
  <c r="P26" i="25" s="1"/>
  <c r="Q26" i="25" s="1"/>
  <c r="B54" i="15"/>
  <c r="M54" i="15"/>
  <c r="B55" i="15"/>
  <c r="M55" i="15"/>
  <c r="B56" i="15"/>
  <c r="M56" i="15"/>
  <c r="B57" i="15"/>
  <c r="M57" i="15"/>
  <c r="B58" i="15"/>
  <c r="M58" i="15"/>
  <c r="B59" i="15"/>
  <c r="M59" i="15"/>
  <c r="B60" i="15"/>
  <c r="M60" i="15"/>
  <c r="B61" i="15"/>
  <c r="M61" i="15"/>
  <c r="B62" i="15"/>
  <c r="M62" i="15"/>
  <c r="B63" i="15"/>
  <c r="M63" i="15"/>
  <c r="B64" i="15"/>
  <c r="M64" i="15"/>
  <c r="B65" i="15"/>
  <c r="M65" i="15"/>
  <c r="B66" i="15"/>
  <c r="M66" i="15"/>
  <c r="B67" i="15"/>
  <c r="M67" i="15"/>
  <c r="B68" i="15"/>
  <c r="M68" i="15"/>
  <c r="B69" i="15"/>
  <c r="M69" i="15"/>
  <c r="B70" i="15"/>
  <c r="M70" i="15"/>
  <c r="B71" i="15"/>
  <c r="M71" i="15"/>
  <c r="B72" i="15"/>
  <c r="M72" i="15"/>
  <c r="B73" i="15"/>
  <c r="M73" i="15"/>
  <c r="B74" i="15"/>
  <c r="M74" i="15"/>
  <c r="B75" i="15"/>
  <c r="M75" i="15"/>
  <c r="B76" i="15"/>
  <c r="M76" i="15"/>
  <c r="B77" i="15"/>
  <c r="M77" i="15"/>
  <c r="H20" i="15"/>
  <c r="I20" i="15" s="1"/>
  <c r="O20" i="15"/>
  <c r="P20" i="15" s="1"/>
  <c r="H21" i="15"/>
  <c r="I21" i="15" s="1"/>
  <c r="J21" i="15" s="1"/>
  <c r="O21" i="15"/>
  <c r="P21" i="15" s="1"/>
  <c r="Q21" i="15" s="1"/>
  <c r="H22" i="15"/>
  <c r="I22" i="15" s="1"/>
  <c r="J22" i="15" s="1"/>
  <c r="O22" i="15"/>
  <c r="P22" i="15" s="1"/>
  <c r="H23" i="15"/>
  <c r="I23" i="15" s="1"/>
  <c r="J23" i="15" s="1"/>
  <c r="O23" i="15"/>
  <c r="H24" i="15"/>
  <c r="I24" i="15" s="1"/>
  <c r="O24" i="15"/>
  <c r="P24" i="15" s="1"/>
  <c r="H25" i="15"/>
  <c r="I25" i="15"/>
  <c r="J25" i="15" s="1"/>
  <c r="O25" i="15"/>
  <c r="P25" i="15" s="1"/>
  <c r="Q25" i="15" s="1"/>
  <c r="H26" i="15"/>
  <c r="I26" i="15" s="1"/>
  <c r="J26" i="15" s="1"/>
  <c r="O26" i="15"/>
  <c r="P26" i="15" s="1"/>
  <c r="H27" i="15"/>
  <c r="I27" i="15" s="1"/>
  <c r="O27" i="15"/>
  <c r="P27" i="15"/>
  <c r="Q27" i="15" s="1"/>
  <c r="H28" i="15"/>
  <c r="I28" i="15" s="1"/>
  <c r="O28" i="15"/>
  <c r="P28" i="15" s="1"/>
  <c r="H29" i="15"/>
  <c r="I29" i="15" s="1"/>
  <c r="J29" i="15" s="1"/>
  <c r="O29" i="15"/>
  <c r="P29" i="15" s="1"/>
  <c r="Q29" i="15" s="1"/>
  <c r="H30" i="15"/>
  <c r="I30" i="15" s="1"/>
  <c r="J30" i="15" s="1"/>
  <c r="O30" i="15"/>
  <c r="P30" i="15" s="1"/>
  <c r="H31" i="15"/>
  <c r="O31" i="15"/>
  <c r="P31" i="15" s="1"/>
  <c r="H32" i="15"/>
  <c r="I32" i="15" s="1"/>
  <c r="O32" i="15"/>
  <c r="P32" i="15" s="1"/>
  <c r="H33" i="15"/>
  <c r="I33" i="15" s="1"/>
  <c r="J33" i="15" s="1"/>
  <c r="O33" i="15"/>
  <c r="P33" i="15" s="1"/>
  <c r="Q33" i="15" s="1"/>
  <c r="H34" i="15"/>
  <c r="I34" i="15" s="1"/>
  <c r="J34" i="15" s="1"/>
  <c r="O34" i="15"/>
  <c r="P34" i="15" s="1"/>
  <c r="H35" i="15"/>
  <c r="I35" i="15" s="1"/>
  <c r="O35" i="15"/>
  <c r="Q35" i="15" s="1"/>
  <c r="P35" i="15"/>
  <c r="H36" i="15"/>
  <c r="I36" i="15" s="1"/>
  <c r="O36" i="15"/>
  <c r="P36" i="15" s="1"/>
  <c r="H37" i="15"/>
  <c r="I37" i="15" s="1"/>
  <c r="J37" i="15" s="1"/>
  <c r="O37" i="15"/>
  <c r="P37" i="15" s="1"/>
  <c r="Q37" i="15" s="1"/>
  <c r="H20" i="13"/>
  <c r="I20" i="13" s="1"/>
  <c r="O20" i="13"/>
  <c r="P20" i="13" s="1"/>
  <c r="H21" i="13"/>
  <c r="J21" i="13" s="1"/>
  <c r="I21" i="13"/>
  <c r="O21" i="13"/>
  <c r="P21" i="13" s="1"/>
  <c r="Q21" i="13" s="1"/>
  <c r="H22" i="13"/>
  <c r="I22" i="13" s="1"/>
  <c r="J22" i="13" s="1"/>
  <c r="O22" i="13"/>
  <c r="P22" i="13" s="1"/>
  <c r="H23" i="13"/>
  <c r="I23" i="13"/>
  <c r="J23" i="13" s="1"/>
  <c r="O23" i="13"/>
  <c r="P23" i="13"/>
  <c r="Q23" i="13"/>
  <c r="H24" i="13"/>
  <c r="I24" i="13" s="1"/>
  <c r="O24" i="13"/>
  <c r="P24" i="13" s="1"/>
  <c r="H25" i="13"/>
  <c r="J25" i="13" s="1"/>
  <c r="I25" i="13"/>
  <c r="O25" i="13"/>
  <c r="P25" i="13" s="1"/>
  <c r="Q25" i="13" s="1"/>
  <c r="H26" i="13"/>
  <c r="I26" i="13"/>
  <c r="J26" i="13"/>
  <c r="O26" i="13"/>
  <c r="P26" i="13" s="1"/>
  <c r="H27" i="13"/>
  <c r="I27" i="13"/>
  <c r="J27" i="13" s="1"/>
  <c r="O27" i="13"/>
  <c r="P27" i="13"/>
  <c r="Q27" i="13"/>
  <c r="H28" i="13"/>
  <c r="I28" i="13" s="1"/>
  <c r="O28" i="13"/>
  <c r="P28" i="13" s="1"/>
  <c r="H29" i="13"/>
  <c r="J29" i="13" s="1"/>
  <c r="I29" i="13"/>
  <c r="O29" i="13"/>
  <c r="P29" i="13" s="1"/>
  <c r="Q29" i="13" s="1"/>
  <c r="H30" i="13"/>
  <c r="I30" i="13"/>
  <c r="J30" i="13"/>
  <c r="O30" i="13"/>
  <c r="P30" i="13" s="1"/>
  <c r="H31" i="13"/>
  <c r="J31" i="13" s="1"/>
  <c r="I31" i="13"/>
  <c r="O31" i="13"/>
  <c r="P31" i="13"/>
  <c r="Q31" i="13"/>
  <c r="H32" i="13"/>
  <c r="I32" i="13" s="1"/>
  <c r="O32" i="13"/>
  <c r="P32" i="13" s="1"/>
  <c r="H33" i="13"/>
  <c r="J33" i="13" s="1"/>
  <c r="I33" i="13"/>
  <c r="O33" i="13"/>
  <c r="P33" i="13" s="1"/>
  <c r="Q33" i="13" s="1"/>
  <c r="H34" i="13"/>
  <c r="I34" i="13"/>
  <c r="J34" i="13"/>
  <c r="O34" i="13"/>
  <c r="P34" i="13" s="1"/>
  <c r="H35" i="13"/>
  <c r="J35" i="13" s="1"/>
  <c r="I35" i="13"/>
  <c r="O35" i="13"/>
  <c r="P35" i="13"/>
  <c r="Q35" i="13"/>
  <c r="H36" i="13"/>
  <c r="I36" i="13" s="1"/>
  <c r="O36" i="13"/>
  <c r="P36" i="13" s="1"/>
  <c r="H37" i="13"/>
  <c r="J37" i="13" s="1"/>
  <c r="I37" i="13"/>
  <c r="O37" i="13"/>
  <c r="P37" i="13" s="1"/>
  <c r="Q37" i="13" s="1"/>
  <c r="H38" i="13"/>
  <c r="I38" i="13"/>
  <c r="J38" i="13"/>
  <c r="O38" i="13"/>
  <c r="P38" i="13" s="1"/>
  <c r="H39" i="13"/>
  <c r="J39" i="13" s="1"/>
  <c r="I39" i="13"/>
  <c r="O39" i="13"/>
  <c r="P39" i="13"/>
  <c r="Q39" i="13"/>
  <c r="H40" i="13"/>
  <c r="I40" i="13" s="1"/>
  <c r="O40" i="13"/>
  <c r="P40" i="13" s="1"/>
  <c r="H41" i="13"/>
  <c r="J41" i="13" s="1"/>
  <c r="I41" i="13"/>
  <c r="O41" i="13"/>
  <c r="P41" i="13" s="1"/>
  <c r="Q41" i="13" s="1"/>
  <c r="H42" i="13"/>
  <c r="I42" i="13"/>
  <c r="J42" i="13"/>
  <c r="O42" i="13"/>
  <c r="P42" i="13" s="1"/>
  <c r="B62" i="13"/>
  <c r="M62" i="13"/>
  <c r="B63" i="13"/>
  <c r="M63" i="13"/>
  <c r="B64" i="13"/>
  <c r="M64" i="13"/>
  <c r="B65" i="13"/>
  <c r="M65" i="13"/>
  <c r="B66" i="13"/>
  <c r="M66" i="13"/>
  <c r="B67" i="13"/>
  <c r="M67" i="13"/>
  <c r="B68" i="13"/>
  <c r="M68" i="13"/>
  <c r="B69" i="13"/>
  <c r="M69" i="13"/>
  <c r="B70" i="13"/>
  <c r="M70" i="13"/>
  <c r="B71" i="13"/>
  <c r="M71" i="13"/>
  <c r="B72" i="13"/>
  <c r="M72" i="13"/>
  <c r="B73" i="13"/>
  <c r="M73" i="13"/>
  <c r="B74" i="13"/>
  <c r="M74" i="13"/>
  <c r="B75" i="13"/>
  <c r="M75" i="13"/>
  <c r="B76" i="13"/>
  <c r="M76" i="13"/>
  <c r="B77" i="13"/>
  <c r="M77" i="13"/>
  <c r="B78" i="13"/>
  <c r="M78" i="13"/>
  <c r="B79" i="13"/>
  <c r="M79" i="13"/>
  <c r="B80" i="13"/>
  <c r="M80" i="13"/>
  <c r="B81" i="13"/>
  <c r="M81" i="13"/>
  <c r="B82" i="13"/>
  <c r="M82" i="13"/>
  <c r="B83" i="13"/>
  <c r="M83" i="13"/>
  <c r="B84" i="13"/>
  <c r="M84" i="13"/>
  <c r="B85" i="13"/>
  <c r="M85" i="13"/>
  <c r="B86" i="13"/>
  <c r="M86" i="13"/>
  <c r="H20" i="24"/>
  <c r="I20" i="24" s="1"/>
  <c r="O20" i="24"/>
  <c r="P20" i="24" s="1"/>
  <c r="Q20" i="24" s="1"/>
  <c r="H21" i="24"/>
  <c r="O21" i="24"/>
  <c r="P21" i="24" s="1"/>
  <c r="H22" i="24"/>
  <c r="I22" i="24"/>
  <c r="J22" i="24"/>
  <c r="O22" i="24"/>
  <c r="P22" i="24" s="1"/>
  <c r="H23" i="24"/>
  <c r="I23" i="24"/>
  <c r="J23" i="24" s="1"/>
  <c r="O23" i="24"/>
  <c r="Q23" i="24" s="1"/>
  <c r="P23" i="24"/>
  <c r="H24" i="24"/>
  <c r="I24" i="24" s="1"/>
  <c r="O24" i="24"/>
  <c r="P24" i="24" s="1"/>
  <c r="Q24" i="24" s="1"/>
  <c r="H25" i="24"/>
  <c r="O25" i="24"/>
  <c r="P25" i="24" s="1"/>
  <c r="Q25" i="24" s="1"/>
  <c r="H26" i="24"/>
  <c r="I26" i="24"/>
  <c r="J26" i="24"/>
  <c r="O26" i="24"/>
  <c r="P26" i="24" s="1"/>
  <c r="H27" i="24"/>
  <c r="J27" i="24" s="1"/>
  <c r="I27" i="24"/>
  <c r="O27" i="24"/>
  <c r="Q27" i="24" s="1"/>
  <c r="P27" i="24"/>
  <c r="H28" i="24"/>
  <c r="I28" i="24" s="1"/>
  <c r="O28" i="24"/>
  <c r="P28" i="24" s="1"/>
  <c r="Q28" i="24" s="1"/>
  <c r="H29" i="24"/>
  <c r="O29" i="24"/>
  <c r="P29" i="24" s="1"/>
  <c r="Q29" i="24" s="1"/>
  <c r="H30" i="24"/>
  <c r="I30" i="24"/>
  <c r="J30" i="24"/>
  <c r="O30" i="24"/>
  <c r="P30" i="24" s="1"/>
  <c r="H31" i="24"/>
  <c r="I31" i="24"/>
  <c r="J31" i="24" s="1"/>
  <c r="O31" i="24"/>
  <c r="Q31" i="24" s="1"/>
  <c r="P31" i="24"/>
  <c r="H32" i="24"/>
  <c r="I32" i="24" s="1"/>
  <c r="O32" i="24"/>
  <c r="P32" i="24" s="1"/>
  <c r="Q32" i="24" s="1"/>
  <c r="H33" i="24"/>
  <c r="O33" i="24"/>
  <c r="P33" i="24" s="1"/>
  <c r="Q33" i="24" s="1"/>
  <c r="H34" i="24"/>
  <c r="I34" i="24"/>
  <c r="J34" i="24"/>
  <c r="O34" i="24"/>
  <c r="P34" i="24" s="1"/>
  <c r="H35" i="24"/>
  <c r="J35" i="24" s="1"/>
  <c r="I35" i="24"/>
  <c r="O35" i="24"/>
  <c r="Q35" i="24" s="1"/>
  <c r="P35" i="24"/>
  <c r="B59" i="24"/>
  <c r="M59" i="24"/>
  <c r="B60" i="24"/>
  <c r="M60" i="24"/>
  <c r="B61" i="24"/>
  <c r="M61" i="24"/>
  <c r="B62" i="24"/>
  <c r="M62" i="24"/>
  <c r="B63" i="24"/>
  <c r="M63" i="24"/>
  <c r="B64" i="24"/>
  <c r="M64" i="24"/>
  <c r="B65" i="24"/>
  <c r="M65" i="24"/>
  <c r="B66" i="24"/>
  <c r="M66" i="24"/>
  <c r="B67" i="24"/>
  <c r="M67" i="24"/>
  <c r="B68" i="24"/>
  <c r="M68" i="24"/>
  <c r="B69" i="24"/>
  <c r="M69" i="24"/>
  <c r="B70" i="24"/>
  <c r="M70" i="24"/>
  <c r="B71" i="24"/>
  <c r="M71" i="24"/>
  <c r="B72" i="24"/>
  <c r="M72" i="24"/>
  <c r="B73" i="24"/>
  <c r="M73" i="24"/>
  <c r="B74" i="24"/>
  <c r="M74" i="24"/>
  <c r="B51" i="3"/>
  <c r="M51" i="3"/>
  <c r="B52" i="3"/>
  <c r="M52" i="3"/>
  <c r="B53" i="3"/>
  <c r="M53" i="3"/>
  <c r="B54" i="3"/>
  <c r="M54" i="3"/>
  <c r="B55" i="3"/>
  <c r="M55" i="3"/>
  <c r="B56" i="3"/>
  <c r="M56" i="3"/>
  <c r="B57" i="3"/>
  <c r="M57" i="3"/>
  <c r="B58" i="3"/>
  <c r="M58" i="3"/>
  <c r="B59" i="3"/>
  <c r="M59" i="3"/>
  <c r="H21" i="3"/>
  <c r="I21" i="3" s="1"/>
  <c r="H22" i="3"/>
  <c r="I22" i="3" s="1"/>
  <c r="J22" i="3" s="1"/>
  <c r="H23" i="3"/>
  <c r="H24" i="3"/>
  <c r="I24" i="3" s="1"/>
  <c r="J24" i="3" s="1"/>
  <c r="H25" i="3"/>
  <c r="I25" i="3" s="1"/>
  <c r="H26" i="3"/>
  <c r="I26" i="3" s="1"/>
  <c r="H27" i="3"/>
  <c r="I27" i="3" s="1"/>
  <c r="J27" i="3" s="1"/>
  <c r="H28" i="3"/>
  <c r="I28" i="3" s="1"/>
  <c r="H29" i="3"/>
  <c r="I29" i="3" s="1"/>
  <c r="J29" i="3" s="1"/>
  <c r="H30" i="3"/>
  <c r="I30" i="3" s="1"/>
  <c r="O21" i="3"/>
  <c r="P21" i="3" s="1"/>
  <c r="O22" i="3"/>
  <c r="P22" i="3" s="1"/>
  <c r="Q22" i="3" s="1"/>
  <c r="O23" i="3"/>
  <c r="P23" i="3"/>
  <c r="Q23" i="3" s="1"/>
  <c r="O24" i="3"/>
  <c r="P24" i="3" s="1"/>
  <c r="Q24" i="3" s="1"/>
  <c r="O25" i="3"/>
  <c r="P25" i="3" s="1"/>
  <c r="Q25" i="3" s="1"/>
  <c r="O26" i="3"/>
  <c r="P26" i="3" s="1"/>
  <c r="O27" i="3"/>
  <c r="P27" i="3" s="1"/>
  <c r="Q27" i="3" s="1"/>
  <c r="O28" i="3"/>
  <c r="P28" i="3" s="1"/>
  <c r="Q28" i="3" s="1"/>
  <c r="O29" i="3"/>
  <c r="P29" i="3" s="1"/>
  <c r="O30" i="3"/>
  <c r="P30" i="3" s="1"/>
  <c r="Q30" i="3" s="1"/>
  <c r="O31" i="3"/>
  <c r="P31" i="3" s="1"/>
  <c r="O32" i="3"/>
  <c r="P32" i="3" s="1"/>
  <c r="Q32" i="3" s="1"/>
  <c r="O33" i="3"/>
  <c r="O34" i="3"/>
  <c r="P34" i="3" s="1"/>
  <c r="O35" i="3"/>
  <c r="P35" i="3" s="1"/>
  <c r="Q35" i="3" s="1"/>
  <c r="O36" i="3"/>
  <c r="P36" i="3" s="1"/>
  <c r="Q36" i="3" s="1"/>
  <c r="O37" i="3"/>
  <c r="P37" i="3" s="1"/>
  <c r="O38" i="3"/>
  <c r="P38" i="3" s="1"/>
  <c r="Q38" i="3" s="1"/>
  <c r="R142" i="6"/>
  <c r="T142" i="6"/>
  <c r="X142" i="6" s="1"/>
  <c r="R143" i="6"/>
  <c r="T143" i="6"/>
  <c r="X143" i="6" s="1"/>
  <c r="R144" i="6"/>
  <c r="T144" i="6"/>
  <c r="X144" i="6" s="1"/>
  <c r="R145" i="6"/>
  <c r="T145" i="6"/>
  <c r="X145" i="6" s="1"/>
  <c r="R146" i="6"/>
  <c r="T146" i="6"/>
  <c r="X146" i="6" s="1"/>
  <c r="R147" i="6"/>
  <c r="T147" i="6"/>
  <c r="X147" i="6" s="1"/>
  <c r="R148" i="6"/>
  <c r="T148" i="6"/>
  <c r="X148" i="6" s="1"/>
  <c r="R149" i="6"/>
  <c r="T149" i="6"/>
  <c r="X149" i="6" s="1"/>
  <c r="R150" i="6"/>
  <c r="T150" i="6"/>
  <c r="X150" i="6" s="1"/>
  <c r="R151" i="6"/>
  <c r="T151" i="6"/>
  <c r="X151" i="6" s="1"/>
  <c r="R152" i="6"/>
  <c r="T152" i="6"/>
  <c r="X152" i="6" s="1"/>
  <c r="R153" i="6"/>
  <c r="T153" i="6"/>
  <c r="X153" i="6" s="1"/>
  <c r="R242" i="18"/>
  <c r="T242" i="18"/>
  <c r="X242" i="18" s="1"/>
  <c r="R243" i="18"/>
  <c r="T243" i="18"/>
  <c r="X243" i="18" s="1"/>
  <c r="R244" i="18"/>
  <c r="T244" i="18"/>
  <c r="X244" i="18" s="1"/>
  <c r="R245" i="18"/>
  <c r="T245" i="18"/>
  <c r="X245" i="18" s="1"/>
  <c r="R246" i="18"/>
  <c r="T246" i="18"/>
  <c r="X246" i="18" s="1"/>
  <c r="R247" i="18"/>
  <c r="T247" i="18"/>
  <c r="X247" i="18" s="1"/>
  <c r="R248" i="18"/>
  <c r="T248" i="18"/>
  <c r="X248" i="18" s="1"/>
  <c r="R249" i="18"/>
  <c r="T249" i="18"/>
  <c r="X249" i="18" s="1"/>
  <c r="R250" i="18"/>
  <c r="T250" i="18"/>
  <c r="X250" i="18" s="1"/>
  <c r="R251" i="18"/>
  <c r="T251" i="18"/>
  <c r="X251" i="18" s="1"/>
  <c r="R252" i="18"/>
  <c r="T252" i="18"/>
  <c r="X252" i="18" s="1"/>
  <c r="R253" i="18"/>
  <c r="T253" i="18"/>
  <c r="X253" i="18" s="1"/>
  <c r="R254" i="18"/>
  <c r="T254" i="18"/>
  <c r="X254" i="18" s="1"/>
  <c r="R255" i="18"/>
  <c r="T255" i="18"/>
  <c r="X255" i="18" s="1"/>
  <c r="R256" i="18"/>
  <c r="T256" i="18"/>
  <c r="X256" i="18" s="1"/>
  <c r="R257" i="18"/>
  <c r="T257" i="18"/>
  <c r="X257" i="18" s="1"/>
  <c r="R258" i="18"/>
  <c r="T258" i="18"/>
  <c r="X258" i="18" s="1"/>
  <c r="R259" i="18"/>
  <c r="T259" i="18"/>
  <c r="X259" i="18" s="1"/>
  <c r="R260" i="18"/>
  <c r="T260" i="18"/>
  <c r="X260" i="18" s="1"/>
  <c r="R261" i="18"/>
  <c r="T261" i="18"/>
  <c r="X261" i="18" s="1"/>
  <c r="R262" i="18"/>
  <c r="T262" i="18"/>
  <c r="X262" i="18" s="1"/>
  <c r="R263" i="18"/>
  <c r="T263" i="18"/>
  <c r="X263" i="18" s="1"/>
  <c r="R264" i="18"/>
  <c r="T264" i="18"/>
  <c r="X264" i="18" s="1"/>
  <c r="R265" i="18"/>
  <c r="T265" i="18"/>
  <c r="X265" i="18" s="1"/>
  <c r="R266" i="18"/>
  <c r="T266" i="18"/>
  <c r="X266" i="18" s="1"/>
  <c r="R267" i="18"/>
  <c r="T267" i="18"/>
  <c r="X267" i="18" s="1"/>
  <c r="R268" i="18"/>
  <c r="T268" i="18"/>
  <c r="X268" i="18" s="1"/>
  <c r="R269" i="18"/>
  <c r="T269" i="18"/>
  <c r="X269" i="18" s="1"/>
  <c r="R270" i="18"/>
  <c r="T270" i="18"/>
  <c r="X270" i="18" s="1"/>
  <c r="R41" i="18"/>
  <c r="T41" i="18"/>
  <c r="R42" i="18"/>
  <c r="T42" i="18"/>
  <c r="X42" i="18" s="1"/>
  <c r="R43" i="18"/>
  <c r="T43" i="18"/>
  <c r="X43" i="18" s="1"/>
  <c r="R44" i="18"/>
  <c r="T44" i="18"/>
  <c r="X44" i="18" s="1"/>
  <c r="R45" i="18"/>
  <c r="T45" i="18"/>
  <c r="X45" i="18" s="1"/>
  <c r="R46" i="18"/>
  <c r="T46" i="18"/>
  <c r="X46" i="18" s="1"/>
  <c r="R47" i="18"/>
  <c r="T47" i="18"/>
  <c r="X47" i="18" s="1"/>
  <c r="R48" i="18"/>
  <c r="T48" i="18"/>
  <c r="X48" i="18" s="1"/>
  <c r="R49" i="18"/>
  <c r="T49" i="18"/>
  <c r="X49" i="18" s="1"/>
  <c r="R50" i="18"/>
  <c r="T50" i="18"/>
  <c r="X50" i="18" s="1"/>
  <c r="R51" i="18"/>
  <c r="T51" i="18"/>
  <c r="X51" i="18" s="1"/>
  <c r="R52" i="18"/>
  <c r="T52" i="18"/>
  <c r="X52" i="18" s="1"/>
  <c r="R53" i="18"/>
  <c r="T53" i="18"/>
  <c r="X53" i="18" s="1"/>
  <c r="R54" i="18"/>
  <c r="T54" i="18"/>
  <c r="X54" i="18" s="1"/>
  <c r="R55" i="18"/>
  <c r="T55" i="18"/>
  <c r="X55" i="18" s="1"/>
  <c r="R56" i="18"/>
  <c r="T56" i="18"/>
  <c r="X56" i="18" s="1"/>
  <c r="R57" i="18"/>
  <c r="T57" i="18"/>
  <c r="X57" i="18" s="1"/>
  <c r="R58" i="18"/>
  <c r="T58" i="18"/>
  <c r="X58" i="18" s="1"/>
  <c r="R59" i="18"/>
  <c r="T59" i="18"/>
  <c r="X59" i="18" s="1"/>
  <c r="R60" i="18"/>
  <c r="T60" i="18"/>
  <c r="X60" i="18" s="1"/>
  <c r="R61" i="18"/>
  <c r="T61" i="18"/>
  <c r="X61" i="18" s="1"/>
  <c r="R62" i="18"/>
  <c r="T62" i="18"/>
  <c r="X62" i="18" s="1"/>
  <c r="R63" i="18"/>
  <c r="T63" i="18"/>
  <c r="X63" i="18" s="1"/>
  <c r="R64" i="18"/>
  <c r="T64" i="18"/>
  <c r="X64" i="18" s="1"/>
  <c r="R65" i="18"/>
  <c r="T65" i="18"/>
  <c r="X65" i="18" s="1"/>
  <c r="R66" i="18"/>
  <c r="T66" i="18"/>
  <c r="X66" i="18" s="1"/>
  <c r="R67" i="18"/>
  <c r="T67" i="18"/>
  <c r="X67" i="18" s="1"/>
  <c r="R68" i="18"/>
  <c r="T68" i="18"/>
  <c r="X68" i="18" s="1"/>
  <c r="R69" i="18"/>
  <c r="T69" i="18"/>
  <c r="X69" i="18" s="1"/>
  <c r="R70" i="18"/>
  <c r="T70" i="18"/>
  <c r="X70" i="18" s="1"/>
  <c r="R71" i="18"/>
  <c r="T71" i="18"/>
  <c r="X71" i="18" s="1"/>
  <c r="R72" i="18"/>
  <c r="T72" i="18"/>
  <c r="X72" i="18" s="1"/>
  <c r="R73" i="18"/>
  <c r="T73" i="18"/>
  <c r="X73" i="18" s="1"/>
  <c r="R74" i="18"/>
  <c r="T74" i="18"/>
  <c r="X74" i="18" s="1"/>
  <c r="R75" i="18"/>
  <c r="T75" i="18"/>
  <c r="X75" i="18" s="1"/>
  <c r="R76" i="18"/>
  <c r="T76" i="18"/>
  <c r="X76" i="18" s="1"/>
  <c r="K23" i="9" l="1"/>
  <c r="X41" i="18"/>
  <c r="J24" i="25"/>
  <c r="J23" i="25"/>
  <c r="I24" i="25"/>
  <c r="Q24" i="25"/>
  <c r="Q25" i="25"/>
  <c r="Q21" i="25"/>
  <c r="I25" i="25"/>
  <c r="J25" i="25" s="1"/>
  <c r="I26" i="25"/>
  <c r="J26" i="25" s="1"/>
  <c r="I22" i="25"/>
  <c r="J22" i="25" s="1"/>
  <c r="J21" i="25"/>
  <c r="Q23" i="25"/>
  <c r="Q31" i="15"/>
  <c r="P23" i="15"/>
  <c r="Q23" i="15" s="1"/>
  <c r="J35" i="15"/>
  <c r="J27" i="15"/>
  <c r="I31" i="15"/>
  <c r="J31" i="15" s="1"/>
  <c r="Q36" i="15"/>
  <c r="Q32" i="15"/>
  <c r="Q28" i="15"/>
  <c r="Q24" i="15"/>
  <c r="Q20" i="15"/>
  <c r="J36" i="15"/>
  <c r="J32" i="15"/>
  <c r="J28" i="15"/>
  <c r="J24" i="15"/>
  <c r="J20" i="15"/>
  <c r="Q34" i="15"/>
  <c r="Q30" i="15"/>
  <c r="Q26" i="15"/>
  <c r="Q22" i="15"/>
  <c r="Q40" i="13"/>
  <c r="Q36" i="13"/>
  <c r="Q32" i="13"/>
  <c r="Q28" i="13"/>
  <c r="Q24" i="13"/>
  <c r="Q20" i="13"/>
  <c r="J40" i="13"/>
  <c r="J36" i="13"/>
  <c r="J32" i="13"/>
  <c r="J28" i="13"/>
  <c r="J24" i="13"/>
  <c r="J20" i="13"/>
  <c r="Q42" i="13"/>
  <c r="Q38" i="13"/>
  <c r="Q34" i="13"/>
  <c r="Q30" i="13"/>
  <c r="Q26" i="13"/>
  <c r="Q22" i="13"/>
  <c r="I33" i="24"/>
  <c r="J33" i="24" s="1"/>
  <c r="I29" i="24"/>
  <c r="J29" i="24" s="1"/>
  <c r="I25" i="24"/>
  <c r="J25" i="24" s="1"/>
  <c r="I21" i="24"/>
  <c r="J21" i="24" s="1"/>
  <c r="Q21" i="24"/>
  <c r="J32" i="24"/>
  <c r="J28" i="24"/>
  <c r="J24" i="24"/>
  <c r="J20" i="24"/>
  <c r="Q34" i="24"/>
  <c r="Q30" i="24"/>
  <c r="Q26" i="24"/>
  <c r="Q22" i="24"/>
  <c r="J30" i="3"/>
  <c r="J25" i="3"/>
  <c r="J28" i="3"/>
  <c r="Q31" i="3"/>
  <c r="P33" i="3"/>
  <c r="Q33" i="3" s="1"/>
  <c r="I23" i="3"/>
  <c r="J23" i="3" s="1"/>
  <c r="J21" i="3"/>
  <c r="J26" i="3"/>
  <c r="Q37" i="3"/>
  <c r="Q29" i="3"/>
  <c r="Q21" i="3"/>
  <c r="Q34" i="3"/>
  <c r="Q26" i="3"/>
  <c r="G43" i="19" l="1"/>
  <c r="F43" i="19"/>
  <c r="G44" i="5"/>
  <c r="F44" i="5"/>
  <c r="G76" i="5"/>
  <c r="F76" i="5"/>
  <c r="G107" i="5"/>
  <c r="F107" i="5"/>
  <c r="G77" i="19"/>
  <c r="F77" i="19"/>
  <c r="F63" i="19"/>
  <c r="F92" i="19"/>
  <c r="F124" i="5"/>
  <c r="F93" i="5"/>
  <c r="F61" i="5"/>
  <c r="M47" i="25"/>
  <c r="B47" i="25"/>
  <c r="H20" i="25"/>
  <c r="I20" i="25" s="1"/>
  <c r="O20" i="25"/>
  <c r="P20" i="25" s="1"/>
  <c r="H27" i="25"/>
  <c r="I27" i="25" s="1"/>
  <c r="J27" i="25" s="1"/>
  <c r="O27" i="25"/>
  <c r="P27" i="25" s="1"/>
  <c r="H28" i="25"/>
  <c r="I28" i="25" s="1"/>
  <c r="J28" i="25" s="1"/>
  <c r="O28" i="25"/>
  <c r="P28" i="25" s="1"/>
  <c r="Q28" i="25" s="1"/>
  <c r="H29" i="25"/>
  <c r="I29" i="25" s="1"/>
  <c r="O29" i="25"/>
  <c r="P29" i="25" s="1"/>
  <c r="H30" i="25"/>
  <c r="I30" i="25" s="1"/>
  <c r="J30" i="25" s="1"/>
  <c r="O30" i="25"/>
  <c r="P30" i="25" s="1"/>
  <c r="H31" i="25"/>
  <c r="I31" i="25" s="1"/>
  <c r="J31" i="25" s="1"/>
  <c r="O31" i="25"/>
  <c r="P31" i="25" s="1"/>
  <c r="Q31" i="25" s="1"/>
  <c r="H32" i="25"/>
  <c r="I32" i="25" s="1"/>
  <c r="J32" i="25" s="1"/>
  <c r="O32" i="25"/>
  <c r="P32" i="25" s="1"/>
  <c r="Q32" i="25" s="1"/>
  <c r="H33" i="25"/>
  <c r="I33" i="25" s="1"/>
  <c r="O33" i="25"/>
  <c r="P33" i="25" s="1"/>
  <c r="H38" i="15"/>
  <c r="I38" i="15" s="1"/>
  <c r="O38" i="15"/>
  <c r="P38" i="15" s="1"/>
  <c r="H39" i="15"/>
  <c r="I39" i="15" s="1"/>
  <c r="O39" i="15"/>
  <c r="P39" i="15" s="1"/>
  <c r="S94" i="13"/>
  <c r="P94" i="13"/>
  <c r="M56" i="13"/>
  <c r="M57" i="13"/>
  <c r="M58" i="13"/>
  <c r="M59" i="13"/>
  <c r="M60" i="13"/>
  <c r="M61" i="13"/>
  <c r="M87" i="13"/>
  <c r="L94" i="13"/>
  <c r="K94" i="13"/>
  <c r="G94" i="13"/>
  <c r="D94" i="13"/>
  <c r="B61" i="13"/>
  <c r="B60" i="13"/>
  <c r="B59" i="13"/>
  <c r="B58" i="13"/>
  <c r="B57" i="13"/>
  <c r="B56" i="13"/>
  <c r="M55" i="24"/>
  <c r="M56" i="24"/>
  <c r="M57" i="24"/>
  <c r="M58" i="24"/>
  <c r="M75" i="24"/>
  <c r="M76" i="24"/>
  <c r="M77" i="24"/>
  <c r="M78" i="24"/>
  <c r="M79" i="24"/>
  <c r="M80" i="24"/>
  <c r="M81" i="24"/>
  <c r="M82" i="24"/>
  <c r="B55" i="24"/>
  <c r="B56" i="24"/>
  <c r="B57" i="24"/>
  <c r="B58" i="24"/>
  <c r="B75" i="24"/>
  <c r="B76" i="24"/>
  <c r="B77" i="24"/>
  <c r="B78" i="24"/>
  <c r="S86" i="24"/>
  <c r="P86" i="24"/>
  <c r="L86" i="24"/>
  <c r="K86" i="24"/>
  <c r="G86" i="24"/>
  <c r="D86" i="24"/>
  <c r="H36" i="24"/>
  <c r="O36" i="24"/>
  <c r="P36" i="24" s="1"/>
  <c r="H37" i="24"/>
  <c r="I37" i="24" s="1"/>
  <c r="J37" i="24" s="1"/>
  <c r="O37" i="24"/>
  <c r="P37" i="24" s="1"/>
  <c r="H38" i="24"/>
  <c r="I38" i="24" s="1"/>
  <c r="J38" i="24" s="1"/>
  <c r="O38" i="24"/>
  <c r="P38" i="24" s="1"/>
  <c r="Q38" i="24" s="1"/>
  <c r="H39" i="24"/>
  <c r="I39" i="24" s="1"/>
  <c r="J39" i="24" s="1"/>
  <c r="O39" i="24"/>
  <c r="P39" i="24" s="1"/>
  <c r="H32" i="3"/>
  <c r="I32" i="3" s="1"/>
  <c r="H33" i="3"/>
  <c r="I33" i="3" s="1"/>
  <c r="H34" i="3"/>
  <c r="I34" i="3" s="1"/>
  <c r="H35" i="3"/>
  <c r="I35" i="3" s="1"/>
  <c r="J35" i="3" s="1"/>
  <c r="H36" i="3"/>
  <c r="I36" i="3" s="1"/>
  <c r="S72" i="3"/>
  <c r="P72" i="3"/>
  <c r="B63" i="3"/>
  <c r="B46" i="3"/>
  <c r="B47" i="3"/>
  <c r="B48" i="3"/>
  <c r="B49" i="3"/>
  <c r="B50" i="3"/>
  <c r="B60" i="3"/>
  <c r="B61" i="3"/>
  <c r="B62" i="3"/>
  <c r="B64" i="3"/>
  <c r="B65" i="3"/>
  <c r="B66" i="3"/>
  <c r="B67" i="3"/>
  <c r="B68" i="3"/>
  <c r="B69" i="3"/>
  <c r="B70" i="3"/>
  <c r="B71" i="3"/>
  <c r="D72" i="3"/>
  <c r="G72" i="3"/>
  <c r="K72" i="3"/>
  <c r="L72" i="3"/>
  <c r="M61" i="3"/>
  <c r="M62" i="3"/>
  <c r="M63" i="3"/>
  <c r="M64" i="3"/>
  <c r="M65" i="3"/>
  <c r="M66" i="3"/>
  <c r="M67" i="3"/>
  <c r="M68" i="3"/>
  <c r="M69" i="3"/>
  <c r="M70" i="3"/>
  <c r="H73" i="19"/>
  <c r="H74" i="19"/>
  <c r="H75" i="19"/>
  <c r="H76" i="19"/>
  <c r="H39" i="19"/>
  <c r="H40" i="19"/>
  <c r="H41" i="19"/>
  <c r="H42" i="19"/>
  <c r="H71" i="5"/>
  <c r="H72" i="5"/>
  <c r="H73" i="5"/>
  <c r="H74" i="5"/>
  <c r="H75" i="5"/>
  <c r="H40" i="5"/>
  <c r="H41" i="5"/>
  <c r="H42" i="5"/>
  <c r="H43" i="5"/>
  <c r="H104" i="5"/>
  <c r="H105" i="5"/>
  <c r="H106" i="5"/>
  <c r="R159" i="6"/>
  <c r="T159" i="6"/>
  <c r="X159" i="6" s="1"/>
  <c r="R160" i="6"/>
  <c r="T160" i="6"/>
  <c r="X160" i="6" s="1"/>
  <c r="R161" i="6"/>
  <c r="T161" i="6"/>
  <c r="X161" i="6" s="1"/>
  <c r="R162" i="6"/>
  <c r="T162" i="6"/>
  <c r="X162" i="6" s="1"/>
  <c r="R163" i="6"/>
  <c r="T163" i="6"/>
  <c r="X163" i="6" s="1"/>
  <c r="R164" i="6"/>
  <c r="T164" i="6"/>
  <c r="X164" i="6" s="1"/>
  <c r="R165" i="6"/>
  <c r="T165" i="6"/>
  <c r="X165" i="6" s="1"/>
  <c r="R166" i="6"/>
  <c r="T166" i="6"/>
  <c r="X166" i="6" s="1"/>
  <c r="R167" i="6"/>
  <c r="T167" i="6"/>
  <c r="X167" i="6" s="1"/>
  <c r="R168" i="6"/>
  <c r="T168" i="6"/>
  <c r="X168" i="6" s="1"/>
  <c r="R169" i="6"/>
  <c r="T169" i="6"/>
  <c r="X169" i="6" s="1"/>
  <c r="R170" i="6"/>
  <c r="T170" i="6"/>
  <c r="X170" i="6" s="1"/>
  <c r="R138" i="6"/>
  <c r="T138" i="6"/>
  <c r="X138" i="6" s="1"/>
  <c r="R139" i="6"/>
  <c r="T139" i="6"/>
  <c r="X139" i="6" s="1"/>
  <c r="R140" i="6"/>
  <c r="T140" i="6"/>
  <c r="X140" i="6" s="1"/>
  <c r="R141" i="6"/>
  <c r="T141" i="6"/>
  <c r="X141" i="6" s="1"/>
  <c r="R154" i="6"/>
  <c r="T154" i="6"/>
  <c r="X154" i="6" s="1"/>
  <c r="R155" i="6"/>
  <c r="T155" i="6"/>
  <c r="X155" i="6" s="1"/>
  <c r="R156" i="6"/>
  <c r="T156" i="6"/>
  <c r="X156" i="6" s="1"/>
  <c r="R157" i="6"/>
  <c r="T157" i="6"/>
  <c r="X157" i="6" s="1"/>
  <c r="R158" i="6"/>
  <c r="T158" i="6"/>
  <c r="X158" i="6" s="1"/>
  <c r="R46" i="6"/>
  <c r="T46" i="6"/>
  <c r="X46" i="6" s="1"/>
  <c r="R47" i="6"/>
  <c r="T47" i="6"/>
  <c r="X47" i="6" s="1"/>
  <c r="R48" i="6"/>
  <c r="T48" i="6"/>
  <c r="X48" i="6" s="1"/>
  <c r="R49" i="6"/>
  <c r="T49" i="6"/>
  <c r="X49" i="6" s="1"/>
  <c r="R50" i="6"/>
  <c r="T50" i="6"/>
  <c r="X50" i="6" s="1"/>
  <c r="R51" i="6"/>
  <c r="T51" i="6"/>
  <c r="X51" i="6" s="1"/>
  <c r="R52" i="6"/>
  <c r="T52" i="6"/>
  <c r="X52" i="6" s="1"/>
  <c r="R53" i="6"/>
  <c r="T53" i="6"/>
  <c r="X53" i="6" s="1"/>
  <c r="R54" i="6"/>
  <c r="T54" i="6"/>
  <c r="X54" i="6" s="1"/>
  <c r="R55" i="6"/>
  <c r="T55" i="6"/>
  <c r="X55" i="6" s="1"/>
  <c r="R56" i="6"/>
  <c r="T56" i="6"/>
  <c r="X56" i="6" s="1"/>
  <c r="R57" i="6"/>
  <c r="T57" i="6"/>
  <c r="X57" i="6" s="1"/>
  <c r="R58" i="6"/>
  <c r="T58" i="6"/>
  <c r="X58" i="6" s="1"/>
  <c r="R59" i="6"/>
  <c r="T59" i="6"/>
  <c r="X59" i="6" s="1"/>
  <c r="R60" i="6"/>
  <c r="T60" i="6"/>
  <c r="X60" i="6" s="1"/>
  <c r="R61" i="6"/>
  <c r="T61" i="6"/>
  <c r="X61" i="6" s="1"/>
  <c r="R62" i="6"/>
  <c r="T62" i="6"/>
  <c r="X62" i="6" s="1"/>
  <c r="R63" i="6"/>
  <c r="T63" i="6"/>
  <c r="X63" i="6" s="1"/>
  <c r="R64" i="6"/>
  <c r="T64" i="6"/>
  <c r="X64" i="6" s="1"/>
  <c r="R65" i="6"/>
  <c r="T65" i="6"/>
  <c r="X65" i="6" s="1"/>
  <c r="R66" i="6"/>
  <c r="T66" i="6"/>
  <c r="X66" i="6" s="1"/>
  <c r="R67" i="6"/>
  <c r="T67" i="6"/>
  <c r="X67" i="6" s="1"/>
  <c r="R68" i="6"/>
  <c r="T68" i="6"/>
  <c r="X68" i="6" s="1"/>
  <c r="R69" i="6"/>
  <c r="T69" i="6"/>
  <c r="X69" i="6" s="1"/>
  <c r="R70" i="6"/>
  <c r="T70" i="6"/>
  <c r="X70" i="6" s="1"/>
  <c r="R41" i="6"/>
  <c r="T41" i="6"/>
  <c r="R42" i="6"/>
  <c r="T42" i="6"/>
  <c r="X42" i="6" s="1"/>
  <c r="R43" i="6"/>
  <c r="T43" i="6"/>
  <c r="D9" i="25"/>
  <c r="D9" i="15"/>
  <c r="D9" i="13"/>
  <c r="D9" i="24"/>
  <c r="D9" i="3"/>
  <c r="X41" i="6" l="1"/>
  <c r="E567" i="1"/>
  <c r="Q567" i="1" s="1"/>
  <c r="E301" i="1"/>
  <c r="Q301" i="1" s="1"/>
  <c r="E149" i="1"/>
  <c r="Q149" i="1" s="1"/>
  <c r="E282" i="1"/>
  <c r="Q282" i="1" s="1"/>
  <c r="E206" i="1"/>
  <c r="Q206" i="1" s="1"/>
  <c r="E605" i="1"/>
  <c r="Q605" i="1" s="1"/>
  <c r="E339" i="1"/>
  <c r="Q339" i="1" s="1"/>
  <c r="E35" i="1"/>
  <c r="Q35" i="1" s="1"/>
  <c r="E529" i="1"/>
  <c r="Q529" i="1" s="1"/>
  <c r="E396" i="1"/>
  <c r="Q396" i="1" s="1"/>
  <c r="E263" i="1"/>
  <c r="Q263" i="1" s="1"/>
  <c r="E111" i="1"/>
  <c r="Q111" i="1" s="1"/>
  <c r="E624" i="1"/>
  <c r="Q624" i="1" s="1"/>
  <c r="E510" i="1"/>
  <c r="Q510" i="1" s="1"/>
  <c r="E244" i="1"/>
  <c r="Q244" i="1" s="1"/>
  <c r="E92" i="1"/>
  <c r="Q92" i="1" s="1"/>
  <c r="E491" i="1"/>
  <c r="Q491" i="1" s="1"/>
  <c r="E377" i="1"/>
  <c r="Q377" i="1" s="1"/>
  <c r="E225" i="1"/>
  <c r="Q225" i="1" s="1"/>
  <c r="E73" i="1"/>
  <c r="Q73" i="1" s="1"/>
  <c r="E472" i="1"/>
  <c r="Q472" i="1" s="1"/>
  <c r="E54" i="1"/>
  <c r="Q54" i="1" s="1"/>
  <c r="E453" i="1"/>
  <c r="Q453" i="1" s="1"/>
  <c r="E586" i="1"/>
  <c r="Q586" i="1" s="1"/>
  <c r="E434" i="1"/>
  <c r="Q434" i="1" s="1"/>
  <c r="E320" i="1"/>
  <c r="Q320" i="1" s="1"/>
  <c r="E168" i="1"/>
  <c r="Q168" i="1" s="1"/>
  <c r="E548" i="1"/>
  <c r="Q548" i="1" s="1"/>
  <c r="E415" i="1"/>
  <c r="Q415" i="1" s="1"/>
  <c r="E130" i="1"/>
  <c r="Q130" i="1" s="1"/>
  <c r="E358" i="1"/>
  <c r="Q358" i="1" s="1"/>
  <c r="E187" i="1"/>
  <c r="Q187" i="1" s="1"/>
  <c r="X43" i="6"/>
  <c r="J36" i="3"/>
  <c r="J34" i="3"/>
  <c r="J32" i="3"/>
  <c r="J33" i="3"/>
  <c r="Q27" i="25"/>
  <c r="J29" i="25"/>
  <c r="J33" i="25"/>
  <c r="J20" i="25"/>
  <c r="Q33" i="25"/>
  <c r="Q29" i="25"/>
  <c r="Q20" i="25"/>
  <c r="Q30" i="25"/>
  <c r="J38" i="15"/>
  <c r="Q38" i="15"/>
  <c r="Q39" i="15"/>
  <c r="J39" i="15"/>
  <c r="Q39" i="24"/>
  <c r="I36" i="24"/>
  <c r="J36" i="24" s="1"/>
  <c r="Q36" i="24"/>
  <c r="Q37" i="24"/>
  <c r="G39" i="3" l="1"/>
  <c r="G44" i="24"/>
  <c r="G48" i="13"/>
  <c r="G44" i="15"/>
  <c r="G38" i="25"/>
  <c r="N38" i="25" l="1"/>
  <c r="M38" i="25"/>
  <c r="L38" i="25"/>
  <c r="K38" i="25"/>
  <c r="F38" i="25"/>
  <c r="E38" i="25"/>
  <c r="D38" i="25"/>
  <c r="O37" i="25"/>
  <c r="H37" i="25"/>
  <c r="I37" i="25" s="1"/>
  <c r="J37" i="25" s="1"/>
  <c r="O36" i="25"/>
  <c r="H36" i="25"/>
  <c r="I36" i="25" s="1"/>
  <c r="O35" i="25"/>
  <c r="H35" i="25"/>
  <c r="O34" i="25"/>
  <c r="H34" i="25"/>
  <c r="O19" i="25"/>
  <c r="H19" i="25"/>
  <c r="O18" i="25"/>
  <c r="P18" i="25" s="1"/>
  <c r="H18" i="25"/>
  <c r="N44" i="15"/>
  <c r="M44" i="15"/>
  <c r="L44" i="15"/>
  <c r="K44" i="15"/>
  <c r="F44" i="15"/>
  <c r="E44" i="15"/>
  <c r="D44" i="15"/>
  <c r="O43" i="15"/>
  <c r="P43" i="15" s="1"/>
  <c r="Q43" i="15" s="1"/>
  <c r="H43" i="15"/>
  <c r="I43" i="15" s="1"/>
  <c r="J43" i="15" s="1"/>
  <c r="O42" i="15"/>
  <c r="H42" i="15"/>
  <c r="O41" i="15"/>
  <c r="P41" i="15" s="1"/>
  <c r="H41" i="15"/>
  <c r="I41" i="15" s="1"/>
  <c r="J41" i="15" s="1"/>
  <c r="O40" i="15"/>
  <c r="P40" i="15" s="1"/>
  <c r="Q40" i="15" s="1"/>
  <c r="H40" i="15"/>
  <c r="O19" i="15"/>
  <c r="H19" i="15"/>
  <c r="I19" i="15" s="1"/>
  <c r="J19" i="15" s="1"/>
  <c r="O18" i="15"/>
  <c r="H18" i="15"/>
  <c r="I18" i="15" s="1"/>
  <c r="N48" i="13"/>
  <c r="M48" i="13"/>
  <c r="L48" i="13"/>
  <c r="K48" i="13"/>
  <c r="F48" i="13"/>
  <c r="E48" i="13"/>
  <c r="D48" i="13"/>
  <c r="O47" i="13"/>
  <c r="P47" i="13" s="1"/>
  <c r="Q47" i="13" s="1"/>
  <c r="H47" i="13"/>
  <c r="O46" i="13"/>
  <c r="H46" i="13"/>
  <c r="I46" i="13" s="1"/>
  <c r="J46" i="13" s="1"/>
  <c r="O45" i="13"/>
  <c r="P45" i="13" s="1"/>
  <c r="Q45" i="13" s="1"/>
  <c r="H45" i="13"/>
  <c r="O44" i="13"/>
  <c r="H44" i="13"/>
  <c r="O43" i="13"/>
  <c r="P43" i="13" s="1"/>
  <c r="Q43" i="13" s="1"/>
  <c r="H43" i="13"/>
  <c r="O19" i="13"/>
  <c r="P19" i="13" s="1"/>
  <c r="Q19" i="13" s="1"/>
  <c r="H19" i="13"/>
  <c r="O18" i="13"/>
  <c r="H18" i="13"/>
  <c r="N39" i="3"/>
  <c r="M39" i="3"/>
  <c r="L39" i="3"/>
  <c r="K39" i="3"/>
  <c r="F39" i="3"/>
  <c r="E39" i="3"/>
  <c r="D39" i="3"/>
  <c r="H38" i="3"/>
  <c r="H37" i="3"/>
  <c r="H31" i="3"/>
  <c r="I31" i="3" s="1"/>
  <c r="J31" i="3" s="1"/>
  <c r="O20" i="3"/>
  <c r="H20" i="3"/>
  <c r="O19" i="3"/>
  <c r="P19" i="3" s="1"/>
  <c r="Q19" i="3" s="1"/>
  <c r="H19" i="3"/>
  <c r="I19" i="3" s="1"/>
  <c r="J19" i="3" s="1"/>
  <c r="O18" i="3"/>
  <c r="H18" i="3"/>
  <c r="I18" i="3" s="1"/>
  <c r="N44" i="24"/>
  <c r="M44" i="24"/>
  <c r="L44" i="24"/>
  <c r="K44" i="24"/>
  <c r="F44" i="24"/>
  <c r="E44" i="24"/>
  <c r="D44" i="24"/>
  <c r="O43" i="24"/>
  <c r="H43" i="24"/>
  <c r="O42" i="24"/>
  <c r="P42" i="24" s="1"/>
  <c r="Q42" i="24" s="1"/>
  <c r="H42" i="24"/>
  <c r="O41" i="24"/>
  <c r="H41" i="24"/>
  <c r="I41" i="24" s="1"/>
  <c r="O40" i="24"/>
  <c r="P40" i="24" s="1"/>
  <c r="H40" i="24"/>
  <c r="I40" i="24" s="1"/>
  <c r="J40" i="24" s="1"/>
  <c r="O19" i="24"/>
  <c r="H19" i="24"/>
  <c r="I19" i="24" s="1"/>
  <c r="O18" i="24"/>
  <c r="P18" i="24" s="1"/>
  <c r="H18" i="24"/>
  <c r="I18" i="24" s="1"/>
  <c r="J18" i="24" s="1"/>
  <c r="O44" i="15" l="1"/>
  <c r="H48" i="13"/>
  <c r="J19" i="24"/>
  <c r="I18" i="13"/>
  <c r="P46" i="13"/>
  <c r="Q46" i="13" s="1"/>
  <c r="Q41" i="15"/>
  <c r="J18" i="13"/>
  <c r="P19" i="25"/>
  <c r="Q19" i="25" s="1"/>
  <c r="P35" i="25"/>
  <c r="Q35" i="25" s="1"/>
  <c r="P36" i="25"/>
  <c r="Q36" i="25" s="1"/>
  <c r="J41" i="24"/>
  <c r="I44" i="13"/>
  <c r="J44" i="13" s="1"/>
  <c r="P18" i="15"/>
  <c r="Q18" i="15" s="1"/>
  <c r="P19" i="15"/>
  <c r="Q19" i="15" s="1"/>
  <c r="P34" i="25"/>
  <c r="Q34" i="25" s="1"/>
  <c r="Q18" i="25"/>
  <c r="J36" i="25"/>
  <c r="P37" i="25"/>
  <c r="Q37" i="25" s="1"/>
  <c r="I19" i="25"/>
  <c r="J19" i="25" s="1"/>
  <c r="I35" i="25"/>
  <c r="J35" i="25" s="1"/>
  <c r="O38" i="25"/>
  <c r="H38" i="25"/>
  <c r="I18" i="25"/>
  <c r="J18" i="25" s="1"/>
  <c r="I34" i="25"/>
  <c r="J34" i="25" s="1"/>
  <c r="J18" i="15"/>
  <c r="H44" i="15"/>
  <c r="I42" i="15"/>
  <c r="J42" i="15" s="1"/>
  <c r="P42" i="15"/>
  <c r="Q42" i="15" s="1"/>
  <c r="I40" i="15"/>
  <c r="J40" i="15" s="1"/>
  <c r="I47" i="13"/>
  <c r="J47" i="13" s="1"/>
  <c r="I19" i="13"/>
  <c r="J19" i="13" s="1"/>
  <c r="I45" i="13"/>
  <c r="J45" i="13" s="1"/>
  <c r="I43" i="13"/>
  <c r="J43" i="13" s="1"/>
  <c r="O48" i="13"/>
  <c r="P18" i="13"/>
  <c r="P44" i="13"/>
  <c r="Q44" i="13" s="1"/>
  <c r="J18" i="3"/>
  <c r="I38" i="3"/>
  <c r="J38" i="3" s="1"/>
  <c r="O39" i="3"/>
  <c r="P18" i="3"/>
  <c r="H39" i="3"/>
  <c r="I20" i="3"/>
  <c r="J20" i="3" s="1"/>
  <c r="I37" i="3"/>
  <c r="J37" i="3" s="1"/>
  <c r="P20" i="3"/>
  <c r="Q20" i="3" s="1"/>
  <c r="P19" i="24"/>
  <c r="Q19" i="24" s="1"/>
  <c r="I43" i="24"/>
  <c r="J43" i="24" s="1"/>
  <c r="O44" i="24"/>
  <c r="H44" i="24"/>
  <c r="Q18" i="24"/>
  <c r="Q40" i="24"/>
  <c r="I42" i="24"/>
  <c r="J42" i="24" s="1"/>
  <c r="P43" i="24"/>
  <c r="Q43" i="24" s="1"/>
  <c r="P41" i="24"/>
  <c r="Q41" i="24" s="1"/>
  <c r="P44" i="15" l="1"/>
  <c r="P39" i="3"/>
  <c r="J44" i="24"/>
  <c r="J38" i="25"/>
  <c r="P38" i="25"/>
  <c r="J39" i="3"/>
  <c r="P44" i="24"/>
  <c r="I48" i="13"/>
  <c r="J48" i="13"/>
  <c r="P48" i="13"/>
  <c r="I44" i="15"/>
  <c r="I38" i="25"/>
  <c r="Q38" i="25"/>
  <c r="Q44" i="15"/>
  <c r="J44" i="15"/>
  <c r="Q18" i="13"/>
  <c r="Q48" i="13" s="1"/>
  <c r="Q18" i="3"/>
  <c r="Q39" i="3" s="1"/>
  <c r="I39" i="3"/>
  <c r="Q44" i="24"/>
  <c r="I44" i="24"/>
  <c r="S84" i="15" l="1"/>
  <c r="P84" i="15"/>
  <c r="L84" i="15"/>
  <c r="K84" i="15"/>
  <c r="G84" i="15"/>
  <c r="D84" i="15"/>
  <c r="S74" i="25"/>
  <c r="P74" i="25"/>
  <c r="L74" i="25"/>
  <c r="K74" i="25"/>
  <c r="G74" i="25"/>
  <c r="D74" i="25"/>
  <c r="R241" i="18" l="1"/>
  <c r="R240" i="18"/>
  <c r="R239" i="18"/>
  <c r="R238" i="18"/>
  <c r="R237" i="18"/>
  <c r="R236" i="18"/>
  <c r="R235" i="18"/>
  <c r="R234" i="18"/>
  <c r="R233" i="18"/>
  <c r="R210" i="18"/>
  <c r="R209" i="18"/>
  <c r="R208" i="18"/>
  <c r="R207" i="18"/>
  <c r="R206" i="18"/>
  <c r="R205" i="18"/>
  <c r="R204" i="18"/>
  <c r="R203" i="18"/>
  <c r="R202" i="18"/>
  <c r="R201" i="18"/>
  <c r="R200" i="18"/>
  <c r="R199" i="18"/>
  <c r="R198" i="18"/>
  <c r="R197" i="18"/>
  <c r="R196" i="18"/>
  <c r="R195" i="18"/>
  <c r="R194" i="18"/>
  <c r="R193" i="18"/>
  <c r="R192" i="18"/>
  <c r="R206" i="6" l="1"/>
  <c r="R205" i="6"/>
  <c r="R204" i="6"/>
  <c r="R203" i="6"/>
  <c r="R202" i="6"/>
  <c r="R201" i="6"/>
  <c r="R200" i="6"/>
  <c r="R199" i="6"/>
  <c r="R198" i="6"/>
  <c r="R197" i="6"/>
  <c r="R196" i="6"/>
  <c r="R195" i="6"/>
  <c r="R194" i="6"/>
  <c r="R193" i="6"/>
  <c r="R192" i="6"/>
  <c r="R191" i="6"/>
  <c r="R190" i="6"/>
  <c r="R189" i="6"/>
  <c r="R188" i="6"/>
  <c r="R187" i="6"/>
  <c r="R137" i="6"/>
  <c r="R136" i="6"/>
  <c r="R135" i="6"/>
  <c r="R134" i="6"/>
  <c r="R133" i="6"/>
  <c r="R132" i="6"/>
  <c r="R131" i="6"/>
  <c r="R44" i="6"/>
  <c r="R45" i="6"/>
  <c r="AA30" i="9"/>
  <c r="F13" i="9"/>
  <c r="E13" i="9"/>
  <c r="D13" i="9"/>
  <c r="C13" i="9"/>
  <c r="B13" i="9"/>
  <c r="AA23" i="9" l="1"/>
  <c r="AA31" i="9" s="1"/>
  <c r="X22" i="8" l="1"/>
  <c r="X21" i="8"/>
  <c r="X23" i="8"/>
  <c r="X19" i="8"/>
  <c r="X20" i="8"/>
  <c r="R31" i="9" l="1"/>
  <c r="X5" i="8"/>
  <c r="B45" i="25" l="1"/>
  <c r="B46" i="25"/>
  <c r="B67" i="25"/>
  <c r="B68" i="25"/>
  <c r="B69" i="25"/>
  <c r="B70" i="25"/>
  <c r="B71" i="25"/>
  <c r="B72" i="25"/>
  <c r="B73" i="25"/>
  <c r="B44" i="25"/>
  <c r="M73" i="25"/>
  <c r="M72" i="25"/>
  <c r="M71" i="25"/>
  <c r="M70" i="25"/>
  <c r="M69" i="25"/>
  <c r="M68" i="25"/>
  <c r="M67" i="25"/>
  <c r="M46" i="25"/>
  <c r="M45" i="25"/>
  <c r="M44" i="25"/>
  <c r="P9" i="25"/>
  <c r="B51" i="24"/>
  <c r="B52" i="24"/>
  <c r="B53" i="24"/>
  <c r="B54" i="24"/>
  <c r="B79" i="24"/>
  <c r="B80" i="24"/>
  <c r="B81" i="24"/>
  <c r="B82" i="24"/>
  <c r="B83" i="24"/>
  <c r="B84" i="24"/>
  <c r="B85" i="24"/>
  <c r="B50" i="24"/>
  <c r="M85" i="24"/>
  <c r="M84" i="24"/>
  <c r="M83" i="24"/>
  <c r="M54" i="24"/>
  <c r="M53" i="24"/>
  <c r="M52" i="24"/>
  <c r="M51" i="24"/>
  <c r="M50" i="24"/>
  <c r="P9" i="24"/>
  <c r="AF27" i="9" s="1"/>
  <c r="O27" i="9" s="1"/>
  <c r="M16" i="23"/>
  <c r="M14" i="23"/>
  <c r="G14" i="23"/>
  <c r="A20" i="23"/>
  <c r="AF30" i="9" l="1"/>
  <c r="AF19" i="9"/>
  <c r="O19" i="9" s="1"/>
  <c r="M74" i="25"/>
  <c r="P7" i="25" s="1"/>
  <c r="P11" i="25" s="1"/>
  <c r="M86" i="24"/>
  <c r="M14" i="22"/>
  <c r="M16" i="22"/>
  <c r="G14" i="22"/>
  <c r="P7" i="24" l="1"/>
  <c r="P11" i="24" s="1"/>
  <c r="A20" i="22"/>
  <c r="M16" i="20" l="1"/>
  <c r="M14" i="20"/>
  <c r="G14" i="20"/>
  <c r="A20" i="20"/>
  <c r="G92" i="19"/>
  <c r="H91" i="19"/>
  <c r="H90" i="19"/>
  <c r="H80" i="19"/>
  <c r="H79" i="19"/>
  <c r="H72" i="19"/>
  <c r="H47" i="19"/>
  <c r="H46" i="19"/>
  <c r="H38" i="19"/>
  <c r="V272" i="18"/>
  <c r="Q272" i="18"/>
  <c r="P272" i="18"/>
  <c r="N272" i="18"/>
  <c r="L272" i="18"/>
  <c r="AD19" i="9" s="1"/>
  <c r="J19" i="9" s="1"/>
  <c r="L19" i="9" s="1"/>
  <c r="T241" i="18"/>
  <c r="X241" i="18" s="1"/>
  <c r="T240" i="18"/>
  <c r="X240" i="18" s="1"/>
  <c r="T239" i="18"/>
  <c r="X239" i="18" s="1"/>
  <c r="T238" i="18"/>
  <c r="X238" i="18" s="1"/>
  <c r="T237" i="18"/>
  <c r="X237" i="18" s="1"/>
  <c r="T236" i="18"/>
  <c r="X236" i="18" s="1"/>
  <c r="T235" i="18"/>
  <c r="X235" i="18" s="1"/>
  <c r="T234" i="18"/>
  <c r="X234" i="18" s="1"/>
  <c r="T233" i="18"/>
  <c r="V212" i="18"/>
  <c r="Q212" i="18"/>
  <c r="P212" i="18"/>
  <c r="N212" i="18"/>
  <c r="L212" i="18"/>
  <c r="T210" i="18"/>
  <c r="X210" i="18" s="1"/>
  <c r="T209" i="18"/>
  <c r="X209" i="18" s="1"/>
  <c r="T208" i="18"/>
  <c r="X208" i="18" s="1"/>
  <c r="T207" i="18"/>
  <c r="X207" i="18" s="1"/>
  <c r="T206" i="18"/>
  <c r="X206" i="18" s="1"/>
  <c r="T205" i="18"/>
  <c r="X205" i="18" s="1"/>
  <c r="T204" i="18"/>
  <c r="X204" i="18" s="1"/>
  <c r="T203" i="18"/>
  <c r="X203" i="18" s="1"/>
  <c r="T202" i="18"/>
  <c r="X202" i="18" s="1"/>
  <c r="T201" i="18"/>
  <c r="X201" i="18" s="1"/>
  <c r="T200" i="18"/>
  <c r="X200" i="18" s="1"/>
  <c r="T199" i="18"/>
  <c r="X199" i="18" s="1"/>
  <c r="T198" i="18"/>
  <c r="X198" i="18" s="1"/>
  <c r="T197" i="18"/>
  <c r="X197" i="18" s="1"/>
  <c r="T196" i="18"/>
  <c r="X196" i="18" s="1"/>
  <c r="T195" i="18"/>
  <c r="X195" i="18" s="1"/>
  <c r="T194" i="18"/>
  <c r="X194" i="18" s="1"/>
  <c r="T193" i="18"/>
  <c r="X193" i="18" s="1"/>
  <c r="T192" i="18"/>
  <c r="X192" i="18" s="1"/>
  <c r="V78" i="18"/>
  <c r="Q78" i="18"/>
  <c r="P78" i="18"/>
  <c r="N78" i="18"/>
  <c r="L78" i="18"/>
  <c r="AD18" i="9" s="1"/>
  <c r="E510" i="23" l="1"/>
  <c r="Q510" i="23" s="1"/>
  <c r="E358" i="23"/>
  <c r="Q358" i="23" s="1"/>
  <c r="E206" i="23"/>
  <c r="Q206" i="23" s="1"/>
  <c r="E54" i="23"/>
  <c r="Q54" i="23" s="1"/>
  <c r="E491" i="23"/>
  <c r="Q491" i="23" s="1"/>
  <c r="E339" i="23"/>
  <c r="Q339" i="23" s="1"/>
  <c r="E187" i="23"/>
  <c r="Q187" i="23" s="1"/>
  <c r="E35" i="23"/>
  <c r="Q35" i="23" s="1"/>
  <c r="E263" i="23"/>
  <c r="Q263" i="23" s="1"/>
  <c r="E111" i="23"/>
  <c r="Q111" i="23" s="1"/>
  <c r="E624" i="23"/>
  <c r="Q624" i="23" s="1"/>
  <c r="E472" i="23"/>
  <c r="Q472" i="23" s="1"/>
  <c r="E320" i="23"/>
  <c r="Q320" i="23" s="1"/>
  <c r="E168" i="23"/>
  <c r="Q168" i="23" s="1"/>
  <c r="E453" i="23"/>
  <c r="Q453" i="23" s="1"/>
  <c r="E301" i="23"/>
  <c r="Q301" i="23" s="1"/>
  <c r="E149" i="23"/>
  <c r="Q149" i="23" s="1"/>
  <c r="E434" i="23"/>
  <c r="Q434" i="23" s="1"/>
  <c r="E130" i="23"/>
  <c r="Q130" i="23" s="1"/>
  <c r="E605" i="23"/>
  <c r="Q605" i="23" s="1"/>
  <c r="E586" i="23"/>
  <c r="Q586" i="23" s="1"/>
  <c r="E567" i="23"/>
  <c r="Q567" i="23" s="1"/>
  <c r="E548" i="23"/>
  <c r="Q548" i="23" s="1"/>
  <c r="E396" i="23"/>
  <c r="Q396" i="23" s="1"/>
  <c r="E244" i="23"/>
  <c r="Q244" i="23" s="1"/>
  <c r="E92" i="23"/>
  <c r="Q92" i="23" s="1"/>
  <c r="E377" i="23"/>
  <c r="Q377" i="23" s="1"/>
  <c r="E225" i="23"/>
  <c r="Q225" i="23" s="1"/>
  <c r="E73" i="23"/>
  <c r="Q73" i="23" s="1"/>
  <c r="E282" i="23"/>
  <c r="Q282" i="23" s="1"/>
  <c r="E529" i="23"/>
  <c r="Q529" i="23" s="1"/>
  <c r="E415" i="23"/>
  <c r="Q415" i="23" s="1"/>
  <c r="AD23" i="9"/>
  <c r="P10" i="20"/>
  <c r="AF18" i="9" s="1"/>
  <c r="H77" i="19"/>
  <c r="H92" i="19"/>
  <c r="G94" i="19"/>
  <c r="AB28" i="9" s="1"/>
  <c r="AH28" i="9" s="1"/>
  <c r="F65" i="19"/>
  <c r="E16" i="22"/>
  <c r="Q16" i="22" s="1"/>
  <c r="X233" i="18"/>
  <c r="X272" i="18" s="1"/>
  <c r="E16" i="23"/>
  <c r="Q16" i="23" s="1"/>
  <c r="E16" i="20"/>
  <c r="Q16" i="20" s="1"/>
  <c r="F94" i="19"/>
  <c r="H43" i="19"/>
  <c r="T212" i="18"/>
  <c r="T78" i="18"/>
  <c r="T272" i="18"/>
  <c r="P224" i="18" s="1"/>
  <c r="AG18" i="9" s="1"/>
  <c r="X78" i="18"/>
  <c r="X212" i="18"/>
  <c r="AF23" i="9" l="1"/>
  <c r="AF31" i="9" s="1"/>
  <c r="O18" i="9"/>
  <c r="AC28" i="9"/>
  <c r="AG28" i="9"/>
  <c r="H94" i="19"/>
  <c r="AB18" i="9"/>
  <c r="AB19" i="9"/>
  <c r="AC18" i="9" s="1"/>
  <c r="H45" i="19"/>
  <c r="G63" i="19"/>
  <c r="M19" i="9" l="1"/>
  <c r="AB23" i="9"/>
  <c r="H63" i="19"/>
  <c r="H65" i="19" s="1"/>
  <c r="G65" i="19"/>
  <c r="AB27" i="9" l="1"/>
  <c r="AC27" i="9" l="1"/>
  <c r="AC30" i="9" s="1"/>
  <c r="AH27" i="9"/>
  <c r="AG27" i="9"/>
  <c r="AC23" i="9"/>
  <c r="AB30" i="9"/>
  <c r="AB31" i="9" s="1"/>
  <c r="X15" i="8"/>
  <c r="AC31" i="9" l="1"/>
  <c r="X7" i="8"/>
  <c r="X9" i="8"/>
  <c r="X11" i="8"/>
  <c r="X13" i="8"/>
  <c r="X17" i="8"/>
  <c r="X18" i="8"/>
  <c r="X12" i="8"/>
  <c r="X16" i="8"/>
  <c r="X14" i="8"/>
  <c r="X6" i="8"/>
  <c r="X10" i="8"/>
  <c r="X8" i="8"/>
  <c r="X24" i="8" l="1"/>
  <c r="A20" i="17" l="1"/>
  <c r="M16" i="17"/>
  <c r="M14" i="17"/>
  <c r="G14" i="17"/>
  <c r="H70" i="5" l="1"/>
  <c r="B51" i="15" l="1"/>
  <c r="B52" i="15"/>
  <c r="B53" i="15"/>
  <c r="B78" i="15"/>
  <c r="B79" i="15"/>
  <c r="B80" i="15"/>
  <c r="B81" i="15"/>
  <c r="B82" i="15"/>
  <c r="B83" i="15"/>
  <c r="B50" i="15"/>
  <c r="P9" i="15"/>
  <c r="M83" i="15"/>
  <c r="M82" i="15"/>
  <c r="M81" i="15"/>
  <c r="M80" i="15"/>
  <c r="M79" i="15"/>
  <c r="M78" i="15"/>
  <c r="M53" i="15"/>
  <c r="M52" i="15"/>
  <c r="M51" i="15"/>
  <c r="M50" i="15"/>
  <c r="M16" i="10"/>
  <c r="M16" i="1"/>
  <c r="B55" i="13"/>
  <c r="B87" i="13"/>
  <c r="B88" i="13"/>
  <c r="B89" i="13"/>
  <c r="B90" i="13"/>
  <c r="B91" i="13"/>
  <c r="B92" i="13"/>
  <c r="B93" i="13"/>
  <c r="B54" i="13"/>
  <c r="P9" i="13"/>
  <c r="M93" i="13"/>
  <c r="M92" i="13"/>
  <c r="M91" i="13"/>
  <c r="M90" i="13"/>
  <c r="M89" i="13"/>
  <c r="M88" i="13"/>
  <c r="M55" i="13"/>
  <c r="M54" i="13"/>
  <c r="M94" i="13" l="1"/>
  <c r="P7" i="13" s="1"/>
  <c r="P11" i="13" s="1"/>
  <c r="M84" i="15"/>
  <c r="P7" i="15" s="1"/>
  <c r="P11" i="15" s="1"/>
  <c r="P9" i="3"/>
  <c r="B45" i="3"/>
  <c r="M46" i="3"/>
  <c r="M47" i="3"/>
  <c r="M48" i="3"/>
  <c r="M49" i="3"/>
  <c r="M50" i="3"/>
  <c r="M60" i="3"/>
  <c r="M71" i="3"/>
  <c r="M45" i="3"/>
  <c r="M72" i="3" l="1"/>
  <c r="O30" i="9" l="1"/>
  <c r="P7" i="3"/>
  <c r="P11" i="3" s="1"/>
  <c r="M14" i="10" l="1"/>
  <c r="G14" i="10"/>
  <c r="A20" i="10"/>
  <c r="M14" i="1"/>
  <c r="G14" i="1"/>
  <c r="W21" i="9" l="1"/>
  <c r="A20" i="1"/>
  <c r="H103" i="5"/>
  <c r="H102" i="5"/>
  <c r="O21" i="9" l="1"/>
  <c r="O23" i="9" s="1"/>
  <c r="O31" i="9" s="1"/>
  <c r="F33" i="9" s="1"/>
  <c r="F37" i="9" s="1"/>
  <c r="W23" i="9"/>
  <c r="F126" i="5"/>
  <c r="H107" i="5"/>
  <c r="H110" i="5"/>
  <c r="V208" i="6"/>
  <c r="Q208" i="6"/>
  <c r="P208" i="6"/>
  <c r="N208" i="6"/>
  <c r="L208" i="6"/>
  <c r="U22" i="9" s="1"/>
  <c r="J22" i="9" s="1"/>
  <c r="L22" i="9" s="1"/>
  <c r="T206" i="6"/>
  <c r="X206" i="6" s="1"/>
  <c r="T205" i="6"/>
  <c r="X205" i="6" s="1"/>
  <c r="T204" i="6"/>
  <c r="X204" i="6" s="1"/>
  <c r="T203" i="6"/>
  <c r="X203" i="6" s="1"/>
  <c r="T202" i="6"/>
  <c r="X202" i="6" s="1"/>
  <c r="T201" i="6"/>
  <c r="X201" i="6" s="1"/>
  <c r="T200" i="6"/>
  <c r="X200" i="6" s="1"/>
  <c r="T199" i="6"/>
  <c r="X199" i="6" s="1"/>
  <c r="T198" i="6"/>
  <c r="X198" i="6" s="1"/>
  <c r="T197" i="6"/>
  <c r="X197" i="6" s="1"/>
  <c r="T196" i="6"/>
  <c r="X196" i="6" s="1"/>
  <c r="T195" i="6"/>
  <c r="X195" i="6" s="1"/>
  <c r="T194" i="6"/>
  <c r="X194" i="6" s="1"/>
  <c r="T193" i="6"/>
  <c r="X193" i="6" s="1"/>
  <c r="T192" i="6"/>
  <c r="T191" i="6"/>
  <c r="T190" i="6"/>
  <c r="T189" i="6"/>
  <c r="T188" i="6"/>
  <c r="X188" i="6" s="1"/>
  <c r="T187" i="6"/>
  <c r="V172" i="6"/>
  <c r="Q172" i="6"/>
  <c r="P172" i="6"/>
  <c r="L172" i="6"/>
  <c r="U21" i="9" s="1"/>
  <c r="T137" i="6"/>
  <c r="X137" i="6" s="1"/>
  <c r="T136" i="6"/>
  <c r="T135" i="6"/>
  <c r="T134" i="6"/>
  <c r="T133" i="6"/>
  <c r="T132" i="6"/>
  <c r="E16" i="17" l="1"/>
  <c r="Q16" i="17" s="1"/>
  <c r="E605" i="17"/>
  <c r="Q605" i="17" s="1"/>
  <c r="E453" i="17"/>
  <c r="Q453" i="17" s="1"/>
  <c r="E301" i="17"/>
  <c r="Q301" i="17" s="1"/>
  <c r="E149" i="17"/>
  <c r="Q149" i="17" s="1"/>
  <c r="E586" i="17"/>
  <c r="Q586" i="17" s="1"/>
  <c r="E434" i="17"/>
  <c r="Q434" i="17" s="1"/>
  <c r="E282" i="17"/>
  <c r="Q282" i="17" s="1"/>
  <c r="E130" i="17"/>
  <c r="Q130" i="17" s="1"/>
  <c r="E567" i="17"/>
  <c r="Q567" i="17" s="1"/>
  <c r="E415" i="17"/>
  <c r="Q415" i="17" s="1"/>
  <c r="E263" i="17"/>
  <c r="Q263" i="17" s="1"/>
  <c r="E548" i="17"/>
  <c r="Q548" i="17" s="1"/>
  <c r="E396" i="17"/>
  <c r="Q396" i="17" s="1"/>
  <c r="E244" i="17"/>
  <c r="Q244" i="17" s="1"/>
  <c r="E111" i="17"/>
  <c r="Q111" i="17" s="1"/>
  <c r="E491" i="17"/>
  <c r="Q491" i="17" s="1"/>
  <c r="E624" i="17"/>
  <c r="Q624" i="17" s="1"/>
  <c r="E529" i="17"/>
  <c r="Q529" i="17" s="1"/>
  <c r="E377" i="17"/>
  <c r="Q377" i="17" s="1"/>
  <c r="E225" i="17"/>
  <c r="Q225" i="17" s="1"/>
  <c r="E92" i="17"/>
  <c r="Q92" i="17" s="1"/>
  <c r="E472" i="17"/>
  <c r="Q472" i="17" s="1"/>
  <c r="E320" i="17"/>
  <c r="Q320" i="17" s="1"/>
  <c r="E168" i="17"/>
  <c r="Q168" i="17" s="1"/>
  <c r="E35" i="17"/>
  <c r="Q35" i="17" s="1"/>
  <c r="E510" i="17"/>
  <c r="Q510" i="17" s="1"/>
  <c r="E358" i="17"/>
  <c r="Q358" i="17" s="1"/>
  <c r="E206" i="17"/>
  <c r="Q206" i="17" s="1"/>
  <c r="E73" i="17"/>
  <c r="Q73" i="17" s="1"/>
  <c r="E339" i="17"/>
  <c r="Q339" i="17" s="1"/>
  <c r="E187" i="17"/>
  <c r="Q187" i="17" s="1"/>
  <c r="E54" i="17"/>
  <c r="Q54" i="17" s="1"/>
  <c r="E586" i="10"/>
  <c r="Q586" i="10" s="1"/>
  <c r="E434" i="10"/>
  <c r="Q434" i="10" s="1"/>
  <c r="E282" i="10"/>
  <c r="Q282" i="10" s="1"/>
  <c r="E567" i="10"/>
  <c r="Q567" i="10" s="1"/>
  <c r="E415" i="10"/>
  <c r="Q415" i="10" s="1"/>
  <c r="E263" i="10"/>
  <c r="Q263" i="10" s="1"/>
  <c r="E111" i="10"/>
  <c r="Q111" i="10" s="1"/>
  <c r="E130" i="10"/>
  <c r="Q130" i="10" s="1"/>
  <c r="E548" i="10"/>
  <c r="Q548" i="10" s="1"/>
  <c r="E396" i="10"/>
  <c r="Q396" i="10" s="1"/>
  <c r="E244" i="10"/>
  <c r="Q244" i="10" s="1"/>
  <c r="E92" i="10"/>
  <c r="Q92" i="10" s="1"/>
  <c r="E624" i="10"/>
  <c r="Q624" i="10" s="1"/>
  <c r="E472" i="10"/>
  <c r="Q472" i="10" s="1"/>
  <c r="E453" i="10"/>
  <c r="Q453" i="10" s="1"/>
  <c r="E529" i="10"/>
  <c r="Q529" i="10" s="1"/>
  <c r="E377" i="10"/>
  <c r="Q377" i="10" s="1"/>
  <c r="E225" i="10"/>
  <c r="Q225" i="10" s="1"/>
  <c r="E73" i="10"/>
  <c r="Q73" i="10" s="1"/>
  <c r="E510" i="10"/>
  <c r="Q510" i="10" s="1"/>
  <c r="E358" i="10"/>
  <c r="Q358" i="10" s="1"/>
  <c r="E206" i="10"/>
  <c r="Q206" i="10" s="1"/>
  <c r="E54" i="10"/>
  <c r="Q54" i="10" s="1"/>
  <c r="E320" i="10"/>
  <c r="Q320" i="10" s="1"/>
  <c r="E605" i="10"/>
  <c r="Q605" i="10" s="1"/>
  <c r="E301" i="10"/>
  <c r="Q301" i="10" s="1"/>
  <c r="E149" i="10"/>
  <c r="Q149" i="10" s="1"/>
  <c r="E491" i="10"/>
  <c r="Q491" i="10" s="1"/>
  <c r="E339" i="10"/>
  <c r="Q339" i="10" s="1"/>
  <c r="E187" i="10"/>
  <c r="Q187" i="10" s="1"/>
  <c r="E35" i="10"/>
  <c r="Q35" i="10" s="1"/>
  <c r="E168" i="10"/>
  <c r="Q168" i="10" s="1"/>
  <c r="J21" i="9"/>
  <c r="L21" i="9" s="1"/>
  <c r="X133" i="6"/>
  <c r="X190" i="6"/>
  <c r="X132" i="6"/>
  <c r="E16" i="10"/>
  <c r="X192" i="6"/>
  <c r="X189" i="6"/>
  <c r="X134" i="6"/>
  <c r="X135" i="6"/>
  <c r="X191" i="6"/>
  <c r="X136" i="6"/>
  <c r="T208" i="6"/>
  <c r="S22" i="9" s="1"/>
  <c r="X22" i="9" s="1"/>
  <c r="G124" i="5"/>
  <c r="H109" i="5"/>
  <c r="H76" i="5"/>
  <c r="X187" i="6"/>
  <c r="G13" i="9"/>
  <c r="M33" i="9" s="1"/>
  <c r="L72" i="6"/>
  <c r="U18" i="9" s="1"/>
  <c r="V72" i="6"/>
  <c r="Q72" i="6"/>
  <c r="P72" i="6"/>
  <c r="T44" i="6"/>
  <c r="T45" i="6"/>
  <c r="N72" i="6"/>
  <c r="U23" i="9" l="1"/>
  <c r="J18" i="9"/>
  <c r="M22" i="9"/>
  <c r="T22" i="9"/>
  <c r="N22" i="9" s="1"/>
  <c r="M37" i="9"/>
  <c r="X208" i="6"/>
  <c r="E16" i="1"/>
  <c r="Q16" i="1" s="1"/>
  <c r="X44" i="6"/>
  <c r="X45" i="6"/>
  <c r="H78" i="5"/>
  <c r="H124" i="5"/>
  <c r="H126" i="5" s="1"/>
  <c r="G126" i="5"/>
  <c r="G93" i="5"/>
  <c r="G95" i="5" s="1"/>
  <c r="S28" i="9" s="1"/>
  <c r="X28" i="9" s="1"/>
  <c r="T72" i="6"/>
  <c r="S18" i="9" s="1"/>
  <c r="M18" i="9" l="1"/>
  <c r="X18" i="9"/>
  <c r="J28" i="9"/>
  <c r="L18" i="9"/>
  <c r="L23" i="9" s="1"/>
  <c r="J23" i="9"/>
  <c r="T28" i="9"/>
  <c r="N28" i="9" s="1"/>
  <c r="S29" i="9"/>
  <c r="X29" i="9" s="1"/>
  <c r="T18" i="9"/>
  <c r="N18" i="9" s="1"/>
  <c r="X72" i="6"/>
  <c r="H93" i="5"/>
  <c r="H95" i="5" s="1"/>
  <c r="F95" i="5"/>
  <c r="J29" i="9" l="1"/>
  <c r="W29" i="9"/>
  <c r="T29" i="9"/>
  <c r="N29" i="9" s="1"/>
  <c r="H39" i="5"/>
  <c r="H46" i="5" l="1"/>
  <c r="H44" i="5"/>
  <c r="G61" i="5" l="1"/>
  <c r="G63" i="5" s="1"/>
  <c r="S27" i="9" s="1"/>
  <c r="X27" i="9" s="1"/>
  <c r="H47" i="5"/>
  <c r="F63" i="5"/>
  <c r="J27" i="9" l="1"/>
  <c r="W27" i="9"/>
  <c r="S30" i="9"/>
  <c r="J30" i="9" s="1"/>
  <c r="H61" i="5"/>
  <c r="H63" i="5" s="1"/>
  <c r="T27" i="9" l="1"/>
  <c r="N27" i="9" s="1"/>
  <c r="N30" i="9" s="1"/>
  <c r="N172" i="6"/>
  <c r="T131" i="6"/>
  <c r="T30" i="9" l="1"/>
  <c r="X131" i="6"/>
  <c r="X172" i="6" s="1"/>
  <c r="Q16" i="10"/>
  <c r="T172" i="6"/>
  <c r="S21" i="9" s="1"/>
  <c r="X21" i="9" s="1"/>
  <c r="S23" i="9" l="1"/>
  <c r="S31" i="9" s="1"/>
  <c r="S33" i="9" s="1"/>
  <c r="W28" i="9"/>
  <c r="T21" i="9"/>
  <c r="M21" i="9"/>
  <c r="M23" i="9" s="1"/>
  <c r="J31" i="9" s="1"/>
  <c r="N21" i="9" l="1"/>
  <c r="N23" i="9" s="1"/>
  <c r="N31" i="9" s="1"/>
  <c r="T23" i="9"/>
  <c r="T31" i="9" s="1"/>
</calcChain>
</file>

<file path=xl/sharedStrings.xml><?xml version="1.0" encoding="utf-8"?>
<sst xmlns="http://schemas.openxmlformats.org/spreadsheetml/2006/main" count="19208" uniqueCount="842">
  <si>
    <t>PIANO STRATEGICO NAZIONALE DELLA MOBILITA' SOSTENIBILE- REGIONI (art.5)</t>
  </si>
  <si>
    <t>PIANO DI INVESTIMENTO ESECUTIVO- FORNITURE</t>
  </si>
  <si>
    <t>Regione</t>
  </si>
  <si>
    <t>VENETO</t>
  </si>
  <si>
    <t xml:space="preserve">NOMINATIVO RESPONSABILE 
</t>
  </si>
  <si>
    <t>CUP Comunicati</t>
  </si>
  <si>
    <t>Eventuali note:</t>
  </si>
  <si>
    <t>URBANO</t>
  </si>
  <si>
    <t>METANO</t>
  </si>
  <si>
    <t>OGV</t>
  </si>
  <si>
    <t>CONTRATTO 
o ORDINATIVO</t>
  </si>
  <si>
    <t>caratteristiche mezzi</t>
  </si>
  <si>
    <t>TOTALE FORNITURA contributo statale</t>
  </si>
  <si>
    <t>Eventuale cofinanziamento o spese non rimborsabili</t>
  </si>
  <si>
    <t>TOTALE COMPLESSIVO FORNITURA</t>
  </si>
  <si>
    <t>assenza di altri finanziamenti sulla parte ammessa a contributo</t>
  </si>
  <si>
    <t>tipologia alimentazione</t>
  </si>
  <si>
    <t>classe di omologazione</t>
  </si>
  <si>
    <t>Numero di autobus</t>
  </si>
  <si>
    <t>CUP</t>
  </si>
  <si>
    <t>CIG</t>
  </si>
  <si>
    <t xml:space="preserve">COSTO </t>
  </si>
  <si>
    <t>DESCRIZIONE TIPOLOGIA</t>
  </si>
  <si>
    <t>VERIFICA importo ammissibile massimo (5%)</t>
  </si>
  <si>
    <t>progr.</t>
  </si>
  <si>
    <t>totale in €</t>
  </si>
  <si>
    <t>selez.</t>
  </si>
  <si>
    <t>gg/mm/aaaa</t>
  </si>
  <si>
    <t>GNL/GNC</t>
  </si>
  <si>
    <t>classe I/classe A</t>
  </si>
  <si>
    <t>SI/-</t>
  </si>
  <si>
    <t/>
  </si>
  <si>
    <t>urb.m.1</t>
  </si>
  <si>
    <t>urb.m.2</t>
  </si>
  <si>
    <t>urb.m.3</t>
  </si>
  <si>
    <t>urb.m.4</t>
  </si>
  <si>
    <t>urb.m.5</t>
  </si>
  <si>
    <t>urb.m.6</t>
  </si>
  <si>
    <t>urb.m.7</t>
  </si>
  <si>
    <t>urb.m.8</t>
  </si>
  <si>
    <t>urb.m.9</t>
  </si>
  <si>
    <t>urb.m.10</t>
  </si>
  <si>
    <t>urb.m.11</t>
  </si>
  <si>
    <t>urb.m.12</t>
  </si>
  <si>
    <t>urb.m.13</t>
  </si>
  <si>
    <t>urb.m.14</t>
  </si>
  <si>
    <t>urb.m.15</t>
  </si>
  <si>
    <t>urb.m.16</t>
  </si>
  <si>
    <t>urb.m.17</t>
  </si>
  <si>
    <t>urb.m.18</t>
  </si>
  <si>
    <t>urb.m.19</t>
  </si>
  <si>
    <t>urb.m.20</t>
  </si>
  <si>
    <t>TOTALE</t>
  </si>
  <si>
    <t>Cofinanziamento/spese non rimborsabili</t>
  </si>
  <si>
    <t>ELETTRICO</t>
  </si>
  <si>
    <t>elettrico</t>
  </si>
  <si>
    <t>urb.e.1</t>
  </si>
  <si>
    <t>urb.e.2</t>
  </si>
  <si>
    <t>urb.e.3</t>
  </si>
  <si>
    <t>urb.e.4</t>
  </si>
  <si>
    <t>urb.e.5</t>
  </si>
  <si>
    <t>urb.e.6</t>
  </si>
  <si>
    <t>urb.e.7</t>
  </si>
  <si>
    <t>urb.e.8</t>
  </si>
  <si>
    <t>urb.e.9</t>
  </si>
  <si>
    <t>urb.e.10</t>
  </si>
  <si>
    <t>urb.e.11</t>
  </si>
  <si>
    <t>urb.e.12</t>
  </si>
  <si>
    <t>urb.e.13</t>
  </si>
  <si>
    <t>urb.e.14</t>
  </si>
  <si>
    <t>urb.e.15</t>
  </si>
  <si>
    <t>urb.e.16</t>
  </si>
  <si>
    <t>urb.e.17</t>
  </si>
  <si>
    <t>urb.e.18</t>
  </si>
  <si>
    <t>urb.e.19</t>
  </si>
  <si>
    <t>urb.e.20</t>
  </si>
  <si>
    <t>Idrogeno</t>
  </si>
  <si>
    <t>idrogeno</t>
  </si>
  <si>
    <t>urb.i.1</t>
  </si>
  <si>
    <t>urb.i.2</t>
  </si>
  <si>
    <t>urb.i.3</t>
  </si>
  <si>
    <t>urb.i.4</t>
  </si>
  <si>
    <t>urb.i.5</t>
  </si>
  <si>
    <t>urb.i.6</t>
  </si>
  <si>
    <t>urb.i.7</t>
  </si>
  <si>
    <t>urb.i.8</t>
  </si>
  <si>
    <t>urb.i.9</t>
  </si>
  <si>
    <t>urb.i.10</t>
  </si>
  <si>
    <t>urb.i.11</t>
  </si>
  <si>
    <t>urb.i.12</t>
  </si>
  <si>
    <t>urb.i.13</t>
  </si>
  <si>
    <t>urb.i.14</t>
  </si>
  <si>
    <t>urb.i.15</t>
  </si>
  <si>
    <t>urb.i.16</t>
  </si>
  <si>
    <t>urb.i.17</t>
  </si>
  <si>
    <t>urb.i.18</t>
  </si>
  <si>
    <t>urb.i.19</t>
  </si>
  <si>
    <t>urb.i.20</t>
  </si>
  <si>
    <t>DIESEL/ IBRIDO</t>
  </si>
  <si>
    <t>PIANO STRATEGICO NAZIONALE DELLA MOBILITA' SOSTENIBILE- Regioni (art.5)</t>
  </si>
  <si>
    <t xml:space="preserve">PIANO DI INVESTIMENTO ESECUTIVO- FORNITURE </t>
  </si>
  <si>
    <t>EXTRAURBANO</t>
  </si>
  <si>
    <t xml:space="preserve">classe di omologazone </t>
  </si>
  <si>
    <t>classe II/classe III/classe A/classe B</t>
  </si>
  <si>
    <t>Extra-urb.m.1</t>
  </si>
  <si>
    <t>Extra-urb.m.2</t>
  </si>
  <si>
    <t>Extra-urb.m.3</t>
  </si>
  <si>
    <t>Extra-urb.m.4</t>
  </si>
  <si>
    <t>Extra-urb.m.5</t>
  </si>
  <si>
    <t>Extra-urb.m.6</t>
  </si>
  <si>
    <t>Extra-urb.m.7</t>
  </si>
  <si>
    <t>Extra-urb.m.8</t>
  </si>
  <si>
    <t>Extra-urb.m.9</t>
  </si>
  <si>
    <t>Extra-urb.m.10</t>
  </si>
  <si>
    <t>Extra-urb.m.11</t>
  </si>
  <si>
    <t>Extra-urb.m.12</t>
  </si>
  <si>
    <t>Extra-urb.m.13</t>
  </si>
  <si>
    <t>Extra-urb.m.14</t>
  </si>
  <si>
    <t>Extra-urb.m.15</t>
  </si>
  <si>
    <t>Extra-urb.m.16</t>
  </si>
  <si>
    <t>Extra-urb.m.17</t>
  </si>
  <si>
    <t>Extra-urb.m.18</t>
  </si>
  <si>
    <t>Extra-urb.m.19</t>
  </si>
  <si>
    <t>Extra-urb.m.20</t>
  </si>
  <si>
    <t>IDROGENO</t>
  </si>
  <si>
    <t>EXTRA-urb.i.1</t>
  </si>
  <si>
    <t>EXTRA-urb.i.2</t>
  </si>
  <si>
    <t>EXTRA-urb.i.3</t>
  </si>
  <si>
    <t>EXTRA-urb.i.4</t>
  </si>
  <si>
    <t>EXTRA-urb.i.5</t>
  </si>
  <si>
    <t>EXTRA-urb.i.6</t>
  </si>
  <si>
    <t>EXTRA-urb.i.7</t>
  </si>
  <si>
    <t>EXTRA-urb.i.8</t>
  </si>
  <si>
    <t>EXTRA-urb.i.9</t>
  </si>
  <si>
    <t>EXTRA-urb.i.10</t>
  </si>
  <si>
    <t>EXTRA-urb.i.11</t>
  </si>
  <si>
    <t>EXTRA-urb.i.12</t>
  </si>
  <si>
    <t>EXTRA-urb.i.13</t>
  </si>
  <si>
    <t>EXTRA-urb.i.14</t>
  </si>
  <si>
    <t>EXTRA-urb.i.15</t>
  </si>
  <si>
    <t>EXTRA-urb.i.16</t>
  </si>
  <si>
    <t>EXTRA-urb.i.17</t>
  </si>
  <si>
    <t>EXTRA-urb.i.18</t>
  </si>
  <si>
    <t>EXTRA-urb.i.19</t>
  </si>
  <si>
    <t>EXTRA-urb.i.20</t>
  </si>
  <si>
    <t>EXTRA-urb.d.1</t>
  </si>
  <si>
    <t>EXTRA-urb.d.2</t>
  </si>
  <si>
    <t>EXTRA-urb.d.3</t>
  </si>
  <si>
    <t>EXTRA-urb.d.4</t>
  </si>
  <si>
    <t>EXTRA-urb.d.5</t>
  </si>
  <si>
    <t>EXTRA-urb.d.6</t>
  </si>
  <si>
    <t>EXTRA-urb.d.7</t>
  </si>
  <si>
    <t>EXTRA-urb.d.8</t>
  </si>
  <si>
    <t>EXTRA-urb.d.9</t>
  </si>
  <si>
    <t>EXTRA-urb.d.10</t>
  </si>
  <si>
    <t>EXTRA-urb.d.11</t>
  </si>
  <si>
    <t>EXTRA-urb.d.12</t>
  </si>
  <si>
    <t>EXTRA-urb.d.13</t>
  </si>
  <si>
    <t>EXTRA-urb.d.14</t>
  </si>
  <si>
    <t>EXTRA-urb.d.15</t>
  </si>
  <si>
    <t>EXTRA-urb.d.16</t>
  </si>
  <si>
    <t>EXTRA-urb.d.17</t>
  </si>
  <si>
    <t>EXTRA-urb.d.18</t>
  </si>
  <si>
    <t>EXTRA-urb.d.19</t>
  </si>
  <si>
    <t>EXTRA-urb.d.20</t>
  </si>
  <si>
    <t>PIANO DI INVESTIMENTO ESECUTIVO- infrastrutture di supporto</t>
  </si>
  <si>
    <t xml:space="preserve"> Regione:</t>
  </si>
  <si>
    <t>quadro economico progetto</t>
  </si>
  <si>
    <t>Somme relativa al finanziamento statale imputabili esclusivamente all'infrastruttura di supporto</t>
  </si>
  <si>
    <t>Differenza (cofinanziamento/spese non rimborsabili)</t>
  </si>
  <si>
    <t>urb.met. A</t>
  </si>
  <si>
    <t xml:space="preserve">Lavori </t>
  </si>
  <si>
    <t>urb.met.a1</t>
  </si>
  <si>
    <t>urb.met.a2</t>
  </si>
  <si>
    <t>urb.met.a3</t>
  </si>
  <si>
    <t xml:space="preserve">urb.met. A </t>
  </si>
  <si>
    <t>A. Totale lavori</t>
  </si>
  <si>
    <t>urb.met B</t>
  </si>
  <si>
    <t>Somme a disposizione</t>
  </si>
  <si>
    <t>urb.met. b1</t>
  </si>
  <si>
    <t>SPECIFICARE______</t>
  </si>
  <si>
    <t>urb.met. b2</t>
  </si>
  <si>
    <t>urb.met. b3</t>
  </si>
  <si>
    <t>urb.met. b4</t>
  </si>
  <si>
    <t>urb.met. b5</t>
  </si>
  <si>
    <t>urb.met. b6</t>
  </si>
  <si>
    <t>urb.met. b7</t>
  </si>
  <si>
    <t>urb.met. b8</t>
  </si>
  <si>
    <t>urb.met. b9</t>
  </si>
  <si>
    <t>B. totale somme a disposizione</t>
  </si>
  <si>
    <t>TOTALE metano urbano</t>
  </si>
  <si>
    <t>Urbano elettrico</t>
  </si>
  <si>
    <t xml:space="preserve">urb.elett. A. </t>
  </si>
  <si>
    <t>urb.ELETT.a1</t>
  </si>
  <si>
    <t>urb.ELETT.a2</t>
  </si>
  <si>
    <t>urb.ELETT.a3</t>
  </si>
  <si>
    <t>urb.elett. A</t>
  </si>
  <si>
    <t>urb.elett. B</t>
  </si>
  <si>
    <t>Urb.ELETT b1</t>
  </si>
  <si>
    <t>Urb.ELETT b2</t>
  </si>
  <si>
    <t>Urb.ELETT b3</t>
  </si>
  <si>
    <t>Urb.ELETT b4</t>
  </si>
  <si>
    <t>Urb.ELETT b5</t>
  </si>
  <si>
    <t>Urb.ELETT b6</t>
  </si>
  <si>
    <t>Urb.ELETT b7</t>
  </si>
  <si>
    <t>Urb.ELETT b8</t>
  </si>
  <si>
    <t>Urb.ELETT b9</t>
  </si>
  <si>
    <t>TOTALE ELETTRICO urbano</t>
  </si>
  <si>
    <t xml:space="preserve">urb.idr. A. </t>
  </si>
  <si>
    <t>urb.idr.a1</t>
  </si>
  <si>
    <t>urb.idr.a2</t>
  </si>
  <si>
    <t>urb.idr.a3</t>
  </si>
  <si>
    <t>urb.idr.A.</t>
  </si>
  <si>
    <t>urb.idr.B</t>
  </si>
  <si>
    <t>urb.idr.b1</t>
  </si>
  <si>
    <t>urb.idr.b2</t>
  </si>
  <si>
    <t>urb.idr.b3</t>
  </si>
  <si>
    <t>urb.idr.b4</t>
  </si>
  <si>
    <t>urb.idr.b5</t>
  </si>
  <si>
    <t>urb.idr.b6</t>
  </si>
  <si>
    <t>urb.idr.b7</t>
  </si>
  <si>
    <t>urb.idr.b8</t>
  </si>
  <si>
    <t>urb.idr.b9</t>
  </si>
  <si>
    <t>TOTALE Idrogeno urbano</t>
  </si>
  <si>
    <t>Regione:</t>
  </si>
  <si>
    <t>TOSCANA</t>
  </si>
  <si>
    <t>extraurb. met. A</t>
  </si>
  <si>
    <t>extraurb. met.a1</t>
  </si>
  <si>
    <t>extraurb. met.a2</t>
  </si>
  <si>
    <t>extraurb. met.a3</t>
  </si>
  <si>
    <t xml:space="preserve">extraurb.met. A </t>
  </si>
  <si>
    <t>extraurb. met B</t>
  </si>
  <si>
    <t>extraurb. met. b1</t>
  </si>
  <si>
    <t>extraurb. met. b2</t>
  </si>
  <si>
    <t>extraurb. met. b3</t>
  </si>
  <si>
    <t>extraurb. met. b4</t>
  </si>
  <si>
    <t>extraurb. met. b5</t>
  </si>
  <si>
    <t>extraurb. met. b6</t>
  </si>
  <si>
    <t>extraurb. met. b7</t>
  </si>
  <si>
    <t>extraurb. met. b8</t>
  </si>
  <si>
    <t>extraurb. met. b9</t>
  </si>
  <si>
    <t>TOTALE  metano extraurbano</t>
  </si>
  <si>
    <t>Extraurbano idrogeno</t>
  </si>
  <si>
    <t xml:space="preserve">extraurb. Idr.A. </t>
  </si>
  <si>
    <t>extraurb.idr.a1</t>
  </si>
  <si>
    <t>extraurb.idr.a2</t>
  </si>
  <si>
    <t>extraurb.idr.a3</t>
  </si>
  <si>
    <t>extraurb.idr.A.</t>
  </si>
  <si>
    <t>extraurb.idr.B</t>
  </si>
  <si>
    <t>extraurb.idr.b1</t>
  </si>
  <si>
    <t>extraurb.idr.b2</t>
  </si>
  <si>
    <t>extraurb.idr.b3</t>
  </si>
  <si>
    <t>extraurb.idr.b4</t>
  </si>
  <si>
    <t>extraurb.idr.b5</t>
  </si>
  <si>
    <t>extraurb.idr.b6</t>
  </si>
  <si>
    <t>extraurb.idr.b7</t>
  </si>
  <si>
    <t>extraurb.idr.b8</t>
  </si>
  <si>
    <t>extraurb.idr.b9</t>
  </si>
  <si>
    <t>TOTALE Idrogeno EXTRAURBANO</t>
  </si>
  <si>
    <t>PIANO STRATEGICO NAZIONALE DELLA MOBILITA' SOSTENIBILE- REGIONI (ART.5)</t>
  </si>
  <si>
    <t>Versione format:</t>
  </si>
  <si>
    <t xml:space="preserve">Rendicontazione n° </t>
  </si>
  <si>
    <t>del</t>
  </si>
  <si>
    <t xml:space="preserve">Regione: </t>
  </si>
  <si>
    <t>CONTRIBUTO STATALE
RIPARTO ex D.I. 81 del 14-02-2020</t>
  </si>
  <si>
    <t>TOTALE FORNITURA contributo statale (URB+EXTRAURB)</t>
  </si>
  <si>
    <t>URBANO-FORNITURA contributo statale</t>
  </si>
  <si>
    <t>EXTRAURBANO-FORNITURA contributo statale</t>
  </si>
  <si>
    <t>TIPOLOGIA ALIMENTAZIONE</t>
  </si>
  <si>
    <t>Autobus da Piano di investimento esecutivo</t>
  </si>
  <si>
    <t>Autobus Acquistati</t>
  </si>
  <si>
    <t>differenza</t>
  </si>
  <si>
    <t xml:space="preserve">Differenza tra scheda tecnica e Piano di investimento esecutivo </t>
  </si>
  <si>
    <t>importo rendicontato</t>
  </si>
  <si>
    <t xml:space="preserve"> da scheda tecnica di cui all'art. 3 c. 1 DI  81/2020</t>
  </si>
  <si>
    <t>da piano di investimento esecutivo</t>
  </si>
  <si>
    <t xml:space="preserve"> da scheda tecnica di cui all'art. 3 c. 1 DI 81/2020</t>
  </si>
  <si>
    <t>Metano</t>
  </si>
  <si>
    <t>ANTICIPAZIONE EROGATA</t>
  </si>
  <si>
    <t>diesel ibrido</t>
  </si>
  <si>
    <t>totale</t>
  </si>
  <si>
    <t>TOTALE INFRASTRUTTURA contributo statale (URB+EXTRAURB)</t>
  </si>
  <si>
    <t>URBANO- INFRASTRUTTURA contributo statale</t>
  </si>
  <si>
    <t>EXTRAURBANO-INFRASTRUTTURA contributo statale</t>
  </si>
  <si>
    <t>Verifica art. 7 c.2 DPCM del 17/04/2019</t>
  </si>
  <si>
    <t xml:space="preserve">IMPORTO RESIDUO </t>
  </si>
  <si>
    <t>TOTALE(FORN+INFR)</t>
  </si>
  <si>
    <t>Importo oggetto dell'attuale rendicontazione</t>
  </si>
  <si>
    <t>PROSPETTO DI RENDICONTAZIONE FORNITURE METANO</t>
  </si>
  <si>
    <t>CAMPANIA</t>
  </si>
  <si>
    <t>METANO-URBANO</t>
  </si>
  <si>
    <t>IMPORTO FATTURE OGV METANO</t>
  </si>
  <si>
    <t xml:space="preserve">IMPORTO SU  OGV RELATIVO AL FINANZIAMENTO STATALE </t>
  </si>
  <si>
    <t>AUTOBUS RENDICONTATI</t>
  </si>
  <si>
    <r>
      <t>CUP</t>
    </r>
    <r>
      <rPr>
        <sz val="8"/>
        <rFont val="Calibri"/>
        <family val="2"/>
        <scheme val="minor"/>
      </rPr>
      <t xml:space="preserve"> (da PIANO DI INVESTIMENTO)</t>
    </r>
  </si>
  <si>
    <r>
      <t>CIG</t>
    </r>
    <r>
      <rPr>
        <sz val="8"/>
        <rFont val="Calibri"/>
        <family val="2"/>
        <scheme val="minor"/>
      </rPr>
      <t xml:space="preserve"> (da PIANO DI INVESTIMENTO)</t>
    </r>
  </si>
  <si>
    <r>
      <t xml:space="preserve">Data firma contratto </t>
    </r>
    <r>
      <rPr>
        <sz val="9"/>
        <rFont val="Calibri"/>
        <family val="2"/>
        <scheme val="minor"/>
      </rPr>
      <t>[gg/mm/aaaa]</t>
    </r>
  </si>
  <si>
    <t>Impresa TPL</t>
  </si>
  <si>
    <t>TOTALE da contributo statale (comprensivo di attrezzaggi e di iva se dovuta)</t>
  </si>
  <si>
    <t xml:space="preserve">COSTO TOTALE FORNITURA </t>
  </si>
  <si>
    <t>Fornitore</t>
  </si>
  <si>
    <t xml:space="preserve">OGV </t>
  </si>
  <si>
    <t>Progr. autobus *</t>
  </si>
  <si>
    <t>MODELLO</t>
  </si>
  <si>
    <t xml:space="preserve">LUNGHEZZA
</t>
  </si>
  <si>
    <t>TIPOLOGIA SERVIZIO</t>
  </si>
  <si>
    <t>TARGA</t>
  </si>
  <si>
    <t>TELAIO</t>
  </si>
  <si>
    <t>CLASSE DI OMOLOGAZIONE</t>
  </si>
  <si>
    <t>CARTA DI CIRCOLAZIONE</t>
  </si>
  <si>
    <t xml:space="preserve">DATA MESSA IN SERVIZIO </t>
  </si>
  <si>
    <t>FATTURA</t>
  </si>
  <si>
    <t xml:space="preserve">DATA FATTURA </t>
  </si>
  <si>
    <t>IMPORTO FATTURA TOTALE</t>
  </si>
  <si>
    <t xml:space="preserve">IMPORTO RELATIVO AL FINANZIAMENTO STATALE </t>
  </si>
  <si>
    <t xml:space="preserve">ESTREMI PROVVEDIMENTO DI LIQUIDAZIONE </t>
  </si>
  <si>
    <t>ESTREMI MANDATO DI PAGAMENTO</t>
  </si>
  <si>
    <t>QUIETANZA DI PAGAMENTO RILASCIATA DAL FORNITORE</t>
  </si>
  <si>
    <r>
      <t>APPOSIZIONE LOGO</t>
    </r>
    <r>
      <rPr>
        <b/>
        <sz val="9"/>
        <rFont val="Calibri"/>
        <family val="2"/>
        <scheme val="minor"/>
      </rPr>
      <t xml:space="preserve"> (art. 13 DD 134/2021)</t>
    </r>
  </si>
  <si>
    <t>EVENTUALI NOTE</t>
  </si>
  <si>
    <t xml:space="preserve"> [m]</t>
  </si>
  <si>
    <t>urbano/suburbano</t>
  </si>
  <si>
    <t>n°</t>
  </si>
  <si>
    <t xml:space="preserve">NUMERO </t>
  </si>
  <si>
    <t>[gg/mm/aaaa]</t>
  </si>
  <si>
    <t>NUMERO fattura elettronica</t>
  </si>
  <si>
    <t>€</t>
  </si>
  <si>
    <t>tipo, numero e data</t>
  </si>
  <si>
    <t>numero e data</t>
  </si>
  <si>
    <t>selez. si</t>
  </si>
  <si>
    <t xml:space="preserve"> </t>
  </si>
  <si>
    <t>numero autobus rendicontati</t>
  </si>
  <si>
    <t>METANO-EXTRAURBANO</t>
  </si>
  <si>
    <t>extraurbano</t>
  </si>
  <si>
    <t>classe II/classe III/classe A; classe B</t>
  </si>
  <si>
    <t>PROSPETTO DI RENDICONTAZIONE FORNITURE ELETTRICO</t>
  </si>
  <si>
    <t>CALABRIA</t>
  </si>
  <si>
    <t>ELETTRICO-URBANO</t>
  </si>
  <si>
    <t>PIANO STRATEGICO NAZIONALE DELLA MOBILITA' SOSTENIBILE- Regioni (art. 5)</t>
  </si>
  <si>
    <t>PROSPETTO DI RENDICONTAZIONE FORNITURE DIESEL/IBRIDO</t>
  </si>
  <si>
    <t>IDROGENO- URBANO</t>
  </si>
  <si>
    <t>IMPORTO FATTURE OGV Idrogeno</t>
  </si>
  <si>
    <t>PROSPETTO DI RENDICONTAZIONE FORNITURE IDROGENO</t>
  </si>
  <si>
    <t>IDROGENO- EXTRAURBANO</t>
  </si>
  <si>
    <t>FRIULI VENEZIA  GIULIA</t>
  </si>
  <si>
    <t>Diesel/ibrido</t>
  </si>
  <si>
    <t>PIANO STRATEGICO NAZIONALE DELLA MOBILITA' SOSTENIBILE- Regioni(art.5)</t>
  </si>
  <si>
    <t>EXTRAURBANO-Diesel/ibrido</t>
  </si>
  <si>
    <t>classe II; classe III; classe A; classe B</t>
  </si>
  <si>
    <t>PROSPETTO DI RENDICONTAZIONE-INFRASTRUTTURA METANO</t>
  </si>
  <si>
    <t>rendicontazione attuale</t>
  </si>
  <si>
    <t>Importo complessivo rendicontazione infrastruttura</t>
  </si>
  <si>
    <t xml:space="preserve">CUP </t>
  </si>
  <si>
    <t>Somme della rendicontazione a carico del contributo statale</t>
  </si>
  <si>
    <t>Differenza  (cofinanziamento/spese non rimborsabili)</t>
  </si>
  <si>
    <t>URBANO-METANO</t>
  </si>
  <si>
    <t>voce di spesa</t>
  </si>
  <si>
    <t xml:space="preserve">N° sal </t>
  </si>
  <si>
    <t>DATA</t>
  </si>
  <si>
    <t>totale sal</t>
  </si>
  <si>
    <t>totale sal da riconoscere (lavori legati esclusivamente alle infrastrutture di supporto)</t>
  </si>
  <si>
    <t>dichiarazione che gli importi nelle colonne O-Q sono imputabili esclusivamente alle infrastrutture di supporto</t>
  </si>
  <si>
    <t>Importo Lavori totale</t>
  </si>
  <si>
    <t>Importo incremento lavori sal</t>
  </si>
  <si>
    <t>Importo complessivo oneri sicurezza totale sal</t>
  </si>
  <si>
    <t>Importo incremento oneri sicurezza sal</t>
  </si>
  <si>
    <t>totale  incremento sal</t>
  </si>
  <si>
    <t>ritenuta 0,5%</t>
  </si>
  <si>
    <t>totale al netto ritenuta</t>
  </si>
  <si>
    <t>Importo Lavori infrastrutture di supporto</t>
  </si>
  <si>
    <t>Importo incremento lavori infrastrutture di supporto</t>
  </si>
  <si>
    <t>Importo complessivo oneri sicurezza infrastrutture di supporto</t>
  </si>
  <si>
    <t>Importo incremento oneri sicurezza infrastrutture di supporto</t>
  </si>
  <si>
    <t xml:space="preserve">totale incremento sal infrastrutture di supporto </t>
  </si>
  <si>
    <t>selez. Si</t>
  </si>
  <si>
    <t xml:space="preserve">Mandati di pagamento e fatture  </t>
  </si>
  <si>
    <t>descrizione</t>
  </si>
  <si>
    <t>Provvedimento autorizzativo</t>
  </si>
  <si>
    <t>importo</t>
  </si>
  <si>
    <t>Certificato di pagamento</t>
  </si>
  <si>
    <t>data</t>
  </si>
  <si>
    <t>Importo iva esclusa</t>
  </si>
  <si>
    <t xml:space="preserve">fattura </t>
  </si>
  <si>
    <t xml:space="preserve">destinatario </t>
  </si>
  <si>
    <t>Iva</t>
  </si>
  <si>
    <t>totale fattura</t>
  </si>
  <si>
    <t>riferimento sal</t>
  </si>
  <si>
    <t>provvedimento di liquidazione</t>
  </si>
  <si>
    <t>totale provvedimento liquidazione</t>
  </si>
  <si>
    <t>mandato di pagamento</t>
  </si>
  <si>
    <t>quietanza di pagamento</t>
  </si>
  <si>
    <t>totale da riconoscere sul contributo statale (comprensivo di iva se dovuta)</t>
  </si>
  <si>
    <t>dichiarazione che gli importi nella colonna S sono imputabili esclusivamente alle infrastrutture di supporto e sono quindi riconoscibili con il contributo statale</t>
  </si>
  <si>
    <t>descrizione numero e data</t>
  </si>
  <si>
    <t>numero</t>
  </si>
  <si>
    <t>mm/gg/aaaa</t>
  </si>
  <si>
    <t xml:space="preserve">PROSPETTO DI RENDICONTAZIONE-INFRASTRUTTURA METANO </t>
  </si>
  <si>
    <t>EXTRAURBANO-METANO</t>
  </si>
  <si>
    <t>PROSPETTO DI RENDICONTAZIONE-INFRASTRUTTURA ELETTRICO</t>
  </si>
  <si>
    <t>URBANO-ELETTRICO</t>
  </si>
  <si>
    <t>PROSPETTO DI RENDICONTAZIONE-INFRASTRUTTURA IDROGENO</t>
  </si>
  <si>
    <t>URBANO-IDROGENO</t>
  </si>
  <si>
    <t xml:space="preserve">Importo Lavori </t>
  </si>
  <si>
    <t>Importo incremento lavori  sal</t>
  </si>
  <si>
    <t>Importo complessivo oneri sicurezza sal</t>
  </si>
  <si>
    <t>totale incremento sal</t>
  </si>
  <si>
    <t>UMBRIA</t>
  </si>
  <si>
    <t>EXTRAURBANO-IDROGENO</t>
  </si>
  <si>
    <t>regione</t>
  </si>
  <si>
    <t>ANTICIPAZIONE</t>
  </si>
  <si>
    <t>ABRUZZO</t>
  </si>
  <si>
    <t>BASILICATA</t>
  </si>
  <si>
    <t>EMILIA ROMAGNA</t>
  </si>
  <si>
    <t>LAZIO</t>
  </si>
  <si>
    <t>LIGURIA</t>
  </si>
  <si>
    <t>LOMBARDIA</t>
  </si>
  <si>
    <t>MARCHE</t>
  </si>
  <si>
    <t>MOLISE</t>
  </si>
  <si>
    <t>PIEMONTE</t>
  </si>
  <si>
    <t>PUGLIA</t>
  </si>
  <si>
    <t>SARDEGNA</t>
  </si>
  <si>
    <t>SICILIA</t>
  </si>
  <si>
    <t>VALLE D'AOSTA</t>
  </si>
  <si>
    <t>mezzi</t>
  </si>
  <si>
    <t>Infrastrutture</t>
  </si>
  <si>
    <t>TOTALE MEZZI+ INFRASTRUTTURE</t>
  </si>
  <si>
    <t>contributo statale</t>
  </si>
  <si>
    <t>Extra-urb.m.21</t>
  </si>
  <si>
    <t>Extra-urb.m.22</t>
  </si>
  <si>
    <t>Extra-urb.m.23</t>
  </si>
  <si>
    <t>Extra-urb.m.24</t>
  </si>
  <si>
    <t>Extra-urb.m.25</t>
  </si>
  <si>
    <t>Extra-urb.m.26</t>
  </si>
  <si>
    <t>Extra-urb.m.27</t>
  </si>
  <si>
    <t>Extra-urb.m.28</t>
  </si>
  <si>
    <t>Extra-urb.m.29</t>
  </si>
  <si>
    <t>Extra-urb.m.30</t>
  </si>
  <si>
    <t>EXTRA-urb.d.21</t>
  </si>
  <si>
    <t>EXTRA-urb.d.22</t>
  </si>
  <si>
    <t>EXTRA-urb.d.23</t>
  </si>
  <si>
    <t>EXTRA-urb.d.24</t>
  </si>
  <si>
    <t>EXTRA-urb.d.25</t>
  </si>
  <si>
    <t>EXTRA-urb.d.26</t>
  </si>
  <si>
    <t>EXTRA-urb.d.27</t>
  </si>
  <si>
    <t>EXTRA-urb.d.28</t>
  </si>
  <si>
    <t>EXTRA-urb.d.29</t>
  </si>
  <si>
    <t>EXTRA-urb.d.30</t>
  </si>
  <si>
    <t>urb.m.21</t>
  </si>
  <si>
    <t>urb.m.22</t>
  </si>
  <si>
    <t>urb.m.23</t>
  </si>
  <si>
    <t>urb.m.24</t>
  </si>
  <si>
    <t>urb.m.25</t>
  </si>
  <si>
    <t>urb.m.26</t>
  </si>
  <si>
    <t>urb.m.27</t>
  </si>
  <si>
    <t>urb.m.28</t>
  </si>
  <si>
    <t>urb.m.29</t>
  </si>
  <si>
    <t>urb.m.30</t>
  </si>
  <si>
    <t>urb.e.21</t>
  </si>
  <si>
    <t>urb.e.22</t>
  </si>
  <si>
    <t>urb.e.23</t>
  </si>
  <si>
    <t>urb.e.24</t>
  </si>
  <si>
    <t>urb.e.25</t>
  </si>
  <si>
    <t>urb.e.26</t>
  </si>
  <si>
    <t>urb.e.27</t>
  </si>
  <si>
    <t>urb.e.28</t>
  </si>
  <si>
    <t>urb.e.29</t>
  </si>
  <si>
    <t>urb.e.30</t>
  </si>
  <si>
    <t>urb.idr.a4</t>
  </si>
  <si>
    <t>urb.idr.a5</t>
  </si>
  <si>
    <t>urb.met.a4</t>
  </si>
  <si>
    <t>urb.met.a5</t>
  </si>
  <si>
    <t>urb.ELETT.a4</t>
  </si>
  <si>
    <t>urb.ELETT.a5</t>
  </si>
  <si>
    <t>urb.ELETT.a6</t>
  </si>
  <si>
    <t>extraurb. met.a4</t>
  </si>
  <si>
    <t>extraurb. met.a5</t>
  </si>
  <si>
    <t>extraurb.idr.a4</t>
  </si>
  <si>
    <t>extraurb.idr.a5</t>
  </si>
  <si>
    <t>urb.idr.a6</t>
  </si>
  <si>
    <t>urb.idr.a7</t>
  </si>
  <si>
    <t>Extra-urb.m.31</t>
  </si>
  <si>
    <t>Extra-urb.m.32</t>
  </si>
  <si>
    <t>Extra-urb.m.33</t>
  </si>
  <si>
    <t>Extra-urb.m.34</t>
  </si>
  <si>
    <t>Extra-urb.m.35</t>
  </si>
  <si>
    <t>Extra-urb.m.36</t>
  </si>
  <si>
    <t>EXTRA-urb.d.31</t>
  </si>
  <si>
    <t>EXTRA-urb.d.32</t>
  </si>
  <si>
    <t>EXTRA-urb.d.33</t>
  </si>
  <si>
    <t>EXTRA-urb.d.34</t>
  </si>
  <si>
    <t>EXTRA-urb.d.35</t>
  </si>
  <si>
    <t>EXTRA-urb.d.36</t>
  </si>
  <si>
    <t>EXTRA-urb.d.37</t>
  </si>
  <si>
    <t>EXTRA-urb.d.38</t>
  </si>
  <si>
    <t>urb.met.a6</t>
  </si>
  <si>
    <t>urb.met.a7</t>
  </si>
  <si>
    <t>urb.met.a8</t>
  </si>
  <si>
    <t>urb.met.a9</t>
  </si>
  <si>
    <t>urb.met.a10</t>
  </si>
  <si>
    <t>urb.met.a11</t>
  </si>
  <si>
    <t>urb.met.a12</t>
  </si>
  <si>
    <t>urb.met.a13</t>
  </si>
  <si>
    <t>extraurb. met.a6</t>
  </si>
  <si>
    <t>extraurb. met.a7</t>
  </si>
  <si>
    <t>extraurb. met.a8</t>
  </si>
  <si>
    <t>extraurb. met.a9</t>
  </si>
  <si>
    <t>extraurb. met.a10</t>
  </si>
  <si>
    <t>extraurb. met.a11</t>
  </si>
  <si>
    <t>extraurb. met.a12</t>
  </si>
  <si>
    <t>extraurb. met.a13</t>
  </si>
  <si>
    <t>extraurb. met.a14</t>
  </si>
  <si>
    <t>extraurb. met.a15</t>
  </si>
  <si>
    <t>extraurb. met.a16</t>
  </si>
  <si>
    <t>extraurb. met.a17</t>
  </si>
  <si>
    <t>extraurb. met.a18</t>
  </si>
  <si>
    <t>urb.ELETT.a7</t>
  </si>
  <si>
    <t>urb.ELETT.a8</t>
  </si>
  <si>
    <t>urb.ELETT.a9</t>
  </si>
  <si>
    <t>urb.ELETT.a10</t>
  </si>
  <si>
    <t>urb.ELETT.a11</t>
  </si>
  <si>
    <t>urb.ELETT.a12</t>
  </si>
  <si>
    <t>urb.ELETT.a13</t>
  </si>
  <si>
    <t>urb.ELETT.a14</t>
  </si>
  <si>
    <t>urb.ELETT.a15</t>
  </si>
  <si>
    <t>urb.ELETT.a16</t>
  </si>
  <si>
    <t>urb.ELETT.a17</t>
  </si>
  <si>
    <t>urb.ELETT.a18</t>
  </si>
  <si>
    <t>urb.ELETT.a19</t>
  </si>
  <si>
    <t>urb.ELETT.a20</t>
  </si>
  <si>
    <t>urb.ELETT.a21</t>
  </si>
  <si>
    <t>urb.ELETT.a22</t>
  </si>
  <si>
    <t>urb.ELETT.a23</t>
  </si>
  <si>
    <t>urb.ELETT.a24</t>
  </si>
  <si>
    <t>urb.ELETT.a25</t>
  </si>
  <si>
    <t>urb.idr.a8</t>
  </si>
  <si>
    <t>urb.idr.a9</t>
  </si>
  <si>
    <t>urb.idr.a10</t>
  </si>
  <si>
    <t>urb.idr.a11</t>
  </si>
  <si>
    <t>urb.idr.a12</t>
  </si>
  <si>
    <t>urb.idr.a13</t>
  </si>
  <si>
    <t>urb.idr.a14</t>
  </si>
  <si>
    <t>urb.idr.a15</t>
  </si>
  <si>
    <t>urb.idr.a16</t>
  </si>
  <si>
    <t>urb.idr.a17</t>
  </si>
  <si>
    <t>urb.idr.a18</t>
  </si>
  <si>
    <t>urb.idr.a19</t>
  </si>
  <si>
    <t>urb.idr.a20</t>
  </si>
  <si>
    <t>urb.idr.a21</t>
  </si>
  <si>
    <t>urb.idr.a23</t>
  </si>
  <si>
    <t>urb.idr.a25</t>
  </si>
  <si>
    <t>urb.idr.a27</t>
  </si>
  <si>
    <t>urb.idr.a29</t>
  </si>
  <si>
    <t>urb.idr.a31</t>
  </si>
  <si>
    <t>urb.idr.a33</t>
  </si>
  <si>
    <t>urb.idr.a35</t>
  </si>
  <si>
    <t>urb.idr.a37</t>
  </si>
  <si>
    <t>urb.idr.a39</t>
  </si>
  <si>
    <t>urb.idr.a41</t>
  </si>
  <si>
    <t>urb.idr.a43</t>
  </si>
  <si>
    <t>urb.idr.a45</t>
  </si>
  <si>
    <t>urb.idr.a47</t>
  </si>
  <si>
    <t>urb.idr.a49</t>
  </si>
  <si>
    <t>urb.idr.a51</t>
  </si>
  <si>
    <t xml:space="preserve">TOT parziale </t>
  </si>
  <si>
    <t>IMPORTO FATTURE OGV Elettrico</t>
  </si>
  <si>
    <t>IMPORTO FATTURE OGV  diesel/ibrido</t>
  </si>
  <si>
    <t>TOTALE(INFR)</t>
  </si>
  <si>
    <t>totale forn+infr</t>
  </si>
  <si>
    <t>totale (FORN)</t>
  </si>
  <si>
    <t>Piano di investimento esecutivo</t>
  </si>
  <si>
    <t>n° autobus da PI</t>
  </si>
  <si>
    <t>n° autobus acquistati</t>
  </si>
  <si>
    <t xml:space="preserve">Importo rendicontato </t>
  </si>
  <si>
    <t>data DETERMINA A CONTRARRE O ATTI ASSIMILABILI (art. 3 c. 6 DD 445/2025)</t>
  </si>
  <si>
    <t xml:space="preserve">COSTO FORNITURA da contributo statale 
(con gli attrezzaggi obbligatori di cui all'art. 5 c. 3 del dd 445/2025)
</t>
  </si>
  <si>
    <t xml:space="preserve">attrezzaggi obbligatori (art 5 c. 3 DD 445/2025) </t>
  </si>
  <si>
    <t>EVENTUALI ATTREZZAGGI AGGIUNTIVI (art.5 c. 4 dd 445/2025)</t>
  </si>
  <si>
    <t>QUADRO ECONOMICO GENERALE- RENDICONTAZIONE INTERMEDIA II QUINQUENNIO</t>
  </si>
  <si>
    <t>Elettrico</t>
  </si>
  <si>
    <t>Metano IBRIDO</t>
  </si>
  <si>
    <t>metano ibrido</t>
  </si>
  <si>
    <t xml:space="preserve"> €                                                          -  </t>
  </si>
  <si>
    <t xml:space="preserve"> €                                                 -  </t>
  </si>
  <si>
    <t>totale infra + bus</t>
  </si>
  <si>
    <t>METANO IBRIDO</t>
  </si>
  <si>
    <t xml:space="preserve">ELETTRICO </t>
  </si>
  <si>
    <r>
      <t xml:space="preserve">Differenza tra scheda tecnica e Piano di investimento esecutivo massima ammissibile (15%*2)- </t>
    </r>
    <r>
      <rPr>
        <sz val="10"/>
        <rFont val="Calibri"/>
        <family val="2"/>
        <scheme val="minor"/>
      </rPr>
      <t>(art. 6 c. 2 D.D. 445/2025)</t>
    </r>
  </si>
  <si>
    <t>C90J21000030001</t>
  </si>
  <si>
    <t>G40B25000000008</t>
  </si>
  <si>
    <t>J50J21000050008</t>
  </si>
  <si>
    <t>B20A20000040001</t>
  </si>
  <si>
    <t>H20C19000000009</t>
  </si>
  <si>
    <t>H20J19000000009</t>
  </si>
  <si>
    <t>E90J19000000009</t>
  </si>
  <si>
    <t>H90J20000020009</t>
  </si>
  <si>
    <t>H80J20000010009</t>
  </si>
  <si>
    <t>H30J20000030009</t>
  </si>
  <si>
    <t>C10J19000000009</t>
  </si>
  <si>
    <t>FRIULI VENEZIA GIULIA</t>
  </si>
  <si>
    <t>D29C20000700003</t>
  </si>
  <si>
    <t>F89J20002180008</t>
  </si>
  <si>
    <t>H39J21004480007</t>
  </si>
  <si>
    <t>H30I17000000004</t>
  </si>
  <si>
    <t>H37B18000230007</t>
  </si>
  <si>
    <t>H30C21000000005</t>
  </si>
  <si>
    <t>H49J21004900007</t>
  </si>
  <si>
    <t>D50J21000040008</t>
  </si>
  <si>
    <t>H50J20000010008</t>
  </si>
  <si>
    <t>D40J19000000006</t>
  </si>
  <si>
    <t xml:space="preserve"> H39J21000260007</t>
  </si>
  <si>
    <t>H33D20001130007</t>
  </si>
  <si>
    <t>E89J21008120008</t>
  </si>
  <si>
    <t>B79J20002820008</t>
  </si>
  <si>
    <t>D10I24000030001</t>
  </si>
  <si>
    <t>D21C24000240001</t>
  </si>
  <si>
    <t>D10B24000010001</t>
  </si>
  <si>
    <t>J69J21007480008</t>
  </si>
  <si>
    <t> B39J21027410001</t>
  </si>
  <si>
    <t>G30B22000000009</t>
  </si>
  <si>
    <t>F70B24000000001</t>
  </si>
  <si>
    <t xml:space="preserve">G69I25000440001   </t>
  </si>
  <si>
    <t>D50J21000080001</t>
  </si>
  <si>
    <t>I69J20003040008</t>
  </si>
  <si>
    <t>H40D20000010008</t>
  </si>
  <si>
    <t>J69F24000560007</t>
  </si>
  <si>
    <t>G75C24000210001</t>
  </si>
  <si>
    <t>I70B23000050009</t>
  </si>
  <si>
    <t>E50I23000010002</t>
  </si>
  <si>
    <t>E70I23000040002</t>
  </si>
  <si>
    <t>C10B23000020009</t>
  </si>
  <si>
    <t>E99I24001020008</t>
  </si>
  <si>
    <t>E19I24000840008</t>
  </si>
  <si>
    <t>I70I24000090005</t>
  </si>
  <si>
    <t>I70I25000020001</t>
  </si>
  <si>
    <t>F70B23000010009</t>
  </si>
  <si>
    <t>F60I23000020009</t>
  </si>
  <si>
    <t>D90B23000020007</t>
  </si>
  <si>
    <t>F50B24000010008</t>
  </si>
  <si>
    <t>I70I24000100001</t>
  </si>
  <si>
    <t>F70I24000030002</t>
  </si>
  <si>
    <t>H30I24000000009</t>
  </si>
  <si>
    <t>B70B23000030009</t>
  </si>
  <si>
    <t>D40B23000000007</t>
  </si>
  <si>
    <t>B30I24000010001</t>
  </si>
  <si>
    <t>B40I24000010001</t>
  </si>
  <si>
    <t>B80I24000000001</t>
  </si>
  <si>
    <t>F20I24000010001</t>
  </si>
  <si>
    <t>F10I24000020001</t>
  </si>
  <si>
    <t>F90I24000030001</t>
  </si>
  <si>
    <t>G39B23000460001</t>
  </si>
  <si>
    <t xml:space="preserve">Numero di telefono  
</t>
  </si>
  <si>
    <t>Mail</t>
  </si>
  <si>
    <t>urb. ibr_m.1</t>
  </si>
  <si>
    <t>urb. ibr_m.2</t>
  </si>
  <si>
    <t>urb. ibr_m.3</t>
  </si>
  <si>
    <t>urb. ibr_m.4</t>
  </si>
  <si>
    <t>urb. ibr_m.5</t>
  </si>
  <si>
    <t>urb. ibr_m.6</t>
  </si>
  <si>
    <t>urb. ibr_m.7</t>
  </si>
  <si>
    <t>urb. ibr_m.8</t>
  </si>
  <si>
    <t>urb. ibr_m.9</t>
  </si>
  <si>
    <t>urb. ibr_m.10</t>
  </si>
  <si>
    <t>urb. ibr_m.11</t>
  </si>
  <si>
    <t>urb. ibr_m.12</t>
  </si>
  <si>
    <t>urb. ibr_m.13</t>
  </si>
  <si>
    <t>urb. ibr_m.14</t>
  </si>
  <si>
    <t>urb. ibr_m.15</t>
  </si>
  <si>
    <t>urb. ibr_m.16</t>
  </si>
  <si>
    <t>urb. ibr_m.17</t>
  </si>
  <si>
    <t>urb. ibr_m.18</t>
  </si>
  <si>
    <t>urb. ibr_m.19</t>
  </si>
  <si>
    <t>urb. ibr_m.20</t>
  </si>
  <si>
    <t>urb. ibr_m.21</t>
  </si>
  <si>
    <t>urb. ibr_m.22</t>
  </si>
  <si>
    <t>urb. ibr_m.23</t>
  </si>
  <si>
    <t>urb. ibr_m.24</t>
  </si>
  <si>
    <t>urb. ibr_m.25</t>
  </si>
  <si>
    <t>urb. ibr_m.26</t>
  </si>
  <si>
    <t>urb. ibr_m.27</t>
  </si>
  <si>
    <t>urb. ibr_m.28</t>
  </si>
  <si>
    <t>urb. ibr_m.29</t>
  </si>
  <si>
    <t>urb. ibr_m.30</t>
  </si>
  <si>
    <t>ibrido Metano elettrico</t>
  </si>
  <si>
    <t>diesel/ ibrido</t>
  </si>
  <si>
    <t>Extra-urb.ibr_m.1</t>
  </si>
  <si>
    <t>Extra-urb.ibr_m.2</t>
  </si>
  <si>
    <t>Extra-urb.ibr_m.3</t>
  </si>
  <si>
    <t>Extra-urb.ibr_m.4</t>
  </si>
  <si>
    <t>Extra-urb.ibr_m.5</t>
  </si>
  <si>
    <t>Extra-urb.ibr_m.6</t>
  </si>
  <si>
    <t>Extra-urb.ibr_m.7</t>
  </si>
  <si>
    <t>Extra-urb.ibr_m.8</t>
  </si>
  <si>
    <t>Extra-urb.ibr_m.9</t>
  </si>
  <si>
    <t>Extra-urb.ibr_m.10</t>
  </si>
  <si>
    <t>Extra-urb.ibr_m.11</t>
  </si>
  <si>
    <t>Extra-urb.ibr_m.12</t>
  </si>
  <si>
    <t>Extra-urb.ibr_m.13</t>
  </si>
  <si>
    <t>Extra-urb.ibr_m.14</t>
  </si>
  <si>
    <t>Extra-urb.ibr_m.15</t>
  </si>
  <si>
    <t>Extra-urb.ibr_m.16</t>
  </si>
  <si>
    <t>Extra-urb.ibr_m.17</t>
  </si>
  <si>
    <t>Extra-urb.ibr_m.18</t>
  </si>
  <si>
    <t>Extra-urb.ibr_m.19</t>
  </si>
  <si>
    <t>Extra-urb.ibr_m.20</t>
  </si>
  <si>
    <t>Extra-urb.ibr_m.21</t>
  </si>
  <si>
    <t>Extra-urb.ibr_m.22</t>
  </si>
  <si>
    <t>Extra-urb.ibr_m.23</t>
  </si>
  <si>
    <t>Extra-urb.ibr_m.24</t>
  </si>
  <si>
    <t>Extra-urb.ibr_m.25</t>
  </si>
  <si>
    <t>Extra-urb.ibr_m.26</t>
  </si>
  <si>
    <t>Extra-urb.ibr_m.27</t>
  </si>
  <si>
    <t>Extra-urb.ibr_m.28</t>
  </si>
  <si>
    <t>Extra-urb.ibr_m.29</t>
  </si>
  <si>
    <t>Extra-urb.ibr_m.30</t>
  </si>
  <si>
    <t>Extra-urb.ibr_m.31</t>
  </si>
  <si>
    <t>Extra-urb.ibr_m.32</t>
  </si>
  <si>
    <t>Extra-urb.ibr_m.33</t>
  </si>
  <si>
    <t>Extra-urb.ibr_m.34</t>
  </si>
  <si>
    <t>Extra-urb.ibr_m.35</t>
  </si>
  <si>
    <t>Extra-urb.ibr_m.36</t>
  </si>
  <si>
    <t>Ibrido (met\elettr.)</t>
  </si>
  <si>
    <t>Extra-urb.E.1</t>
  </si>
  <si>
    <t>Extra-urb.E.2</t>
  </si>
  <si>
    <t>Extra-urb.E.3</t>
  </si>
  <si>
    <t>Extra-urb.E.4</t>
  </si>
  <si>
    <t>Extra-urb.E.5</t>
  </si>
  <si>
    <t>Extra-urb.E.6</t>
  </si>
  <si>
    <t>Extra-urb.E.7</t>
  </si>
  <si>
    <t>Extra-urb.E.8</t>
  </si>
  <si>
    <t>Extra-urb.E.9</t>
  </si>
  <si>
    <t>Extra-urb.E.10</t>
  </si>
  <si>
    <t>Extra-urb.E.11</t>
  </si>
  <si>
    <t>Extra-urb.E.12</t>
  </si>
  <si>
    <t>Extra-urb.E.13</t>
  </si>
  <si>
    <t>Extra-urb.E.14</t>
  </si>
  <si>
    <t>Extra-urb.E.15</t>
  </si>
  <si>
    <t>Extra-urb.E.16</t>
  </si>
  <si>
    <t>Extra-urb.E.17</t>
  </si>
  <si>
    <t>Extra-urb.E.18</t>
  </si>
  <si>
    <t>Extra-urb.E.19</t>
  </si>
  <si>
    <t>Extra-urb.E.20</t>
  </si>
  <si>
    <t>Extra-urb.E.21</t>
  </si>
  <si>
    <t>Extra-urb.E.22</t>
  </si>
  <si>
    <t>Extra-urb.E.23</t>
  </si>
  <si>
    <t>Extra-urb.E.24</t>
  </si>
  <si>
    <t>Extra-urb.E.25</t>
  </si>
  <si>
    <t>Extra-urb.E.26</t>
  </si>
  <si>
    <t>Extra-urb.E.27</t>
  </si>
  <si>
    <t>Extra-urb.E.28</t>
  </si>
  <si>
    <t>Extra-urb.E.29</t>
  </si>
  <si>
    <t>Extra-urb.E.30</t>
  </si>
  <si>
    <t>Extra-urb.E.31</t>
  </si>
  <si>
    <t>Extra-urb.E.32</t>
  </si>
  <si>
    <t>Extra-urb.E.33</t>
  </si>
  <si>
    <t>Extra-urb.E.34</t>
  </si>
  <si>
    <t>Extra-urb.E.35</t>
  </si>
  <si>
    <t>Extra-urb.E.36</t>
  </si>
  <si>
    <t>dell’art. 1, comma 526, legge n. 207/2024  ( in G.U. n. 305/2024)</t>
  </si>
  <si>
    <t>Importo Finanziamento</t>
  </si>
  <si>
    <t>Importo extraurbano metano (mezzi+infra)</t>
  </si>
  <si>
    <t>Mezzi+ infEA</t>
  </si>
  <si>
    <t>Mezzi + infra metano</t>
  </si>
  <si>
    <t>Importo massimo da destinare a extraurbano diesel</t>
  </si>
  <si>
    <t>Verifica</t>
  </si>
  <si>
    <t>data stipula contratto</t>
  </si>
  <si>
    <t>Urb.ELETT b10</t>
  </si>
  <si>
    <t>Urb.ELETT b11</t>
  </si>
  <si>
    <t>Urb.ELETT b12</t>
  </si>
  <si>
    <t>Urb.ELETT b13</t>
  </si>
  <si>
    <t>Urb.ELETT b14</t>
  </si>
  <si>
    <t>Urb.ELETT b15</t>
  </si>
  <si>
    <t>urb.met. b10</t>
  </si>
  <si>
    <t>urb.met. b11</t>
  </si>
  <si>
    <t>urb.met. b12</t>
  </si>
  <si>
    <t>urb.met. b13</t>
  </si>
  <si>
    <t>urb.met. b14</t>
  </si>
  <si>
    <t>urb.met. b15</t>
  </si>
  <si>
    <t>urb.idr.b10</t>
  </si>
  <si>
    <t>urb.idr.b11</t>
  </si>
  <si>
    <t>urb.idr.b12</t>
  </si>
  <si>
    <t>urb.idr.b13</t>
  </si>
  <si>
    <t>urb.idr.b14</t>
  </si>
  <si>
    <t>urb.idr.b15</t>
  </si>
  <si>
    <t>extraurb. met. b10</t>
  </si>
  <si>
    <t>extraurb. met. b11</t>
  </si>
  <si>
    <t>extraurb. met. b12</t>
  </si>
  <si>
    <t>extraurb. met. b13</t>
  </si>
  <si>
    <t>extraurb. met. b14</t>
  </si>
  <si>
    <t>extraurb. met. b15</t>
  </si>
  <si>
    <t>extraurb. met. b16</t>
  </si>
  <si>
    <t>extraurb. met. b17</t>
  </si>
  <si>
    <t>extraurb. met. b18</t>
  </si>
  <si>
    <t xml:space="preserve">extraurb. ELETT.A. </t>
  </si>
  <si>
    <t>extraurb.ELETTR.a1</t>
  </si>
  <si>
    <t>extraurb.ELETTR.a2</t>
  </si>
  <si>
    <t>extraurb.ELETTR.a3</t>
  </si>
  <si>
    <t>extraurb.ELETTR.a4</t>
  </si>
  <si>
    <t>extraurb.ELETTR.a5</t>
  </si>
  <si>
    <t>extraurb.ELETTR.A.</t>
  </si>
  <si>
    <t>extraurb.ELETTR.B</t>
  </si>
  <si>
    <t>extraurb.ELETTR.b1</t>
  </si>
  <si>
    <t>extraurb.ELETTR.b2</t>
  </si>
  <si>
    <t>extraurb.ELETTR.b3</t>
  </si>
  <si>
    <t>extraurb.ELETTR.b4</t>
  </si>
  <si>
    <t>extraurb.ELETTR.b5</t>
  </si>
  <si>
    <t>extraurb.ELETTR.b6</t>
  </si>
  <si>
    <t>extraurb.ELETTR.b7</t>
  </si>
  <si>
    <t>extraurb.ELETTR.b8</t>
  </si>
  <si>
    <t>extraurb.ELETTR.b9</t>
  </si>
  <si>
    <t>extraurb.ELETTR.b10</t>
  </si>
  <si>
    <t>extraurb.ELETTR.b11</t>
  </si>
  <si>
    <t>extraurb.ELETTR.b12</t>
  </si>
  <si>
    <t>extraurb.ELETTR.b13</t>
  </si>
  <si>
    <t>extraurb.idr.b10</t>
  </si>
  <si>
    <t>extraurb.idr.b11</t>
  </si>
  <si>
    <t>extraurb.idr.b12</t>
  </si>
  <si>
    <t>METANO/Ibrido Metano</t>
  </si>
  <si>
    <t>Extraurbano metano/ibrido metano</t>
  </si>
  <si>
    <t xml:space="preserve">DATA IMMATRICOLAZIONE </t>
  </si>
  <si>
    <r>
      <t>APPOSIZIONE LOGO</t>
    </r>
    <r>
      <rPr>
        <b/>
        <sz val="9"/>
        <rFont val="Calibri"/>
        <family val="2"/>
        <scheme val="minor"/>
      </rPr>
      <t xml:space="preserve"> (art. 13 DD 445/2025)</t>
    </r>
  </si>
  <si>
    <t>comprensivo dell'iva se dovuta (art 3 c. 5 D.D. 445/2025)</t>
  </si>
  <si>
    <t>EXTRAURBANO-ELETTRICO</t>
  </si>
  <si>
    <t>IBRIDO METANO-URBANO</t>
  </si>
  <si>
    <t>IMPORTO FATTURE OGV IBRIDO  METANO</t>
  </si>
  <si>
    <t>IBRIDO (MET\ELETTR)</t>
  </si>
  <si>
    <t>IBRIDO METANO-EXTRAURBANO</t>
  </si>
  <si>
    <t>IMPORTO FATTURE OGV ELETTRICO EXTRAURBANO</t>
  </si>
  <si>
    <t>ELETTRICO-EXTRAURBANO</t>
  </si>
  <si>
    <t>APPOSIZIONE LOGO (art. 13 DD 445/2025)</t>
  </si>
  <si>
    <t>Numero di telefono</t>
  </si>
  <si>
    <t>Importo CUP</t>
  </si>
  <si>
    <t>ai sensi dell’art. 1, comma 526, legge n. 207/2024 (in G.U. n. 305/2024)</t>
  </si>
  <si>
    <t>Verifica IMPORTO MAX DIESEL (art. 1, comma 526, legge n. 207/2024)</t>
  </si>
  <si>
    <t>Urbano metano - Metano ibrido</t>
  </si>
  <si>
    <t>Urbano  idrogeno</t>
  </si>
  <si>
    <t>METANO/Metano ibrido</t>
  </si>
  <si>
    <t>Extraurbano elettrico</t>
  </si>
  <si>
    <r>
      <t xml:space="preserve">Importo precedenti rendicontazioni
</t>
    </r>
    <r>
      <rPr>
        <b/>
        <sz val="14"/>
        <rFont val="Calibri"/>
        <family val="2"/>
        <scheme val="minor"/>
      </rPr>
      <t>(escluse le quota rendicontate nelle forme del I quinquennio)</t>
    </r>
  </si>
  <si>
    <t>Risorse II quinquennio rendicontate nelle forme del I quinquennio</t>
  </si>
  <si>
    <t>Verifica congruenza Piano investimento e importo rendicontato</t>
  </si>
  <si>
    <t>Verifica congruenza Scheda tecnica e Piano di investimento</t>
  </si>
  <si>
    <t>v.1.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</si>
</sst>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1" formatCode="_-* #,##0_-;\-* #,##0_-;_-* &quot;-&quot;_-;_-@_-"/>
    <numFmt numFmtId="44" formatCode="_-* #,##0.00\ &quot;€&quot;_-;\-* #,##0.00\ &quot;€&quot;_-;_-* &quot;-&quot;??\ &quot;€&quot;_-;_-@_-"/>
    <numFmt numFmtId="164" formatCode="&quot;€&quot;\ #,##0.00;[Red]\-&quot;€&quot;\ #,##0.00"/>
    <numFmt numFmtId="165" formatCode="_-&quot;€&quot;\ * #,##0.00_-;\-&quot;€&quot;\ * #,##0.00_-;_-&quot;€&quot;\ * &quot;-&quot;??_-;_-@_-"/>
    <numFmt numFmtId="166" formatCode="[$€-2]\ #,##0.00;[Red]\-[$€-2]\ #,##0.00"/>
    <numFmt numFmtId="167" formatCode="0_ ;\-0\ "/>
    <numFmt numFmtId="168" formatCode="_-&quot;€&quot;\ * #,##0_-;\-&quot;€&quot;\ * #,##0_-;_-&quot;€&quot;\ * &quot;-&quot;??_-;_-@_-"/>
  </numFmts>
  <fonts count="131" x14ac:knownFonts="1">
    <font>
      <sz val="11"/>
      <color theme="1"/>
      <name val="Calibri"/>
      <family val="2"/>
      <scheme val="minor"/>
    </font>
    <font>
      <sz val="11"/>
      <color rgb="FFFF0000"/>
      <name val="Calibri"/>
      <family val="2"/>
      <scheme val="minor"/>
    </font>
    <font>
      <b/>
      <sz val="11"/>
      <color theme="1"/>
      <name val="Calibri"/>
      <family val="2"/>
      <scheme val="minor"/>
    </font>
    <font>
      <sz val="14"/>
      <color rgb="FFFF0000"/>
      <name val="Cambria"/>
      <family val="1"/>
      <charset val="1"/>
    </font>
    <font>
      <b/>
      <sz val="14"/>
      <color rgb="FFFF0000"/>
      <name val="Cambria"/>
      <family val="1"/>
      <charset val="1"/>
    </font>
    <font>
      <b/>
      <i/>
      <sz val="14"/>
      <color rgb="FFFF0000"/>
      <name val="Cambria"/>
      <family val="1"/>
      <charset val="1"/>
    </font>
    <font>
      <b/>
      <i/>
      <sz val="11"/>
      <color rgb="FFFF0000"/>
      <name val="Calibri"/>
      <family val="2"/>
      <charset val="1"/>
    </font>
    <font>
      <sz val="11"/>
      <color rgb="FFFF0000"/>
      <name val="Calibri"/>
      <family val="2"/>
      <charset val="1"/>
    </font>
    <font>
      <b/>
      <sz val="10"/>
      <color rgb="FFFF0000"/>
      <name val="Cambria"/>
      <family val="1"/>
      <charset val="1"/>
    </font>
    <font>
      <sz val="11"/>
      <color rgb="FFFF0000"/>
      <name val="Cambria"/>
      <family val="1"/>
      <charset val="1"/>
    </font>
    <font>
      <i/>
      <sz val="11"/>
      <color rgb="FFFF0000"/>
      <name val="Cambria"/>
      <family val="1"/>
      <charset val="1"/>
    </font>
    <font>
      <i/>
      <sz val="11"/>
      <color rgb="FFFF0000"/>
      <name val="Calibri"/>
      <family val="2"/>
      <charset val="1"/>
    </font>
    <font>
      <i/>
      <sz val="12"/>
      <color rgb="FFFF0000"/>
      <name val="Calibri"/>
      <family val="2"/>
      <charset val="1"/>
    </font>
    <font>
      <i/>
      <sz val="10"/>
      <color rgb="FFFF0000"/>
      <name val="Calibri"/>
      <family val="2"/>
      <charset val="1"/>
    </font>
    <font>
      <b/>
      <sz val="18"/>
      <color rgb="FFFF0000"/>
      <name val="Cambria"/>
      <family val="1"/>
      <charset val="1"/>
    </font>
    <font>
      <sz val="22"/>
      <color rgb="FFFF0000"/>
      <name val="Calibri"/>
      <family val="2"/>
      <charset val="1"/>
    </font>
    <font>
      <b/>
      <sz val="28"/>
      <color rgb="FFFF0000"/>
      <name val="Calibri"/>
      <family val="2"/>
      <charset val="1"/>
    </font>
    <font>
      <b/>
      <sz val="20"/>
      <color rgb="FFFF0000"/>
      <name val="Cambria"/>
      <family val="1"/>
      <charset val="1"/>
    </font>
    <font>
      <b/>
      <sz val="12"/>
      <color rgb="FFFF0000"/>
      <name val="Cambria"/>
      <family val="1"/>
      <charset val="1"/>
    </font>
    <font>
      <b/>
      <sz val="16"/>
      <color rgb="FFFF0000"/>
      <name val="Cambria"/>
      <family val="1"/>
      <charset val="1"/>
    </font>
    <font>
      <b/>
      <sz val="11"/>
      <color rgb="FFFF0000"/>
      <name val="Cambria"/>
      <family val="1"/>
      <charset val="1"/>
    </font>
    <font>
      <b/>
      <sz val="12"/>
      <color rgb="FFFF0000"/>
      <name val="Calibri"/>
      <family val="2"/>
      <charset val="1"/>
    </font>
    <font>
      <b/>
      <sz val="11"/>
      <color rgb="FFFF0000"/>
      <name val="Calibri"/>
      <family val="2"/>
      <charset val="1"/>
    </font>
    <font>
      <i/>
      <sz val="10"/>
      <color rgb="FFFF0000"/>
      <name val="Cambria"/>
      <family val="1"/>
      <charset val="1"/>
    </font>
    <font>
      <sz val="10"/>
      <color rgb="FFFF0000"/>
      <name val="Cambria"/>
      <family val="1"/>
      <charset val="1"/>
    </font>
    <font>
      <b/>
      <i/>
      <sz val="11"/>
      <color rgb="FFFF0000"/>
      <name val="Cambria"/>
      <family val="1"/>
      <charset val="1"/>
    </font>
    <font>
      <b/>
      <sz val="14"/>
      <name val="Calibri"/>
      <family val="2"/>
      <scheme val="minor"/>
    </font>
    <font>
      <sz val="11"/>
      <name val="Calibri"/>
      <family val="2"/>
      <scheme val="minor"/>
    </font>
    <font>
      <b/>
      <sz val="11"/>
      <name val="Calibri"/>
      <family val="2"/>
      <scheme val="minor"/>
    </font>
    <font>
      <b/>
      <u/>
      <sz val="11"/>
      <name val="Calibri"/>
      <family val="2"/>
      <scheme val="minor"/>
    </font>
    <font>
      <u/>
      <sz val="11"/>
      <name val="Calibri"/>
      <family val="2"/>
      <scheme val="minor"/>
    </font>
    <font>
      <b/>
      <sz val="14"/>
      <name val="Cambria"/>
      <family val="1"/>
      <charset val="1"/>
    </font>
    <font>
      <b/>
      <sz val="28"/>
      <name val="Cambria"/>
      <family val="1"/>
      <charset val="1"/>
    </font>
    <font>
      <b/>
      <sz val="26"/>
      <name val="Cambria"/>
      <family val="1"/>
      <charset val="1"/>
    </font>
    <font>
      <b/>
      <sz val="22"/>
      <name val="Cambria"/>
      <family val="1"/>
      <charset val="1"/>
    </font>
    <font>
      <b/>
      <sz val="20"/>
      <name val="Cambria"/>
      <family val="1"/>
      <charset val="1"/>
    </font>
    <font>
      <b/>
      <sz val="28"/>
      <name val="Calibri"/>
      <family val="2"/>
      <charset val="1"/>
    </font>
    <font>
      <b/>
      <sz val="16"/>
      <name val="Cambria"/>
      <family val="1"/>
      <charset val="1"/>
    </font>
    <font>
      <sz val="12"/>
      <color theme="1"/>
      <name val="Calibri"/>
      <family val="2"/>
      <scheme val="minor"/>
    </font>
    <font>
      <b/>
      <sz val="18"/>
      <name val="Cambria"/>
      <family val="1"/>
    </font>
    <font>
      <sz val="11"/>
      <color theme="1"/>
      <name val="Arial"/>
      <family val="2"/>
    </font>
    <font>
      <b/>
      <sz val="20"/>
      <name val="Cambria"/>
      <family val="1"/>
    </font>
    <font>
      <b/>
      <sz val="12"/>
      <name val="Cambria"/>
      <family val="1"/>
      <charset val="1"/>
    </font>
    <font>
      <b/>
      <i/>
      <sz val="14"/>
      <name val="Cambria"/>
      <family val="1"/>
      <charset val="1"/>
    </font>
    <font>
      <b/>
      <sz val="10"/>
      <name val="Cambria"/>
      <family val="1"/>
      <scheme val="major"/>
    </font>
    <font>
      <b/>
      <sz val="10"/>
      <name val="Cambria"/>
      <family val="1"/>
      <charset val="1"/>
      <scheme val="major"/>
    </font>
    <font>
      <sz val="10"/>
      <name val="Cambria"/>
      <family val="1"/>
      <scheme val="major"/>
    </font>
    <font>
      <sz val="10"/>
      <color rgb="FFFF0000"/>
      <name val="Calibri"/>
      <family val="2"/>
      <scheme val="minor"/>
    </font>
    <font>
      <b/>
      <sz val="10"/>
      <name val="Calibri"/>
      <family val="2"/>
      <scheme val="minor"/>
    </font>
    <font>
      <b/>
      <sz val="12"/>
      <name val="Calibri"/>
      <family val="2"/>
      <scheme val="minor"/>
    </font>
    <font>
      <b/>
      <sz val="12"/>
      <name val="Calibri"/>
      <family val="2"/>
      <charset val="1"/>
    </font>
    <font>
      <b/>
      <sz val="9"/>
      <name val="Calibri"/>
      <family val="2"/>
      <charset val="1"/>
    </font>
    <font>
      <sz val="12"/>
      <color rgb="FFFF0000"/>
      <name val="Calibri"/>
      <family val="2"/>
      <scheme val="minor"/>
    </font>
    <font>
      <sz val="9"/>
      <name val="Cambria"/>
      <family val="1"/>
      <charset val="1"/>
    </font>
    <font>
      <sz val="9"/>
      <name val="Calibri"/>
      <family val="2"/>
      <scheme val="minor"/>
    </font>
    <font>
      <b/>
      <sz val="16"/>
      <name val="Cambria"/>
      <family val="1"/>
    </font>
    <font>
      <b/>
      <sz val="14"/>
      <name val="Calibri"/>
      <family val="2"/>
      <charset val="1"/>
    </font>
    <font>
      <sz val="10"/>
      <name val="Calibri"/>
      <family val="2"/>
      <scheme val="minor"/>
    </font>
    <font>
      <b/>
      <i/>
      <sz val="12"/>
      <color rgb="FFFF0000"/>
      <name val="Cambria"/>
      <family val="1"/>
      <charset val="1"/>
    </font>
    <font>
      <sz val="8"/>
      <name val="Calibri"/>
      <family val="2"/>
      <scheme val="minor"/>
    </font>
    <font>
      <i/>
      <sz val="9"/>
      <name val="Calibri"/>
      <family val="2"/>
      <scheme val="minor"/>
    </font>
    <font>
      <b/>
      <sz val="9"/>
      <name val="Calibri"/>
      <family val="2"/>
      <scheme val="minor"/>
    </font>
    <font>
      <b/>
      <sz val="8"/>
      <name val="Calibri"/>
      <family val="2"/>
      <scheme val="minor"/>
    </font>
    <font>
      <b/>
      <sz val="8"/>
      <name val="Cambria"/>
      <family val="1"/>
      <charset val="1"/>
    </font>
    <font>
      <b/>
      <i/>
      <sz val="12"/>
      <name val="Cambria"/>
      <family val="1"/>
      <charset val="1"/>
    </font>
    <font>
      <i/>
      <sz val="12"/>
      <name val="Cambria"/>
      <family val="1"/>
      <charset val="1"/>
    </font>
    <font>
      <b/>
      <i/>
      <sz val="12"/>
      <color rgb="FFFF0000"/>
      <name val="Calibri"/>
      <family val="2"/>
      <charset val="1"/>
    </font>
    <font>
      <sz val="9"/>
      <name val="Arial"/>
      <family val="2"/>
    </font>
    <font>
      <b/>
      <sz val="9"/>
      <name val="Arial"/>
      <family val="2"/>
    </font>
    <font>
      <b/>
      <sz val="10"/>
      <name val="Cambria"/>
      <family val="1"/>
      <charset val="1"/>
    </font>
    <font>
      <i/>
      <sz val="10"/>
      <name val="Cambria"/>
      <family val="1"/>
      <charset val="1"/>
    </font>
    <font>
      <b/>
      <i/>
      <sz val="10"/>
      <color rgb="FFFF0000"/>
      <name val="Cambria"/>
      <family val="1"/>
      <charset val="1"/>
    </font>
    <font>
      <sz val="10"/>
      <name val="Cambria"/>
      <family val="1"/>
      <charset val="1"/>
    </font>
    <font>
      <b/>
      <i/>
      <sz val="10"/>
      <color rgb="FFFF0000"/>
      <name val="Calibri"/>
      <family val="2"/>
      <charset val="1"/>
    </font>
    <font>
      <b/>
      <sz val="10"/>
      <color rgb="FFFF0000"/>
      <name val="Calibri"/>
      <family val="2"/>
      <charset val="1"/>
    </font>
    <font>
      <b/>
      <sz val="10"/>
      <name val="Cambria"/>
      <family val="1"/>
    </font>
    <font>
      <sz val="10"/>
      <color rgb="FFFF0000"/>
      <name val="Calibri"/>
      <family val="2"/>
      <charset val="1"/>
    </font>
    <font>
      <sz val="10"/>
      <name val="Cambria"/>
      <family val="1"/>
    </font>
    <font>
      <sz val="12"/>
      <color rgb="FFFF0000"/>
      <name val="Calibri"/>
      <family val="2"/>
      <charset val="1"/>
    </font>
    <font>
      <b/>
      <sz val="22"/>
      <color theme="1"/>
      <name val="Calibri"/>
      <family val="2"/>
      <scheme val="minor"/>
    </font>
    <font>
      <sz val="28"/>
      <color theme="0"/>
      <name val="Cambria"/>
      <family val="1"/>
      <charset val="1"/>
    </font>
    <font>
      <sz val="11"/>
      <color theme="1"/>
      <name val="Calibri"/>
      <family val="2"/>
      <scheme val="minor"/>
    </font>
    <font>
      <sz val="11"/>
      <color theme="1"/>
      <name val="Calibri"/>
      <family val="2"/>
    </font>
    <font>
      <sz val="11"/>
      <name val="Calibri"/>
      <family val="2"/>
    </font>
    <font>
      <b/>
      <sz val="11"/>
      <color rgb="FF000000"/>
      <name val="Calibri"/>
      <family val="2"/>
      <scheme val="minor"/>
    </font>
    <font>
      <b/>
      <sz val="9"/>
      <name val="Calibri"/>
      <family val="2"/>
    </font>
    <font>
      <b/>
      <sz val="11"/>
      <name val="Calibri"/>
      <family val="2"/>
    </font>
    <font>
      <b/>
      <sz val="18"/>
      <name val="Cambria"/>
      <family val="1"/>
      <charset val="1"/>
    </font>
    <font>
      <b/>
      <i/>
      <sz val="11"/>
      <name val="Calibri"/>
      <family val="2"/>
      <charset val="1"/>
    </font>
    <font>
      <sz val="11"/>
      <name val="Calibri"/>
      <family val="2"/>
      <charset val="1"/>
    </font>
    <font>
      <sz val="22"/>
      <name val="Calibri"/>
      <family val="2"/>
      <charset val="1"/>
    </font>
    <font>
      <sz val="14"/>
      <name val="Calibri"/>
      <family val="2"/>
      <scheme val="minor"/>
    </font>
    <font>
      <sz val="12"/>
      <name val="Calibri"/>
      <family val="2"/>
      <scheme val="minor"/>
    </font>
    <font>
      <i/>
      <sz val="10"/>
      <name val="Calibri"/>
      <family val="2"/>
      <scheme val="minor"/>
    </font>
    <font>
      <i/>
      <sz val="11"/>
      <name val="Calibri"/>
      <family val="2"/>
      <scheme val="minor"/>
    </font>
    <font>
      <b/>
      <i/>
      <sz val="11"/>
      <name val="Calibri"/>
      <family val="2"/>
      <scheme val="minor"/>
    </font>
    <font>
      <b/>
      <sz val="16"/>
      <name val="Calibri"/>
      <family val="2"/>
      <scheme val="minor"/>
    </font>
    <font>
      <b/>
      <sz val="18"/>
      <name val="Calibri"/>
      <family val="2"/>
      <scheme val="minor"/>
    </font>
    <font>
      <b/>
      <sz val="22"/>
      <name val="Calibri"/>
      <family val="2"/>
      <scheme val="minor"/>
    </font>
    <font>
      <sz val="16"/>
      <name val="Calibri"/>
      <family val="2"/>
      <scheme val="minor"/>
    </font>
    <font>
      <b/>
      <sz val="20"/>
      <name val="Calibri"/>
      <family val="2"/>
      <scheme val="minor"/>
    </font>
    <font>
      <b/>
      <i/>
      <sz val="10"/>
      <name val="Calibri"/>
      <family val="2"/>
      <scheme val="minor"/>
    </font>
    <font>
      <b/>
      <sz val="10"/>
      <color rgb="FFFF0000"/>
      <name val="Calibri"/>
      <family val="2"/>
      <scheme val="minor"/>
    </font>
    <font>
      <sz val="14"/>
      <color rgb="FFFF0000"/>
      <name val="Calibri"/>
      <family val="2"/>
      <scheme val="minor"/>
    </font>
    <font>
      <b/>
      <sz val="14"/>
      <color rgb="FFFF0000"/>
      <name val="Calibri"/>
      <family val="2"/>
      <scheme val="minor"/>
    </font>
    <font>
      <sz val="10"/>
      <color rgb="FF000000"/>
      <name val="Calibri"/>
      <family val="2"/>
    </font>
    <font>
      <sz val="11"/>
      <color theme="1"/>
      <name val="Calibri"/>
      <family val="2"/>
      <charset val="1"/>
    </font>
    <font>
      <sz val="11"/>
      <color indexed="8"/>
      <name val="Calibri"/>
      <family val="2"/>
      <charset val="1"/>
    </font>
    <font>
      <b/>
      <sz val="12"/>
      <color rgb="FFFF0000"/>
      <name val="Calibri"/>
      <family val="2"/>
      <scheme val="minor"/>
    </font>
    <font>
      <b/>
      <sz val="14"/>
      <color theme="1"/>
      <name val="Cambria"/>
      <family val="1"/>
    </font>
    <font>
      <sz val="11"/>
      <color rgb="FF000000"/>
      <name val="Calibri"/>
      <family val="2"/>
    </font>
    <font>
      <sz val="12"/>
      <name val="Calibri"/>
      <family val="2"/>
      <charset val="1"/>
    </font>
    <font>
      <b/>
      <sz val="14"/>
      <name val="Cambria"/>
      <family val="1"/>
      <charset val="1"/>
      <scheme val="major"/>
    </font>
    <font>
      <b/>
      <sz val="18"/>
      <color theme="1"/>
      <name val="Calibri"/>
      <family val="2"/>
      <scheme val="minor"/>
    </font>
    <font>
      <b/>
      <sz val="20"/>
      <name val="Calibri"/>
      <family val="2"/>
      <charset val="1"/>
    </font>
    <font>
      <b/>
      <sz val="20"/>
      <color theme="0"/>
      <name val="Cambria"/>
      <family val="1"/>
    </font>
    <font>
      <b/>
      <sz val="14"/>
      <color theme="0"/>
      <name val="Calibri"/>
      <family val="2"/>
      <scheme val="minor"/>
    </font>
    <font>
      <b/>
      <sz val="16"/>
      <name val="Cambria"/>
      <family val="1"/>
      <charset val="1"/>
      <scheme val="major"/>
    </font>
    <font>
      <b/>
      <sz val="18"/>
      <name val="Calibri"/>
      <family val="2"/>
      <charset val="1"/>
    </font>
    <font>
      <b/>
      <sz val="12"/>
      <color theme="0"/>
      <name val="Calibri"/>
      <family val="2"/>
      <scheme val="minor"/>
    </font>
    <font>
      <b/>
      <sz val="48"/>
      <color theme="0"/>
      <name val="Calibri"/>
      <family val="2"/>
      <scheme val="minor"/>
    </font>
    <font>
      <b/>
      <sz val="12"/>
      <name val="Cambria"/>
      <family val="1"/>
      <scheme val="major"/>
    </font>
    <font>
      <b/>
      <sz val="24"/>
      <color theme="0"/>
      <name val="Calibri"/>
      <family val="2"/>
      <scheme val="minor"/>
    </font>
    <font>
      <b/>
      <sz val="11"/>
      <name val="Cambria"/>
      <family val="1"/>
    </font>
    <font>
      <b/>
      <sz val="14"/>
      <name val="Cambria"/>
      <family val="1"/>
      <scheme val="major"/>
    </font>
    <font>
      <b/>
      <sz val="10"/>
      <name val="Calibri"/>
      <family val="2"/>
      <charset val="1"/>
    </font>
    <font>
      <b/>
      <sz val="10"/>
      <color theme="0"/>
      <name val="Calibri"/>
      <family val="2"/>
      <scheme val="minor"/>
    </font>
    <font>
      <b/>
      <sz val="11"/>
      <color theme="0"/>
      <name val="Calibri"/>
      <family val="2"/>
      <scheme val="minor"/>
    </font>
    <font>
      <b/>
      <sz val="11"/>
      <name val="Calibri"/>
      <family val="2"/>
      <charset val="1"/>
    </font>
    <font>
      <b/>
      <sz val="11"/>
      <color theme="0"/>
      <name val="Cambria"/>
      <family val="1"/>
    </font>
    <font>
      <b/>
      <i/>
      <sz val="14"/>
      <name val="Calibri"/>
      <family val="2"/>
      <scheme val="minor"/>
    </font>
  </fonts>
  <fills count="41">
    <fill>
      <patternFill patternType="none"/>
    </fill>
    <fill>
      <patternFill patternType="gray125"/>
    </fill>
    <fill>
      <patternFill patternType="solid">
        <fgColor rgb="FFC3D69B"/>
        <bgColor rgb="FFDDD9C3"/>
      </patternFill>
    </fill>
    <fill>
      <patternFill patternType="solid">
        <fgColor rgb="FFDBEEF4"/>
        <bgColor rgb="FFEBF1DE"/>
      </patternFill>
    </fill>
    <fill>
      <patternFill patternType="solid">
        <fgColor rgb="FF92D050"/>
        <bgColor indexed="64"/>
      </patternFill>
    </fill>
    <fill>
      <patternFill patternType="solid">
        <fgColor rgb="FFFFFFCC"/>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3" tint="0.79998168889431442"/>
        <bgColor rgb="FFEEECE1"/>
      </patternFill>
    </fill>
    <fill>
      <patternFill patternType="solid">
        <fgColor theme="0" tint="-0.14999847407452621"/>
        <bgColor rgb="FFFFFFCC"/>
      </patternFill>
    </fill>
    <fill>
      <patternFill patternType="solid">
        <fgColor theme="6" tint="0.59999389629810485"/>
        <bgColor rgb="FFFFFFCC"/>
      </patternFill>
    </fill>
    <fill>
      <patternFill patternType="solid">
        <fgColor theme="6" tint="0.59999389629810485"/>
        <bgColor rgb="FFEEECE1"/>
      </patternFill>
    </fill>
    <fill>
      <patternFill patternType="solid">
        <fgColor theme="6" tint="0.59999389629810485"/>
        <bgColor rgb="FFE6B9B8"/>
      </patternFill>
    </fill>
    <fill>
      <patternFill patternType="solid">
        <fgColor theme="4" tint="0.39997558519241921"/>
        <bgColor indexed="64"/>
      </patternFill>
    </fill>
    <fill>
      <patternFill patternType="solid">
        <fgColor rgb="FFFFFFCC"/>
        <bgColor rgb="FFEEECE1"/>
      </patternFill>
    </fill>
    <fill>
      <patternFill patternType="solid">
        <fgColor rgb="FFFFFFCC"/>
        <bgColor rgb="FFE6B9B8"/>
      </patternFill>
    </fill>
    <fill>
      <patternFill patternType="solid">
        <fgColor theme="3" tint="0.59999389629810485"/>
        <bgColor indexed="64"/>
      </patternFill>
    </fill>
    <fill>
      <patternFill patternType="solid">
        <fgColor rgb="FFCCFFFF"/>
        <bgColor indexed="64"/>
      </patternFill>
    </fill>
    <fill>
      <patternFill patternType="solid">
        <fgColor rgb="FFCCFFFF"/>
        <bgColor rgb="FFE6B9B8"/>
      </patternFill>
    </fill>
    <fill>
      <patternFill patternType="solid">
        <fgColor rgb="FF99FFCC"/>
        <bgColor indexed="64"/>
      </patternFill>
    </fill>
    <fill>
      <patternFill patternType="solid">
        <fgColor rgb="FF99FFCC"/>
        <bgColor rgb="FFE6B9B8"/>
      </patternFill>
    </fill>
    <fill>
      <patternFill patternType="solid">
        <fgColor rgb="FFFFCC99"/>
        <bgColor indexed="64"/>
      </patternFill>
    </fill>
    <fill>
      <patternFill patternType="solid">
        <fgColor rgb="FFFFCC99"/>
        <bgColor rgb="FFE6B9B8"/>
      </patternFill>
    </fill>
    <fill>
      <patternFill patternType="solid">
        <fgColor theme="6" tint="0.59999389629810485"/>
        <bgColor indexed="64"/>
      </patternFill>
    </fill>
    <fill>
      <patternFill patternType="solid">
        <fgColor theme="0" tint="-0.14999847407452621"/>
        <bgColor rgb="FFDDD9C3"/>
      </patternFill>
    </fill>
    <fill>
      <patternFill patternType="solid">
        <fgColor rgb="FFFFFFCC"/>
        <bgColor rgb="FFDDD9C3"/>
      </patternFill>
    </fill>
    <fill>
      <patternFill patternType="solid">
        <fgColor theme="6" tint="0.39997558519241921"/>
        <bgColor indexed="64"/>
      </patternFill>
    </fill>
    <fill>
      <patternFill patternType="solid">
        <fgColor rgb="FF0070C0"/>
        <bgColor indexed="64"/>
      </patternFill>
    </fill>
    <fill>
      <patternFill patternType="solid">
        <fgColor theme="2" tint="-0.249977111117893"/>
        <bgColor indexed="64"/>
      </patternFill>
    </fill>
    <fill>
      <patternFill patternType="solid">
        <fgColor theme="2" tint="-9.9978637043366805E-2"/>
        <bgColor indexed="64"/>
      </patternFill>
    </fill>
    <fill>
      <patternFill patternType="solid">
        <fgColor theme="2" tint="-9.9978637043366805E-2"/>
        <bgColor rgb="FFE6B9B8"/>
      </patternFill>
    </fill>
    <fill>
      <patternFill patternType="solid">
        <fgColor theme="2" tint="-0.249977111117893"/>
        <bgColor rgb="FFE6B9B8"/>
      </patternFill>
    </fill>
    <fill>
      <patternFill patternType="solid">
        <fgColor theme="3" tint="0.59999389629810485"/>
        <bgColor rgb="FFDDD9C3"/>
      </patternFill>
    </fill>
    <fill>
      <patternFill patternType="solid">
        <fgColor indexed="22"/>
        <bgColor indexed="64"/>
      </patternFill>
    </fill>
    <fill>
      <patternFill patternType="solid">
        <fgColor theme="6" tint="0.79998168889431442"/>
        <bgColor rgb="FFEEECE1"/>
      </patternFill>
    </fill>
    <fill>
      <patternFill patternType="solid">
        <fgColor rgb="FFFFFF00"/>
        <bgColor indexed="64"/>
      </patternFill>
    </fill>
    <fill>
      <patternFill patternType="solid">
        <fgColor theme="4" tint="0.79998168889431442"/>
        <bgColor indexed="64"/>
      </patternFill>
    </fill>
    <fill>
      <patternFill patternType="solid">
        <fgColor theme="7" tint="0.59999389629810485"/>
        <bgColor indexed="64"/>
      </patternFill>
    </fill>
    <fill>
      <patternFill patternType="solid">
        <fgColor theme="1"/>
        <bgColor rgb="FFDDD9C3"/>
      </patternFill>
    </fill>
    <fill>
      <patternFill patternType="solid">
        <fgColor theme="7" tint="0.59999389629810485"/>
        <bgColor rgb="FFE6B9B8"/>
      </patternFill>
    </fill>
    <fill>
      <patternFill patternType="solid">
        <fgColor theme="9" tint="0.39997558519241921"/>
        <bgColor indexed="64"/>
      </patternFill>
    </fill>
  </fills>
  <borders count="8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bottom/>
      <diagonal/>
    </border>
    <border>
      <left style="medium">
        <color indexed="64"/>
      </left>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style="medium">
        <color auto="1"/>
      </right>
      <top/>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diagonal/>
    </border>
    <border>
      <left style="medium">
        <color auto="1"/>
      </left>
      <right style="medium">
        <color auto="1"/>
      </right>
      <top/>
      <bottom style="thin">
        <color auto="1"/>
      </bottom>
      <diagonal/>
    </border>
    <border>
      <left style="medium">
        <color auto="1"/>
      </left>
      <right style="medium">
        <color auto="1"/>
      </right>
      <top/>
      <bottom style="medium">
        <color auto="1"/>
      </bottom>
      <diagonal/>
    </border>
    <border>
      <left style="medium">
        <color auto="1"/>
      </left>
      <right style="medium">
        <color auto="1"/>
      </right>
      <top style="thin">
        <color auto="1"/>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style="medium">
        <color indexed="64"/>
      </top>
      <bottom style="thin">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diagonal/>
    </border>
    <border>
      <left style="thin">
        <color indexed="64"/>
      </left>
      <right/>
      <top/>
      <bottom/>
      <diagonal/>
    </border>
    <border>
      <left/>
      <right style="thin">
        <color indexed="64"/>
      </right>
      <top/>
      <bottom style="medium">
        <color indexed="64"/>
      </bottom>
      <diagonal/>
    </border>
    <border>
      <left style="medium">
        <color auto="1"/>
      </left>
      <right/>
      <top style="thin">
        <color auto="1"/>
      </top>
      <bottom style="thin">
        <color auto="1"/>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thin">
        <color rgb="FF000000"/>
      </left>
      <right style="thin">
        <color rgb="FF000000"/>
      </right>
      <top style="thin">
        <color rgb="FF000000"/>
      </top>
      <bottom style="thin">
        <color rgb="FF000000"/>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auto="1"/>
      </left>
      <right style="medium">
        <color indexed="64"/>
      </right>
      <top style="medium">
        <color rgb="FF000000"/>
      </top>
      <bottom/>
      <diagonal/>
    </border>
    <border>
      <left/>
      <right style="medium">
        <color indexed="64"/>
      </right>
      <top style="thin">
        <color indexed="64"/>
      </top>
      <bottom/>
      <diagonal/>
    </border>
    <border>
      <left style="thin">
        <color indexed="64"/>
      </left>
      <right/>
      <top/>
      <bottom style="medium">
        <color indexed="64"/>
      </bottom>
      <diagonal/>
    </border>
    <border>
      <left/>
      <right style="medium">
        <color auto="1"/>
      </right>
      <top style="thin">
        <color auto="1"/>
      </top>
      <bottom style="medium">
        <color auto="1"/>
      </bottom>
      <diagonal/>
    </border>
    <border>
      <left/>
      <right style="medium">
        <color indexed="64"/>
      </right>
      <top style="thin">
        <color indexed="64"/>
      </top>
      <bottom style="thin">
        <color indexed="64"/>
      </bottom>
      <diagonal/>
    </border>
    <border>
      <left style="medium">
        <color auto="1"/>
      </left>
      <right/>
      <top style="thin">
        <color auto="1"/>
      </top>
      <bottom/>
      <diagonal/>
    </border>
  </borders>
  <cellStyleXfs count="5">
    <xf numFmtId="0" fontId="0" fillId="0" borderId="0"/>
    <xf numFmtId="0" fontId="40" fillId="0" borderId="0"/>
    <xf numFmtId="165" fontId="81" fillId="0" borderId="0" applyFont="0" applyFill="0" applyBorder="0" applyAlignment="0" applyProtection="0"/>
    <xf numFmtId="0" fontId="106" fillId="0" borderId="0"/>
    <xf numFmtId="0" fontId="107" fillId="0" borderId="0"/>
  </cellStyleXfs>
  <cellXfs count="1646">
    <xf numFmtId="0" fontId="0" fillId="0" borderId="0" xfId="0"/>
    <xf numFmtId="0" fontId="1" fillId="0" borderId="0" xfId="0" applyFont="1"/>
    <xf numFmtId="0" fontId="3" fillId="0" borderId="0" xfId="0" applyFont="1"/>
    <xf numFmtId="0" fontId="9" fillId="0" borderId="0" xfId="0" applyFont="1"/>
    <xf numFmtId="0" fontId="20" fillId="0" borderId="0" xfId="0" applyFont="1"/>
    <xf numFmtId="0" fontId="8" fillId="0" borderId="0" xfId="0" applyFont="1"/>
    <xf numFmtId="0" fontId="4" fillId="0" borderId="0" xfId="0" applyFont="1"/>
    <xf numFmtId="0" fontId="3" fillId="0" borderId="0" xfId="0" applyFont="1" applyAlignment="1">
      <alignment vertical="center"/>
    </xf>
    <xf numFmtId="0" fontId="11" fillId="0" borderId="0" xfId="0" applyFont="1" applyAlignment="1" applyProtection="1">
      <alignment vertical="top"/>
      <protection hidden="1"/>
    </xf>
    <xf numFmtId="0" fontId="7" fillId="0" borderId="0" xfId="0" applyFont="1"/>
    <xf numFmtId="4" fontId="1" fillId="0" borderId="0" xfId="0" applyNumberFormat="1" applyFont="1"/>
    <xf numFmtId="0" fontId="6" fillId="0" borderId="0" xfId="0" applyFont="1" applyAlignment="1">
      <alignment horizontal="center"/>
    </xf>
    <xf numFmtId="0" fontId="1" fillId="0" borderId="0" xfId="0" applyFont="1" applyAlignment="1">
      <alignment horizontal="center"/>
    </xf>
    <xf numFmtId="0" fontId="0" fillId="0" borderId="19" xfId="0" applyBorder="1"/>
    <xf numFmtId="0" fontId="0" fillId="4" borderId="0" xfId="0" applyFill="1"/>
    <xf numFmtId="0" fontId="28" fillId="0" borderId="28" xfId="0" applyFont="1" applyBorder="1" applyAlignment="1">
      <alignment horizontal="center"/>
    </xf>
    <xf numFmtId="0" fontId="27" fillId="0" borderId="28" xfId="0" applyFont="1" applyBorder="1"/>
    <xf numFmtId="0" fontId="0" fillId="0" borderId="28" xfId="0" applyBorder="1"/>
    <xf numFmtId="0" fontId="28" fillId="6" borderId="19" xfId="0" applyFont="1" applyFill="1" applyBorder="1"/>
    <xf numFmtId="0" fontId="29" fillId="6" borderId="24" xfId="0" applyFont="1" applyFill="1" applyBorder="1"/>
    <xf numFmtId="166" fontId="28" fillId="6" borderId="28" xfId="0" applyNumberFormat="1" applyFont="1" applyFill="1" applyBorder="1"/>
    <xf numFmtId="166" fontId="2" fillId="6" borderId="28" xfId="0" applyNumberFormat="1" applyFont="1" applyFill="1" applyBorder="1"/>
    <xf numFmtId="166" fontId="0" fillId="7" borderId="28" xfId="0" applyNumberFormat="1" applyFill="1" applyBorder="1"/>
    <xf numFmtId="166" fontId="28" fillId="7" borderId="32" xfId="0" applyNumberFormat="1" applyFont="1" applyFill="1" applyBorder="1"/>
    <xf numFmtId="0" fontId="1" fillId="7" borderId="19" xfId="0" applyFont="1" applyFill="1" applyBorder="1"/>
    <xf numFmtId="0" fontId="30" fillId="7" borderId="24" xfId="0" applyFont="1" applyFill="1" applyBorder="1"/>
    <xf numFmtId="166" fontId="30" fillId="7" borderId="28" xfId="0" applyNumberFormat="1" applyFont="1" applyFill="1" applyBorder="1"/>
    <xf numFmtId="0" fontId="27" fillId="7" borderId="19" xfId="0" applyFont="1" applyFill="1" applyBorder="1"/>
    <xf numFmtId="0" fontId="17" fillId="0" borderId="0" xfId="0" applyFont="1" applyAlignment="1" applyProtection="1">
      <alignment horizontal="center" vertical="center" wrapText="1"/>
      <protection locked="0"/>
    </xf>
    <xf numFmtId="0" fontId="32" fillId="0" borderId="0" xfId="0" applyFont="1" applyAlignment="1">
      <alignment horizontal="center" vertical="center"/>
    </xf>
    <xf numFmtId="0" fontId="16" fillId="0" borderId="0" xfId="0" applyFont="1" applyAlignment="1" applyProtection="1">
      <alignment horizontal="center" vertical="center"/>
      <protection locked="0"/>
    </xf>
    <xf numFmtId="0" fontId="15" fillId="0" borderId="0" xfId="0" applyFont="1"/>
    <xf numFmtId="0" fontId="4" fillId="0" borderId="0" xfId="0" applyFont="1" applyAlignment="1">
      <alignment vertical="center" wrapText="1"/>
    </xf>
    <xf numFmtId="0" fontId="31" fillId="0" borderId="0" xfId="0" applyFont="1" applyAlignment="1">
      <alignment horizontal="center" vertical="center" wrapText="1"/>
    </xf>
    <xf numFmtId="0" fontId="34" fillId="0" borderId="0" xfId="0" applyFont="1" applyAlignment="1">
      <alignment horizontal="center" vertical="center"/>
    </xf>
    <xf numFmtId="0" fontId="34" fillId="0" borderId="0" xfId="0" applyFont="1" applyAlignment="1">
      <alignment vertical="center"/>
    </xf>
    <xf numFmtId="0" fontId="2" fillId="0" borderId="0" xfId="0" applyFont="1" applyAlignment="1">
      <alignment wrapText="1"/>
    </xf>
    <xf numFmtId="0" fontId="14" fillId="0" borderId="0" xfId="0" applyFont="1" applyAlignment="1">
      <alignment horizontal="center" vertical="center"/>
    </xf>
    <xf numFmtId="0" fontId="1" fillId="0" borderId="2" xfId="0" applyFont="1" applyBorder="1"/>
    <xf numFmtId="4" fontId="1" fillId="0" borderId="2" xfId="0" applyNumberFormat="1" applyFont="1" applyBorder="1"/>
    <xf numFmtId="0" fontId="6" fillId="0" borderId="2" xfId="0" applyFont="1" applyBorder="1" applyAlignment="1">
      <alignment horizontal="center"/>
    </xf>
    <xf numFmtId="0" fontId="1" fillId="0" borderId="2" xfId="0" applyFont="1" applyBorder="1" applyAlignment="1">
      <alignment horizontal="center"/>
    </xf>
    <xf numFmtId="0" fontId="7" fillId="0" borderId="2" xfId="0" applyFont="1" applyBorder="1"/>
    <xf numFmtId="0" fontId="1" fillId="0" borderId="3" xfId="0" applyFont="1" applyBorder="1"/>
    <xf numFmtId="0" fontId="3" fillId="0" borderId="14" xfId="0" applyFont="1" applyBorder="1"/>
    <xf numFmtId="0" fontId="20" fillId="0" borderId="14" xfId="0" applyFont="1" applyBorder="1"/>
    <xf numFmtId="0" fontId="4" fillId="0" borderId="14" xfId="0" applyFont="1" applyBorder="1"/>
    <xf numFmtId="0" fontId="22" fillId="0" borderId="14" xfId="0" applyFont="1" applyBorder="1" applyProtection="1">
      <protection hidden="1"/>
    </xf>
    <xf numFmtId="0" fontId="3" fillId="0" borderId="14" xfId="0" applyFont="1" applyBorder="1" applyAlignment="1">
      <alignment vertical="center"/>
    </xf>
    <xf numFmtId="0" fontId="11" fillId="0" borderId="14" xfId="0" applyFont="1" applyBorder="1" applyAlignment="1" applyProtection="1">
      <alignment vertical="top"/>
      <protection hidden="1"/>
    </xf>
    <xf numFmtId="0" fontId="33" fillId="0" borderId="0" xfId="0" applyFont="1" applyAlignment="1">
      <alignment vertical="center"/>
    </xf>
    <xf numFmtId="0" fontId="36" fillId="0" borderId="0" xfId="0" applyFont="1" applyAlignment="1" applyProtection="1">
      <alignment vertical="center"/>
      <protection locked="0"/>
    </xf>
    <xf numFmtId="0" fontId="38" fillId="0" borderId="0" xfId="0" applyFont="1"/>
    <xf numFmtId="0" fontId="4" fillId="0" borderId="0" xfId="0" applyFont="1" applyAlignment="1">
      <alignment horizontal="center" vertical="center"/>
    </xf>
    <xf numFmtId="0" fontId="5" fillId="0" borderId="0" xfId="0" applyFont="1" applyAlignment="1">
      <alignment horizontal="center" vertical="center"/>
    </xf>
    <xf numFmtId="0" fontId="19" fillId="0" borderId="0" xfId="0" applyFont="1" applyAlignment="1">
      <alignment vertical="center"/>
    </xf>
    <xf numFmtId="0" fontId="14" fillId="0" borderId="0" xfId="0" applyFont="1" applyAlignment="1">
      <alignment horizontal="right" vertical="center"/>
    </xf>
    <xf numFmtId="0" fontId="3" fillId="0" borderId="0" xfId="0" applyFont="1" applyAlignment="1">
      <alignment horizontal="center" vertical="center"/>
    </xf>
    <xf numFmtId="4" fontId="4" fillId="0" borderId="0" xfId="0" applyNumberFormat="1" applyFont="1" applyAlignment="1">
      <alignment horizontal="center" vertical="center" wrapText="1"/>
    </xf>
    <xf numFmtId="4" fontId="8" fillId="0" borderId="0" xfId="0" applyNumberFormat="1" applyFont="1" applyAlignment="1">
      <alignment horizontal="center"/>
    </xf>
    <xf numFmtId="0" fontId="23" fillId="0" borderId="0" xfId="0" applyFont="1" applyAlignment="1">
      <alignment horizontal="center" vertical="center"/>
    </xf>
    <xf numFmtId="4" fontId="4" fillId="0" borderId="0" xfId="0" applyNumberFormat="1" applyFont="1"/>
    <xf numFmtId="4" fontId="22" fillId="0" borderId="0" xfId="0" applyNumberFormat="1" applyFont="1" applyProtection="1">
      <protection hidden="1"/>
    </xf>
    <xf numFmtId="4" fontId="3" fillId="0" borderId="0" xfId="0" applyNumberFormat="1" applyFont="1" applyAlignment="1">
      <alignment vertical="center"/>
    </xf>
    <xf numFmtId="4" fontId="12" fillId="0" borderId="0" xfId="0" applyNumberFormat="1" applyFont="1" applyAlignment="1" applyProtection="1">
      <alignment horizontal="center" vertical="top"/>
      <protection hidden="1"/>
    </xf>
    <xf numFmtId="0" fontId="31" fillId="0" borderId="0" xfId="0" applyFont="1" applyAlignment="1">
      <alignment horizontal="center" vertical="center"/>
    </xf>
    <xf numFmtId="0" fontId="0" fillId="0" borderId="22" xfId="0" applyBorder="1"/>
    <xf numFmtId="0" fontId="22" fillId="0" borderId="0" xfId="0" applyFont="1" applyProtection="1">
      <protection hidden="1"/>
    </xf>
    <xf numFmtId="0" fontId="1" fillId="0" borderId="7" xfId="0" applyFont="1" applyBorder="1"/>
    <xf numFmtId="0" fontId="9" fillId="0" borderId="1" xfId="0" applyFont="1" applyBorder="1"/>
    <xf numFmtId="4" fontId="10" fillId="0" borderId="2" xfId="0" applyNumberFormat="1" applyFont="1" applyBorder="1" applyAlignment="1">
      <alignment horizontal="center"/>
    </xf>
    <xf numFmtId="0" fontId="9" fillId="0" borderId="2" xfId="0" applyFont="1" applyBorder="1"/>
    <xf numFmtId="0" fontId="25" fillId="0" borderId="2" xfId="0" applyFont="1" applyBorder="1" applyAlignment="1">
      <alignment horizontal="center"/>
    </xf>
    <xf numFmtId="0" fontId="9" fillId="0" borderId="2" xfId="0" applyFont="1" applyBorder="1" applyAlignment="1">
      <alignment horizontal="center"/>
    </xf>
    <xf numFmtId="0" fontId="18" fillId="0" borderId="2" xfId="0" applyFont="1" applyBorder="1" applyAlignment="1">
      <alignment vertical="center"/>
    </xf>
    <xf numFmtId="4" fontId="18" fillId="0" borderId="36" xfId="0" applyNumberFormat="1" applyFont="1" applyBorder="1" applyAlignment="1">
      <alignment vertical="center"/>
    </xf>
    <xf numFmtId="0" fontId="9" fillId="0" borderId="3" xfId="0" applyFont="1" applyBorder="1"/>
    <xf numFmtId="0" fontId="20" fillId="0" borderId="25" xfId="0" applyFont="1" applyBorder="1"/>
    <xf numFmtId="0" fontId="8" fillId="0" borderId="14" xfId="0" applyFont="1" applyBorder="1"/>
    <xf numFmtId="0" fontId="8" fillId="0" borderId="25" xfId="0" applyFont="1" applyBorder="1"/>
    <xf numFmtId="0" fontId="4" fillId="0" borderId="25" xfId="0" applyFont="1" applyBorder="1"/>
    <xf numFmtId="0" fontId="22" fillId="0" borderId="25" xfId="0" applyFont="1" applyBorder="1" applyProtection="1">
      <protection hidden="1"/>
    </xf>
    <xf numFmtId="0" fontId="3" fillId="0" borderId="25" xfId="0" applyFont="1" applyBorder="1" applyAlignment="1">
      <alignment vertical="center"/>
    </xf>
    <xf numFmtId="0" fontId="11" fillId="0" borderId="25" xfId="0" applyFont="1" applyBorder="1" applyAlignment="1" applyProtection="1">
      <alignment vertical="top"/>
      <protection hidden="1"/>
    </xf>
    <xf numFmtId="0" fontId="1" fillId="0" borderId="14" xfId="0" applyFont="1" applyBorder="1"/>
    <xf numFmtId="0" fontId="1" fillId="0" borderId="25" xfId="0" applyFont="1" applyBorder="1"/>
    <xf numFmtId="0" fontId="1" fillId="0" borderId="6" xfId="0" applyFont="1" applyBorder="1"/>
    <xf numFmtId="4" fontId="1" fillId="0" borderId="7" xfId="0" applyNumberFormat="1" applyFont="1" applyBorder="1"/>
    <xf numFmtId="0" fontId="6" fillId="0" borderId="7" xfId="0" applyFont="1" applyBorder="1" applyAlignment="1">
      <alignment horizontal="center"/>
    </xf>
    <xf numFmtId="0" fontId="1" fillId="0" borderId="8" xfId="0" applyFont="1" applyBorder="1"/>
    <xf numFmtId="0" fontId="3" fillId="0" borderId="25" xfId="0" applyFont="1" applyBorder="1"/>
    <xf numFmtId="0" fontId="1" fillId="0" borderId="1" xfId="0" applyFont="1" applyBorder="1"/>
    <xf numFmtId="0" fontId="41" fillId="0" borderId="0" xfId="0" applyFont="1" applyAlignment="1">
      <alignment vertical="center"/>
    </xf>
    <xf numFmtId="4" fontId="13" fillId="0" borderId="0" xfId="0" applyNumberFormat="1" applyFont="1" applyAlignment="1" applyProtection="1">
      <alignment horizontal="center" vertical="top"/>
      <protection hidden="1"/>
    </xf>
    <xf numFmtId="0" fontId="13" fillId="0" borderId="0" xfId="0" applyFont="1" applyAlignment="1" applyProtection="1">
      <alignment horizontal="center" vertical="top"/>
      <protection hidden="1"/>
    </xf>
    <xf numFmtId="4" fontId="47" fillId="0" borderId="0" xfId="0" applyNumberFormat="1" applyFont="1"/>
    <xf numFmtId="0" fontId="44" fillId="0" borderId="0" xfId="0" applyFont="1" applyAlignment="1">
      <alignment vertical="center"/>
    </xf>
    <xf numFmtId="0" fontId="1" fillId="0" borderId="28" xfId="0" applyFont="1" applyBorder="1"/>
    <xf numFmtId="0" fontId="28" fillId="0" borderId="19" xfId="0" applyFont="1" applyBorder="1"/>
    <xf numFmtId="0" fontId="28" fillId="7" borderId="19" xfId="0" applyFont="1" applyFill="1" applyBorder="1"/>
    <xf numFmtId="0" fontId="28" fillId="7" borderId="24" xfId="0" applyFont="1" applyFill="1" applyBorder="1"/>
    <xf numFmtId="0" fontId="28" fillId="0" borderId="24" xfId="0" applyFont="1" applyBorder="1"/>
    <xf numFmtId="49" fontId="50" fillId="0" borderId="0" xfId="0" applyNumberFormat="1" applyFont="1" applyAlignment="1" applyProtection="1">
      <alignment vertical="center"/>
      <protection locked="0"/>
    </xf>
    <xf numFmtId="0" fontId="50" fillId="0" borderId="0" xfId="0" applyFont="1" applyAlignment="1" applyProtection="1">
      <alignment vertical="center"/>
      <protection locked="0"/>
    </xf>
    <xf numFmtId="0" fontId="27" fillId="0" borderId="0" xfId="0" applyFont="1"/>
    <xf numFmtId="0" fontId="37" fillId="0" borderId="0" xfId="0" applyFont="1" applyAlignment="1">
      <alignment vertical="center"/>
    </xf>
    <xf numFmtId="0" fontId="31" fillId="0" borderId="0" xfId="0" applyFont="1" applyAlignment="1">
      <alignment vertical="center"/>
    </xf>
    <xf numFmtId="166" fontId="27" fillId="7" borderId="28" xfId="0" applyNumberFormat="1" applyFont="1" applyFill="1" applyBorder="1"/>
    <xf numFmtId="0" fontId="42" fillId="0" borderId="0" xfId="0" applyFont="1" applyAlignment="1">
      <alignment horizontal="center" vertical="center"/>
    </xf>
    <xf numFmtId="0" fontId="21" fillId="0" borderId="0" xfId="0" applyFont="1" applyAlignment="1" applyProtection="1">
      <alignment horizontal="center" vertical="center"/>
      <protection locked="0"/>
    </xf>
    <xf numFmtId="4" fontId="52" fillId="0" borderId="0" xfId="0" applyNumberFormat="1" applyFont="1"/>
    <xf numFmtId="49" fontId="51" fillId="0" borderId="0" xfId="0" applyNumberFormat="1" applyFont="1" applyAlignment="1" applyProtection="1">
      <alignment vertical="center" wrapText="1"/>
      <protection locked="0"/>
    </xf>
    <xf numFmtId="0" fontId="54" fillId="5" borderId="19" xfId="0" applyFont="1" applyFill="1" applyBorder="1" applyAlignment="1" applyProtection="1">
      <alignment horizontal="center"/>
      <protection locked="0"/>
    </xf>
    <xf numFmtId="0" fontId="28" fillId="0" borderId="0" xfId="0" applyFont="1"/>
    <xf numFmtId="0" fontId="27" fillId="0" borderId="0" xfId="0" applyFont="1" applyAlignment="1" applyProtection="1">
      <alignment horizontal="center"/>
      <protection locked="0"/>
    </xf>
    <xf numFmtId="0" fontId="28" fillId="0" borderId="0" xfId="0" applyFont="1" applyAlignment="1">
      <alignment horizontal="center"/>
    </xf>
    <xf numFmtId="0" fontId="54" fillId="0" borderId="0" xfId="0" applyFont="1" applyAlignment="1">
      <alignment horizontal="center"/>
    </xf>
    <xf numFmtId="0" fontId="28" fillId="0" borderId="0" xfId="0" applyFont="1" applyAlignment="1">
      <alignment wrapText="1"/>
    </xf>
    <xf numFmtId="0" fontId="54" fillId="5" borderId="19" xfId="0" applyFont="1" applyFill="1" applyBorder="1" applyProtection="1">
      <protection locked="0"/>
    </xf>
    <xf numFmtId="0" fontId="54" fillId="5" borderId="16" xfId="0" applyFont="1" applyFill="1" applyBorder="1" applyAlignment="1" applyProtection="1">
      <alignment horizontal="center"/>
      <protection locked="0"/>
    </xf>
    <xf numFmtId="0" fontId="53" fillId="15" borderId="16" xfId="0" applyFont="1" applyFill="1" applyBorder="1" applyAlignment="1" applyProtection="1">
      <alignment vertical="center" wrapText="1"/>
      <protection locked="0"/>
    </xf>
    <xf numFmtId="0" fontId="42" fillId="0" borderId="0" xfId="0" applyFont="1" applyAlignment="1" applyProtection="1">
      <alignment vertical="center" wrapText="1"/>
      <protection locked="0"/>
    </xf>
    <xf numFmtId="0" fontId="58" fillId="0" borderId="0" xfId="0" applyFont="1" applyAlignment="1">
      <alignment horizontal="center"/>
    </xf>
    <xf numFmtId="0" fontId="66" fillId="0" borderId="0" xfId="0" applyFont="1" applyAlignment="1" applyProtection="1">
      <alignment horizontal="center"/>
      <protection hidden="1"/>
    </xf>
    <xf numFmtId="0" fontId="64" fillId="18" borderId="19" xfId="0" applyFont="1" applyFill="1" applyBorder="1" applyAlignment="1">
      <alignment horizontal="center" vertical="center"/>
    </xf>
    <xf numFmtId="0" fontId="58" fillId="0" borderId="0" xfId="0" applyFont="1" applyAlignment="1">
      <alignment horizontal="center" vertical="center"/>
    </xf>
    <xf numFmtId="0" fontId="64" fillId="20" borderId="19" xfId="0" applyFont="1" applyFill="1" applyBorder="1" applyAlignment="1">
      <alignment horizontal="center" vertical="center"/>
    </xf>
    <xf numFmtId="0" fontId="66" fillId="0" borderId="0" xfId="0" applyFont="1" applyAlignment="1" applyProtection="1">
      <alignment horizontal="center" vertical="top"/>
      <protection hidden="1"/>
    </xf>
    <xf numFmtId="0" fontId="64" fillId="22" borderId="19" xfId="0" applyFont="1" applyFill="1" applyBorder="1" applyAlignment="1">
      <alignment horizontal="center" vertical="center"/>
    </xf>
    <xf numFmtId="0" fontId="66" fillId="0" borderId="0" xfId="0" applyFont="1" applyAlignment="1">
      <alignment horizontal="center"/>
    </xf>
    <xf numFmtId="165" fontId="54" fillId="0" borderId="0" xfId="0" applyNumberFormat="1" applyFont="1"/>
    <xf numFmtId="0" fontId="54" fillId="5" borderId="13" xfId="0" applyFont="1" applyFill="1" applyBorder="1" applyAlignment="1" applyProtection="1">
      <alignment horizontal="center"/>
      <protection locked="0"/>
    </xf>
    <xf numFmtId="0" fontId="54" fillId="5" borderId="13" xfId="0" applyFont="1" applyFill="1" applyBorder="1" applyProtection="1">
      <protection locked="0"/>
    </xf>
    <xf numFmtId="0" fontId="28" fillId="0" borderId="14" xfId="0" applyFont="1" applyBorder="1"/>
    <xf numFmtId="0" fontId="28" fillId="0" borderId="25" xfId="0" applyFont="1" applyBorder="1"/>
    <xf numFmtId="165" fontId="54" fillId="6" borderId="41" xfId="0" applyNumberFormat="1" applyFont="1" applyFill="1" applyBorder="1"/>
    <xf numFmtId="0" fontId="63" fillId="0" borderId="14" xfId="0" applyFont="1" applyBorder="1" applyAlignment="1">
      <alignment horizontal="center" wrapText="1"/>
    </xf>
    <xf numFmtId="0" fontId="62" fillId="0" borderId="0" xfId="0" applyFont="1" applyAlignment="1">
      <alignment horizontal="center" wrapText="1"/>
    </xf>
    <xf numFmtId="165" fontId="54" fillId="0" borderId="0" xfId="0" applyNumberFormat="1" applyFont="1" applyAlignment="1">
      <alignment horizontal="center"/>
    </xf>
    <xf numFmtId="165" fontId="27" fillId="5" borderId="19" xfId="0" applyNumberFormat="1" applyFont="1" applyFill="1" applyBorder="1" applyProtection="1">
      <protection locked="0"/>
    </xf>
    <xf numFmtId="165" fontId="27" fillId="5" borderId="13" xfId="0" applyNumberFormat="1" applyFont="1" applyFill="1" applyBorder="1" applyProtection="1">
      <protection locked="0"/>
    </xf>
    <xf numFmtId="0" fontId="27" fillId="19" borderId="16" xfId="0" applyFont="1" applyFill="1" applyBorder="1" applyAlignment="1">
      <alignment horizontal="center"/>
    </xf>
    <xf numFmtId="0" fontId="27" fillId="19" borderId="19" xfId="0" applyFont="1" applyFill="1" applyBorder="1" applyAlignment="1">
      <alignment horizontal="center"/>
    </xf>
    <xf numFmtId="0" fontId="27" fillId="19" borderId="13" xfId="0" applyFont="1" applyFill="1" applyBorder="1" applyAlignment="1">
      <alignment horizontal="center"/>
    </xf>
    <xf numFmtId="0" fontId="27" fillId="17" borderId="16" xfId="0" applyFont="1" applyFill="1" applyBorder="1" applyAlignment="1">
      <alignment horizontal="center"/>
    </xf>
    <xf numFmtId="0" fontId="27" fillId="17" borderId="19" xfId="0" applyFont="1" applyFill="1" applyBorder="1" applyAlignment="1">
      <alignment horizontal="center"/>
    </xf>
    <xf numFmtId="0" fontId="27" fillId="17" borderId="13" xfId="0" applyFont="1" applyFill="1" applyBorder="1" applyAlignment="1">
      <alignment horizontal="center"/>
    </xf>
    <xf numFmtId="0" fontId="28" fillId="19" borderId="39" xfId="0" applyFont="1" applyFill="1" applyBorder="1"/>
    <xf numFmtId="165" fontId="27" fillId="5" borderId="16" xfId="0" applyNumberFormat="1" applyFont="1" applyFill="1" applyBorder="1" applyProtection="1">
      <protection locked="0"/>
    </xf>
    <xf numFmtId="0" fontId="28" fillId="19" borderId="11" xfId="0" applyFont="1" applyFill="1" applyBorder="1" applyAlignment="1">
      <alignment vertical="center" wrapText="1"/>
    </xf>
    <xf numFmtId="0" fontId="28" fillId="19" borderId="12" xfId="0" applyFont="1" applyFill="1" applyBorder="1" applyAlignment="1">
      <alignment horizontal="center" vertical="center" wrapText="1"/>
    </xf>
    <xf numFmtId="0" fontId="28" fillId="19" borderId="12" xfId="0" applyFont="1" applyFill="1" applyBorder="1" applyAlignment="1">
      <alignment vertical="center" wrapText="1"/>
    </xf>
    <xf numFmtId="0" fontId="60" fillId="19" borderId="13" xfId="0" applyFont="1" applyFill="1" applyBorder="1" applyAlignment="1">
      <alignment horizontal="center" vertical="center" wrapText="1"/>
    </xf>
    <xf numFmtId="0" fontId="28" fillId="19" borderId="39" xfId="0" applyFont="1" applyFill="1" applyBorder="1" applyAlignment="1">
      <alignment wrapText="1"/>
    </xf>
    <xf numFmtId="0" fontId="28" fillId="19" borderId="35" xfId="0" applyFont="1" applyFill="1" applyBorder="1"/>
    <xf numFmtId="0" fontId="28" fillId="17" borderId="39" xfId="0" applyFont="1" applyFill="1" applyBorder="1"/>
    <xf numFmtId="0" fontId="28" fillId="17" borderId="11" xfId="0" applyFont="1" applyFill="1" applyBorder="1" applyAlignment="1">
      <alignment vertical="center" wrapText="1"/>
    </xf>
    <xf numFmtId="0" fontId="28" fillId="17" borderId="12" xfId="0" applyFont="1" applyFill="1" applyBorder="1" applyAlignment="1">
      <alignment horizontal="center" vertical="center" wrapText="1"/>
    </xf>
    <xf numFmtId="0" fontId="28" fillId="17" borderId="12" xfId="0" applyFont="1" applyFill="1" applyBorder="1" applyAlignment="1">
      <alignment vertical="center" wrapText="1"/>
    </xf>
    <xf numFmtId="0" fontId="28" fillId="17" borderId="5" xfId="0" applyFont="1" applyFill="1" applyBorder="1" applyAlignment="1">
      <alignment vertical="center" wrapText="1"/>
    </xf>
    <xf numFmtId="0" fontId="60" fillId="17" borderId="13" xfId="0" applyFont="1" applyFill="1" applyBorder="1" applyAlignment="1">
      <alignment horizontal="center" vertical="center" wrapText="1"/>
    </xf>
    <xf numFmtId="0" fontId="48" fillId="17" borderId="35" xfId="0" applyFont="1" applyFill="1" applyBorder="1"/>
    <xf numFmtId="0" fontId="28" fillId="17" borderId="39" xfId="0" applyFont="1" applyFill="1" applyBorder="1" applyAlignment="1">
      <alignment wrapText="1"/>
    </xf>
    <xf numFmtId="0" fontId="28" fillId="17" borderId="35" xfId="0" applyFont="1" applyFill="1" applyBorder="1"/>
    <xf numFmtId="0" fontId="43" fillId="0" borderId="0" xfId="0" applyFont="1" applyAlignment="1">
      <alignment horizontal="center" vertical="center"/>
    </xf>
    <xf numFmtId="0" fontId="28" fillId="0" borderId="14" xfId="0" applyFont="1" applyBorder="1" applyAlignment="1">
      <alignment horizontal="center" vertical="center" wrapText="1"/>
    </xf>
    <xf numFmtId="0" fontId="28" fillId="0" borderId="0" xfId="0" applyFont="1" applyAlignment="1">
      <alignment horizontal="center" vertical="center" wrapText="1"/>
    </xf>
    <xf numFmtId="165" fontId="54" fillId="0" borderId="0" xfId="0" applyNumberFormat="1" applyFont="1" applyAlignment="1">
      <alignment horizontal="center" vertical="center"/>
    </xf>
    <xf numFmtId="0" fontId="60" fillId="0" borderId="0" xfId="0" applyFont="1" applyAlignment="1">
      <alignment horizontal="center" vertical="center" wrapText="1"/>
    </xf>
    <xf numFmtId="0" fontId="28" fillId="21" borderId="11" xfId="0" applyFont="1" applyFill="1" applyBorder="1" applyAlignment="1">
      <alignment vertical="center" wrapText="1"/>
    </xf>
    <xf numFmtId="0" fontId="28" fillId="21" borderId="12" xfId="0" applyFont="1" applyFill="1" applyBorder="1" applyAlignment="1">
      <alignment horizontal="center" vertical="center" wrapText="1"/>
    </xf>
    <xf numFmtId="0" fontId="28" fillId="21" borderId="12" xfId="0" applyFont="1" applyFill="1" applyBorder="1" applyAlignment="1">
      <alignment vertical="center" wrapText="1"/>
    </xf>
    <xf numFmtId="0" fontId="60" fillId="21" borderId="13" xfId="0" applyFont="1" applyFill="1" applyBorder="1" applyAlignment="1">
      <alignment horizontal="center" vertical="center" wrapText="1"/>
    </xf>
    <xf numFmtId="0" fontId="28" fillId="21" borderId="39" xfId="0" applyFont="1" applyFill="1" applyBorder="1" applyAlignment="1">
      <alignment wrapText="1"/>
    </xf>
    <xf numFmtId="0" fontId="27" fillId="5" borderId="24" xfId="0" applyFont="1" applyFill="1" applyBorder="1" applyProtection="1">
      <protection locked="0"/>
    </xf>
    <xf numFmtId="166" fontId="27" fillId="5" borderId="28" xfId="0" applyNumberFormat="1" applyFont="1" applyFill="1" applyBorder="1" applyProtection="1">
      <protection locked="0"/>
    </xf>
    <xf numFmtId="0" fontId="27" fillId="7" borderId="19" xfId="0" applyFont="1" applyFill="1" applyBorder="1" applyProtection="1">
      <protection locked="0"/>
    </xf>
    <xf numFmtId="0" fontId="31" fillId="0" borderId="0" xfId="0" applyFont="1" applyAlignment="1">
      <alignment vertical="center" wrapText="1"/>
    </xf>
    <xf numFmtId="0" fontId="60" fillId="17" borderId="10" xfId="0" applyFont="1" applyFill="1" applyBorder="1" applyAlignment="1">
      <alignment horizontal="center" vertical="center" wrapText="1"/>
    </xf>
    <xf numFmtId="166" fontId="67" fillId="5" borderId="19" xfId="0" applyNumberFormat="1" applyFont="1" applyFill="1" applyBorder="1" applyProtection="1">
      <protection locked="0"/>
    </xf>
    <xf numFmtId="166" fontId="54" fillId="5" borderId="19" xfId="0" applyNumberFormat="1" applyFont="1" applyFill="1" applyBorder="1" applyProtection="1">
      <protection locked="0"/>
    </xf>
    <xf numFmtId="14" fontId="54" fillId="5" borderId="19" xfId="0" applyNumberFormat="1" applyFont="1" applyFill="1" applyBorder="1" applyProtection="1">
      <protection locked="0"/>
    </xf>
    <xf numFmtId="41" fontId="67" fillId="5" borderId="19" xfId="0" applyNumberFormat="1" applyFont="1" applyFill="1" applyBorder="1" applyAlignment="1" applyProtection="1">
      <alignment horizontal="center" wrapText="1"/>
      <protection locked="0"/>
    </xf>
    <xf numFmtId="0" fontId="54" fillId="5" borderId="19" xfId="0" applyFont="1" applyFill="1" applyBorder="1" applyAlignment="1" applyProtection="1">
      <alignment wrapText="1"/>
      <protection locked="0"/>
    </xf>
    <xf numFmtId="166" fontId="54" fillId="5" borderId="18" xfId="0" applyNumberFormat="1" applyFont="1" applyFill="1" applyBorder="1" applyProtection="1">
      <protection locked="0"/>
    </xf>
    <xf numFmtId="0" fontId="54" fillId="5" borderId="16" xfId="0" applyFont="1" applyFill="1" applyBorder="1" applyProtection="1">
      <protection locked="0"/>
    </xf>
    <xf numFmtId="0" fontId="54" fillId="5" borderId="19" xfId="0" applyFont="1" applyFill="1" applyBorder="1" applyAlignment="1" applyProtection="1">
      <alignment vertical="center"/>
      <protection locked="0"/>
    </xf>
    <xf numFmtId="166" fontId="54" fillId="5" borderId="24" xfId="0" applyNumberFormat="1" applyFont="1" applyFill="1" applyBorder="1" applyProtection="1">
      <protection locked="0"/>
    </xf>
    <xf numFmtId="166" fontId="67" fillId="5" borderId="22" xfId="0" applyNumberFormat="1" applyFont="1" applyFill="1" applyBorder="1" applyProtection="1">
      <protection locked="0"/>
    </xf>
    <xf numFmtId="0" fontId="54" fillId="5" borderId="22" xfId="0" applyFont="1" applyFill="1" applyBorder="1" applyProtection="1">
      <protection locked="0"/>
    </xf>
    <xf numFmtId="14" fontId="54" fillId="5" borderId="22" xfId="0" applyNumberFormat="1" applyFont="1" applyFill="1" applyBorder="1" applyProtection="1">
      <protection locked="0"/>
    </xf>
    <xf numFmtId="41" fontId="67" fillId="5" borderId="22" xfId="0" applyNumberFormat="1" applyFont="1" applyFill="1" applyBorder="1" applyAlignment="1" applyProtection="1">
      <alignment horizontal="center" wrapText="1"/>
      <protection locked="0"/>
    </xf>
    <xf numFmtId="166" fontId="54" fillId="5" borderId="16" xfId="0" applyNumberFormat="1" applyFont="1" applyFill="1" applyBorder="1" applyProtection="1">
      <protection locked="0"/>
    </xf>
    <xf numFmtId="0" fontId="54" fillId="5" borderId="45" xfId="0" applyFont="1" applyFill="1" applyBorder="1" applyProtection="1">
      <protection locked="0"/>
    </xf>
    <xf numFmtId="41" fontId="67" fillId="5" borderId="20" xfId="0" applyNumberFormat="1" applyFont="1" applyFill="1" applyBorder="1" applyProtection="1">
      <protection locked="0"/>
    </xf>
    <xf numFmtId="0" fontId="54" fillId="5" borderId="47" xfId="0" applyFont="1" applyFill="1" applyBorder="1" applyProtection="1">
      <protection locked="0"/>
    </xf>
    <xf numFmtId="0" fontId="61" fillId="17" borderId="12" xfId="0" applyFont="1" applyFill="1" applyBorder="1" applyAlignment="1">
      <alignment horizontal="center" vertical="center"/>
    </xf>
    <xf numFmtId="0" fontId="61" fillId="17" borderId="5" xfId="0" applyFont="1" applyFill="1" applyBorder="1" applyAlignment="1">
      <alignment horizontal="center" vertical="center"/>
    </xf>
    <xf numFmtId="166" fontId="67" fillId="5" borderId="51" xfId="0" applyNumberFormat="1" applyFont="1" applyFill="1" applyBorder="1" applyAlignment="1" applyProtection="1">
      <alignment horizontal="center" vertical="center"/>
      <protection locked="0"/>
    </xf>
    <xf numFmtId="166" fontId="67" fillId="5" borderId="51" xfId="0" applyNumberFormat="1" applyFont="1" applyFill="1" applyBorder="1" applyProtection="1">
      <protection locked="0"/>
    </xf>
    <xf numFmtId="0" fontId="54" fillId="5" borderId="52" xfId="0" applyFont="1" applyFill="1" applyBorder="1" applyAlignment="1" applyProtection="1">
      <alignment horizontal="center"/>
      <protection locked="0"/>
    </xf>
    <xf numFmtId="166" fontId="54" fillId="6" borderId="19" xfId="0" applyNumberFormat="1" applyFont="1" applyFill="1" applyBorder="1"/>
    <xf numFmtId="166" fontId="54" fillId="6" borderId="24" xfId="0" applyNumberFormat="1" applyFont="1" applyFill="1" applyBorder="1"/>
    <xf numFmtId="166" fontId="61" fillId="6" borderId="19" xfId="0" applyNumberFormat="1" applyFont="1" applyFill="1" applyBorder="1"/>
    <xf numFmtId="166" fontId="61" fillId="6" borderId="24" xfId="0" applyNumberFormat="1" applyFont="1" applyFill="1" applyBorder="1"/>
    <xf numFmtId="0" fontId="54" fillId="17" borderId="19" xfId="0" applyFont="1" applyFill="1" applyBorder="1" applyAlignment="1">
      <alignment vertical="center" wrapText="1"/>
    </xf>
    <xf numFmtId="0" fontId="54" fillId="17" borderId="24" xfId="0" applyFont="1" applyFill="1" applyBorder="1" applyAlignment="1">
      <alignment vertical="center" wrapText="1"/>
    </xf>
    <xf numFmtId="0" fontId="61" fillId="17" borderId="4" xfId="0" applyFont="1" applyFill="1" applyBorder="1" applyAlignment="1">
      <alignment wrapText="1"/>
    </xf>
    <xf numFmtId="0" fontId="61" fillId="17" borderId="12" xfId="0" applyFont="1" applyFill="1" applyBorder="1" applyAlignment="1">
      <alignment wrapText="1"/>
    </xf>
    <xf numFmtId="0" fontId="61" fillId="17" borderId="11" xfId="0" applyFont="1" applyFill="1" applyBorder="1" applyAlignment="1">
      <alignment vertical="center" wrapText="1"/>
    </xf>
    <xf numFmtId="0" fontId="61" fillId="17" borderId="56" xfId="0" applyFont="1" applyFill="1" applyBorder="1" applyAlignment="1">
      <alignment vertical="center" wrapText="1"/>
    </xf>
    <xf numFmtId="166" fontId="67" fillId="5" borderId="16" xfId="0" applyNumberFormat="1" applyFont="1" applyFill="1" applyBorder="1" applyProtection="1">
      <protection locked="0"/>
    </xf>
    <xf numFmtId="166" fontId="54" fillId="6" borderId="16" xfId="0" applyNumberFormat="1" applyFont="1" applyFill="1" applyBorder="1"/>
    <xf numFmtId="166" fontId="54" fillId="6" borderId="18" xfId="0" applyNumberFormat="1" applyFont="1" applyFill="1" applyBorder="1"/>
    <xf numFmtId="166" fontId="61" fillId="6" borderId="16" xfId="0" applyNumberFormat="1" applyFont="1" applyFill="1" applyBorder="1"/>
    <xf numFmtId="166" fontId="61" fillId="6" borderId="18" xfId="0" applyNumberFormat="1" applyFont="1" applyFill="1" applyBorder="1"/>
    <xf numFmtId="0" fontId="60" fillId="17" borderId="13" xfId="0" applyFont="1" applyFill="1" applyBorder="1" applyAlignment="1">
      <alignment horizontal="center" vertical="center"/>
    </xf>
    <xf numFmtId="0" fontId="60" fillId="17" borderId="43" xfId="0" applyFont="1" applyFill="1" applyBorder="1" applyAlignment="1">
      <alignment horizontal="center" vertical="center"/>
    </xf>
    <xf numFmtId="0" fontId="60" fillId="17" borderId="9" xfId="0" applyFont="1" applyFill="1" applyBorder="1" applyAlignment="1">
      <alignment horizontal="center" vertical="center"/>
    </xf>
    <xf numFmtId="0" fontId="54" fillId="5" borderId="57" xfId="0" applyFont="1" applyFill="1" applyBorder="1" applyProtection="1">
      <protection locked="0"/>
    </xf>
    <xf numFmtId="14" fontId="54" fillId="5" borderId="16" xfId="0" applyNumberFormat="1" applyFont="1" applyFill="1" applyBorder="1" applyProtection="1">
      <protection locked="0"/>
    </xf>
    <xf numFmtId="166" fontId="54" fillId="5" borderId="59" xfId="0" applyNumberFormat="1" applyFont="1" applyFill="1" applyBorder="1" applyProtection="1">
      <protection locked="0"/>
    </xf>
    <xf numFmtId="167" fontId="67" fillId="5" borderId="49" xfId="0" applyNumberFormat="1" applyFont="1" applyFill="1" applyBorder="1" applyProtection="1">
      <protection locked="0"/>
    </xf>
    <xf numFmtId="41" fontId="67" fillId="5" borderId="16" xfId="0" applyNumberFormat="1" applyFont="1" applyFill="1" applyBorder="1" applyAlignment="1" applyProtection="1">
      <alignment horizontal="center" wrapText="1"/>
      <protection locked="0"/>
    </xf>
    <xf numFmtId="0" fontId="54" fillId="5" borderId="16" xfId="0" applyFont="1" applyFill="1" applyBorder="1" applyAlignment="1" applyProtection="1">
      <alignment wrapText="1"/>
      <protection locked="0"/>
    </xf>
    <xf numFmtId="0" fontId="61" fillId="17" borderId="61" xfId="0" applyFont="1" applyFill="1" applyBorder="1" applyAlignment="1">
      <alignment vertical="center"/>
    </xf>
    <xf numFmtId="0" fontId="61" fillId="17" borderId="12" xfId="0" applyFont="1" applyFill="1" applyBorder="1" applyAlignment="1">
      <alignment vertical="center"/>
    </xf>
    <xf numFmtId="0" fontId="61" fillId="17" borderId="12" xfId="0" applyFont="1" applyFill="1" applyBorder="1" applyAlignment="1">
      <alignment vertical="center" wrapText="1"/>
    </xf>
    <xf numFmtId="0" fontId="61" fillId="17" borderId="5" xfId="0" applyFont="1" applyFill="1" applyBorder="1" applyAlignment="1">
      <alignment vertical="center" wrapText="1"/>
    </xf>
    <xf numFmtId="0" fontId="61" fillId="17" borderId="53" xfId="0" applyFont="1" applyFill="1" applyBorder="1" applyAlignment="1">
      <alignment vertical="center"/>
    </xf>
    <xf numFmtId="0" fontId="61" fillId="17" borderId="13" xfId="0" applyFont="1" applyFill="1" applyBorder="1" applyAlignment="1">
      <alignment vertical="center"/>
    </xf>
    <xf numFmtId="0" fontId="60" fillId="17" borderId="58" xfId="0" applyFont="1" applyFill="1" applyBorder="1" applyAlignment="1">
      <alignment vertical="center" wrapText="1"/>
    </xf>
    <xf numFmtId="0" fontId="60" fillId="17" borderId="62" xfId="0" applyFont="1" applyFill="1" applyBorder="1" applyAlignment="1">
      <alignment vertical="center" wrapText="1"/>
    </xf>
    <xf numFmtId="0" fontId="54" fillId="6" borderId="59" xfId="0" applyFont="1" applyFill="1" applyBorder="1"/>
    <xf numFmtId="0" fontId="54" fillId="5" borderId="52" xfId="0" applyFont="1" applyFill="1" applyBorder="1" applyAlignment="1" applyProtection="1">
      <alignment horizontal="left" vertical="center"/>
      <protection locked="0"/>
    </xf>
    <xf numFmtId="166" fontId="61" fillId="6" borderId="26" xfId="0" applyNumberFormat="1" applyFont="1" applyFill="1" applyBorder="1" applyAlignment="1">
      <alignment horizontal="center" vertical="center"/>
    </xf>
    <xf numFmtId="0" fontId="31" fillId="0" borderId="14" xfId="0" applyFont="1" applyBorder="1" applyAlignment="1">
      <alignment horizontal="center" vertical="center"/>
    </xf>
    <xf numFmtId="166" fontId="54" fillId="5" borderId="22" xfId="0" applyNumberFormat="1" applyFont="1" applyFill="1" applyBorder="1" applyProtection="1">
      <protection locked="0"/>
    </xf>
    <xf numFmtId="166" fontId="54" fillId="6" borderId="22" xfId="0" applyNumberFormat="1" applyFont="1" applyFill="1" applyBorder="1"/>
    <xf numFmtId="166" fontId="54" fillId="6" borderId="50" xfId="0" applyNumberFormat="1" applyFont="1" applyFill="1" applyBorder="1"/>
    <xf numFmtId="166" fontId="61" fillId="6" borderId="22" xfId="0" applyNumberFormat="1" applyFont="1" applyFill="1" applyBorder="1"/>
    <xf numFmtId="166" fontId="61" fillId="6" borderId="50" xfId="0" applyNumberFormat="1" applyFont="1" applyFill="1" applyBorder="1"/>
    <xf numFmtId="166" fontId="28" fillId="6" borderId="40" xfId="0" applyNumberFormat="1" applyFont="1" applyFill="1" applyBorder="1"/>
    <xf numFmtId="0" fontId="54" fillId="5" borderId="52" xfId="0" applyFont="1" applyFill="1" applyBorder="1" applyProtection="1">
      <protection locked="0"/>
    </xf>
    <xf numFmtId="166" fontId="54" fillId="5" borderId="48" xfId="0" applyNumberFormat="1" applyFont="1" applyFill="1" applyBorder="1" applyProtection="1">
      <protection locked="0"/>
    </xf>
    <xf numFmtId="166" fontId="54" fillId="6" borderId="48" xfId="0" applyNumberFormat="1" applyFont="1" applyFill="1" applyBorder="1"/>
    <xf numFmtId="0" fontId="54" fillId="5" borderId="22" xfId="0" applyFont="1" applyFill="1" applyBorder="1" applyAlignment="1" applyProtection="1">
      <alignment wrapText="1"/>
      <protection locked="0"/>
    </xf>
    <xf numFmtId="41" fontId="68" fillId="6" borderId="40" xfId="0" applyNumberFormat="1" applyFont="1" applyFill="1" applyBorder="1"/>
    <xf numFmtId="0" fontId="43" fillId="0" borderId="0" xfId="0" applyFont="1" applyAlignment="1">
      <alignment vertical="center"/>
    </xf>
    <xf numFmtId="0" fontId="54" fillId="19" borderId="19" xfId="0" applyFont="1" applyFill="1" applyBorder="1" applyAlignment="1">
      <alignment vertical="center" wrapText="1"/>
    </xf>
    <xf numFmtId="0" fontId="54" fillId="19" borderId="24" xfId="0" applyFont="1" applyFill="1" applyBorder="1" applyAlignment="1">
      <alignment vertical="center" wrapText="1"/>
    </xf>
    <xf numFmtId="0" fontId="61" fillId="19" borderId="4" xfId="0" applyFont="1" applyFill="1" applyBorder="1" applyAlignment="1">
      <alignment wrapText="1"/>
    </xf>
    <xf numFmtId="0" fontId="61" fillId="19" borderId="12" xfId="0" applyFont="1" applyFill="1" applyBorder="1" applyAlignment="1">
      <alignment wrapText="1"/>
    </xf>
    <xf numFmtId="0" fontId="61" fillId="19" borderId="11" xfId="0" applyFont="1" applyFill="1" applyBorder="1" applyAlignment="1">
      <alignment vertical="center" wrapText="1"/>
    </xf>
    <xf numFmtId="0" fontId="61" fillId="19" borderId="56" xfId="0" applyFont="1" applyFill="1" applyBorder="1" applyAlignment="1">
      <alignment vertical="center" wrapText="1"/>
    </xf>
    <xf numFmtId="0" fontId="60" fillId="19" borderId="13" xfId="0" applyFont="1" applyFill="1" applyBorder="1" applyAlignment="1">
      <alignment horizontal="center" vertical="center"/>
    </xf>
    <xf numFmtId="0" fontId="60" fillId="19" borderId="43" xfId="0" applyFont="1" applyFill="1" applyBorder="1" applyAlignment="1">
      <alignment horizontal="center" vertical="center"/>
    </xf>
    <xf numFmtId="0" fontId="60" fillId="19" borderId="9" xfId="0" applyFont="1" applyFill="1" applyBorder="1" applyAlignment="1">
      <alignment horizontal="center" vertical="center"/>
    </xf>
    <xf numFmtId="0" fontId="60" fillId="19" borderId="10" xfId="0" applyFont="1" applyFill="1" applyBorder="1" applyAlignment="1">
      <alignment horizontal="center" vertical="center" wrapText="1"/>
    </xf>
    <xf numFmtId="0" fontId="60" fillId="17" borderId="32" xfId="0" applyFont="1" applyFill="1" applyBorder="1" applyAlignment="1">
      <alignment horizontal="center" vertical="center" wrapText="1"/>
    </xf>
    <xf numFmtId="0" fontId="54" fillId="19" borderId="20" xfId="0" applyFont="1" applyFill="1" applyBorder="1" applyAlignment="1">
      <alignment vertical="center" wrapText="1"/>
    </xf>
    <xf numFmtId="0" fontId="60" fillId="19" borderId="53" xfId="0" applyFont="1" applyFill="1" applyBorder="1" applyAlignment="1">
      <alignment horizontal="center" vertical="center"/>
    </xf>
    <xf numFmtId="166" fontId="67" fillId="5" borderId="49" xfId="0" applyNumberFormat="1" applyFont="1" applyFill="1" applyBorder="1" applyProtection="1">
      <protection locked="0"/>
    </xf>
    <xf numFmtId="166" fontId="67" fillId="5" borderId="20" xfId="0" applyNumberFormat="1" applyFont="1" applyFill="1" applyBorder="1" applyProtection="1">
      <protection locked="0"/>
    </xf>
    <xf numFmtId="166" fontId="67" fillId="5" borderId="47" xfId="0" applyNumberFormat="1" applyFont="1" applyFill="1" applyBorder="1" applyProtection="1">
      <protection locked="0"/>
    </xf>
    <xf numFmtId="14" fontId="67" fillId="5" borderId="59" xfId="0" applyNumberFormat="1" applyFont="1" applyFill="1" applyBorder="1" applyAlignment="1" applyProtection="1">
      <alignment vertical="center"/>
      <protection locked="0"/>
    </xf>
    <xf numFmtId="0" fontId="54" fillId="5" borderId="45" xfId="0" applyFont="1" applyFill="1" applyBorder="1"/>
    <xf numFmtId="14" fontId="67" fillId="5" borderId="46" xfId="0" applyNumberFormat="1" applyFont="1" applyFill="1" applyBorder="1" applyAlignment="1" applyProtection="1">
      <alignment vertical="center"/>
      <protection locked="0"/>
    </xf>
    <xf numFmtId="14" fontId="67" fillId="5" borderId="10" xfId="0" applyNumberFormat="1" applyFont="1" applyFill="1" applyBorder="1" applyAlignment="1" applyProtection="1">
      <alignment vertical="center"/>
      <protection locked="0"/>
    </xf>
    <xf numFmtId="0" fontId="54" fillId="17" borderId="20" xfId="0" applyFont="1" applyFill="1" applyBorder="1" applyAlignment="1">
      <alignment vertical="center" wrapText="1"/>
    </xf>
    <xf numFmtId="0" fontId="60" fillId="17" borderId="53" xfId="0" applyFont="1" applyFill="1" applyBorder="1" applyAlignment="1">
      <alignment horizontal="center" vertical="center"/>
    </xf>
    <xf numFmtId="0" fontId="60" fillId="19" borderId="32" xfId="0" applyFont="1" applyFill="1" applyBorder="1" applyAlignment="1">
      <alignment horizontal="center" vertical="center" wrapText="1"/>
    </xf>
    <xf numFmtId="4" fontId="8" fillId="0" borderId="0" xfId="0" applyNumberFormat="1" applyFont="1" applyAlignment="1">
      <alignment horizontal="center" vertical="center" wrapText="1"/>
    </xf>
    <xf numFmtId="0" fontId="8" fillId="0" borderId="0" xfId="0" applyFont="1" applyAlignment="1">
      <alignment horizontal="center"/>
    </xf>
    <xf numFmtId="0" fontId="8" fillId="0" borderId="0" xfId="0" applyFont="1" applyAlignment="1">
      <alignment horizontal="center" vertical="center" wrapText="1"/>
    </xf>
    <xf numFmtId="0" fontId="23" fillId="0" borderId="0" xfId="0" applyFont="1" applyAlignment="1">
      <alignment wrapText="1"/>
    </xf>
    <xf numFmtId="4" fontId="8" fillId="0" borderId="0" xfId="0" applyNumberFormat="1" applyFont="1"/>
    <xf numFmtId="0" fontId="70" fillId="11" borderId="29" xfId="0" applyFont="1" applyFill="1" applyBorder="1" applyAlignment="1">
      <alignment horizontal="center" vertical="center"/>
    </xf>
    <xf numFmtId="0" fontId="72" fillId="12" borderId="32" xfId="0" applyFont="1" applyFill="1" applyBorder="1" applyAlignment="1">
      <alignment horizontal="center" vertical="center"/>
    </xf>
    <xf numFmtId="0" fontId="72" fillId="11" borderId="31" xfId="0" applyFont="1" applyFill="1" applyBorder="1" applyAlignment="1">
      <alignment horizontal="center" vertical="center" wrapText="1"/>
    </xf>
    <xf numFmtId="4" fontId="72" fillId="11" borderId="31" xfId="0" applyNumberFormat="1" applyFont="1" applyFill="1" applyBorder="1" applyAlignment="1">
      <alignment horizontal="center" vertical="center"/>
    </xf>
    <xf numFmtId="4" fontId="24" fillId="0" borderId="0" xfId="0" applyNumberFormat="1" applyFont="1" applyAlignment="1">
      <alignment horizontal="center" vertical="center"/>
    </xf>
    <xf numFmtId="0" fontId="73" fillId="0" borderId="0" xfId="0" applyFont="1" applyAlignment="1" applyProtection="1">
      <alignment horizontal="center"/>
      <protection hidden="1"/>
    </xf>
    <xf numFmtId="0" fontId="74" fillId="0" borderId="0" xfId="0" applyFont="1" applyAlignment="1" applyProtection="1">
      <alignment horizontal="center"/>
      <protection hidden="1"/>
    </xf>
    <xf numFmtId="0" fontId="74" fillId="0" borderId="0" xfId="0" applyFont="1" applyProtection="1">
      <protection hidden="1"/>
    </xf>
    <xf numFmtId="4" fontId="74" fillId="0" borderId="0" xfId="0" applyNumberFormat="1" applyFont="1" applyProtection="1">
      <protection hidden="1"/>
    </xf>
    <xf numFmtId="0" fontId="13" fillId="0" borderId="0" xfId="0" applyFont="1" applyAlignment="1" applyProtection="1">
      <alignment horizontal="center" vertical="top" wrapText="1"/>
      <protection hidden="1"/>
    </xf>
    <xf numFmtId="0" fontId="24" fillId="0" borderId="0" xfId="0" applyFont="1" applyAlignment="1">
      <alignment horizontal="center" vertical="center"/>
    </xf>
    <xf numFmtId="4" fontId="24" fillId="0" borderId="0" xfId="0" applyNumberFormat="1" applyFont="1" applyAlignment="1">
      <alignment vertical="center"/>
    </xf>
    <xf numFmtId="0" fontId="24" fillId="0" borderId="0" xfId="0" applyFont="1" applyAlignment="1">
      <alignment vertical="center"/>
    </xf>
    <xf numFmtId="165" fontId="45" fillId="6" borderId="19" xfId="0" applyNumberFormat="1" applyFont="1" applyFill="1" applyBorder="1"/>
    <xf numFmtId="4" fontId="8" fillId="0" borderId="0" xfId="0" applyNumberFormat="1" applyFont="1" applyAlignment="1" applyProtection="1">
      <alignment horizontal="center" vertical="center"/>
      <protection locked="0"/>
    </xf>
    <xf numFmtId="0" fontId="71" fillId="0" borderId="0" xfId="0" applyFont="1" applyAlignment="1" applyProtection="1">
      <alignment horizontal="center" vertical="center"/>
      <protection locked="0"/>
    </xf>
    <xf numFmtId="0" fontId="24" fillId="0" borderId="0" xfId="0" applyFont="1" applyAlignment="1" applyProtection="1">
      <alignment horizontal="center" vertical="center"/>
      <protection locked="0"/>
    </xf>
    <xf numFmtId="1" fontId="8" fillId="0" borderId="23" xfId="0" applyNumberFormat="1" applyFont="1" applyBorder="1" applyAlignment="1" applyProtection="1">
      <alignment horizontal="center" vertical="center"/>
      <protection locked="0"/>
    </xf>
    <xf numFmtId="0" fontId="24" fillId="0" borderId="0" xfId="0" applyFont="1" applyAlignment="1" applyProtection="1">
      <alignment horizontal="center" vertical="center"/>
      <protection hidden="1"/>
    </xf>
    <xf numFmtId="4" fontId="8" fillId="0" borderId="0" xfId="0" applyNumberFormat="1" applyFont="1" applyAlignment="1" applyProtection="1">
      <alignment vertical="center"/>
      <protection locked="0"/>
    </xf>
    <xf numFmtId="4" fontId="24" fillId="0" borderId="0" xfId="0" applyNumberFormat="1" applyFont="1" applyAlignment="1" applyProtection="1">
      <alignment vertical="center"/>
      <protection hidden="1"/>
    </xf>
    <xf numFmtId="4" fontId="24" fillId="0" borderId="0" xfId="0" applyNumberFormat="1" applyFont="1" applyAlignment="1" applyProtection="1">
      <alignment horizontal="right" vertical="center"/>
      <protection hidden="1"/>
    </xf>
    <xf numFmtId="0" fontId="75" fillId="6" borderId="26" xfId="0" applyFont="1" applyFill="1" applyBorder="1" applyAlignment="1" applyProtection="1">
      <alignment vertical="center"/>
      <protection locked="0"/>
    </xf>
    <xf numFmtId="0" fontId="73" fillId="0" borderId="0" xfId="0" applyFont="1" applyAlignment="1" applyProtection="1">
      <alignment horizontal="center" vertical="top"/>
      <protection hidden="1"/>
    </xf>
    <xf numFmtId="0" fontId="13" fillId="0" borderId="0" xfId="0" applyFont="1" applyAlignment="1" applyProtection="1">
      <alignment vertical="top"/>
      <protection hidden="1"/>
    </xf>
    <xf numFmtId="0" fontId="47" fillId="0" borderId="0" xfId="0" applyFont="1"/>
    <xf numFmtId="0" fontId="47" fillId="0" borderId="7" xfId="0" applyFont="1" applyBorder="1"/>
    <xf numFmtId="4" fontId="47" fillId="0" borderId="7" xfId="0" applyNumberFormat="1" applyFont="1" applyBorder="1"/>
    <xf numFmtId="0" fontId="73" fillId="0" borderId="0" xfId="0" applyFont="1" applyAlignment="1">
      <alignment horizontal="center"/>
    </xf>
    <xf numFmtId="0" fontId="47" fillId="0" borderId="0" xfId="0" applyFont="1" applyAlignment="1">
      <alignment horizontal="center"/>
    </xf>
    <xf numFmtId="0" fontId="76" fillId="0" borderId="0" xfId="0" applyFont="1"/>
    <xf numFmtId="0" fontId="73" fillId="0" borderId="7" xfId="0" applyFont="1" applyBorder="1" applyAlignment="1">
      <alignment horizontal="center"/>
    </xf>
    <xf numFmtId="0" fontId="47" fillId="0" borderId="7" xfId="0" applyFont="1" applyBorder="1" applyAlignment="1">
      <alignment horizontal="center"/>
    </xf>
    <xf numFmtId="0" fontId="76" fillId="0" borderId="7" xfId="0" applyFont="1" applyBorder="1"/>
    <xf numFmtId="0" fontId="71" fillId="0" borderId="2" xfId="0" applyFont="1" applyBorder="1" applyAlignment="1">
      <alignment horizontal="center"/>
    </xf>
    <xf numFmtId="0" fontId="24" fillId="0" borderId="2" xfId="0" applyFont="1" applyBorder="1" applyAlignment="1">
      <alignment horizontal="center"/>
    </xf>
    <xf numFmtId="0" fontId="24" fillId="0" borderId="2" xfId="0" applyFont="1" applyBorder="1"/>
    <xf numFmtId="0" fontId="8" fillId="0" borderId="2" xfId="0" applyFont="1" applyBorder="1" applyAlignment="1">
      <alignment vertical="center"/>
    </xf>
    <xf numFmtId="4" fontId="23" fillId="0" borderId="2" xfId="0" applyNumberFormat="1" applyFont="1" applyBorder="1" applyAlignment="1">
      <alignment horizontal="center"/>
    </xf>
    <xf numFmtId="4" fontId="8" fillId="0" borderId="36" xfId="0" applyNumberFormat="1" applyFont="1" applyBorder="1" applyAlignment="1">
      <alignment vertical="center"/>
    </xf>
    <xf numFmtId="0" fontId="78" fillId="0" borderId="0" xfId="0" applyFont="1"/>
    <xf numFmtId="0" fontId="18" fillId="0" borderId="0" xfId="0" applyFont="1" applyAlignment="1">
      <alignment vertical="center" wrapText="1"/>
    </xf>
    <xf numFmtId="0" fontId="42" fillId="0" borderId="0" xfId="0" applyFont="1" applyAlignment="1">
      <alignment horizontal="center" vertical="center" wrapText="1"/>
    </xf>
    <xf numFmtId="0" fontId="72" fillId="12" borderId="10" xfId="0" applyFont="1" applyFill="1" applyBorder="1" applyAlignment="1">
      <alignment horizontal="center" vertical="center"/>
    </xf>
    <xf numFmtId="0" fontId="31" fillId="0" borderId="0" xfId="0" applyFont="1" applyAlignment="1" applyProtection="1">
      <alignment vertical="top"/>
      <protection locked="0"/>
    </xf>
    <xf numFmtId="0" fontId="54" fillId="5" borderId="58" xfId="0" applyFont="1" applyFill="1" applyBorder="1" applyProtection="1">
      <protection locked="0"/>
    </xf>
    <xf numFmtId="0" fontId="54" fillId="5" borderId="9" xfId="0" applyFont="1" applyFill="1" applyBorder="1" applyProtection="1">
      <protection locked="0"/>
    </xf>
    <xf numFmtId="0" fontId="54" fillId="6" borderId="62" xfId="0" applyFont="1" applyFill="1" applyBorder="1"/>
    <xf numFmtId="166" fontId="28" fillId="6" borderId="64" xfId="0" applyNumberFormat="1" applyFont="1" applyFill="1" applyBorder="1"/>
    <xf numFmtId="41" fontId="68" fillId="6" borderId="26" xfId="0" applyNumberFormat="1" applyFont="1" applyFill="1" applyBorder="1" applyAlignment="1">
      <alignment horizontal="right"/>
    </xf>
    <xf numFmtId="0" fontId="35" fillId="0" borderId="0" xfId="0" applyFont="1" applyAlignment="1" applyProtection="1">
      <alignment vertical="center" wrapText="1"/>
      <protection locked="0"/>
    </xf>
    <xf numFmtId="0" fontId="35" fillId="0" borderId="14" xfId="0" applyFont="1" applyBorder="1" applyAlignment="1" applyProtection="1">
      <alignment vertical="center" wrapText="1"/>
      <protection locked="0"/>
    </xf>
    <xf numFmtId="0" fontId="31" fillId="0" borderId="14" xfId="0" applyFont="1" applyBorder="1" applyAlignment="1">
      <alignment vertical="center"/>
    </xf>
    <xf numFmtId="0" fontId="61" fillId="19" borderId="19" xfId="0" applyFont="1" applyFill="1" applyBorder="1" applyAlignment="1">
      <alignment horizontal="center" vertical="center" wrapText="1"/>
    </xf>
    <xf numFmtId="0" fontId="61" fillId="19" borderId="19" xfId="0" applyFont="1" applyFill="1" applyBorder="1" applyAlignment="1">
      <alignment vertical="center"/>
    </xf>
    <xf numFmtId="0" fontId="61" fillId="19" borderId="19" xfId="0" applyFont="1" applyFill="1" applyBorder="1" applyAlignment="1">
      <alignment horizontal="center" vertical="center"/>
    </xf>
    <xf numFmtId="0" fontId="61" fillId="19" borderId="19" xfId="0" applyFont="1" applyFill="1" applyBorder="1" applyAlignment="1">
      <alignment vertical="center" wrapText="1"/>
    </xf>
    <xf numFmtId="0" fontId="61" fillId="19" borderId="46" xfId="0" applyFont="1" applyFill="1" applyBorder="1" applyAlignment="1">
      <alignment wrapText="1"/>
    </xf>
    <xf numFmtId="0" fontId="60" fillId="19" borderId="13" xfId="0" applyFont="1" applyFill="1" applyBorder="1" applyAlignment="1">
      <alignment vertical="center" wrapText="1"/>
    </xf>
    <xf numFmtId="0" fontId="77" fillId="5" borderId="19" xfId="0" applyFont="1" applyFill="1" applyBorder="1" applyAlignment="1" applyProtection="1">
      <alignment horizontal="center" vertical="center"/>
      <protection locked="0"/>
    </xf>
    <xf numFmtId="0" fontId="77" fillId="0" borderId="0" xfId="0" applyFont="1" applyAlignment="1">
      <alignment horizontal="center" vertical="center"/>
    </xf>
    <xf numFmtId="49" fontId="77" fillId="14" borderId="19" xfId="0" applyNumberFormat="1" applyFont="1" applyFill="1" applyBorder="1" applyAlignment="1" applyProtection="1">
      <alignment horizontal="center" vertical="center"/>
      <protection locked="0"/>
    </xf>
    <xf numFmtId="0" fontId="77" fillId="14" borderId="19" xfId="0" applyFont="1" applyFill="1" applyBorder="1" applyAlignment="1" applyProtection="1">
      <alignment horizontal="center" vertical="center"/>
      <protection locked="0"/>
    </xf>
    <xf numFmtId="4" fontId="77" fillId="0" borderId="0" xfId="0" applyNumberFormat="1" applyFont="1" applyAlignment="1">
      <alignment vertical="center"/>
    </xf>
    <xf numFmtId="4" fontId="77" fillId="8" borderId="19" xfId="0" applyNumberFormat="1" applyFont="1" applyFill="1" applyBorder="1" applyAlignment="1">
      <alignment horizontal="center" vertical="center"/>
    </xf>
    <xf numFmtId="0" fontId="77" fillId="0" borderId="0" xfId="0" applyFont="1" applyAlignment="1">
      <alignment vertical="center"/>
    </xf>
    <xf numFmtId="14" fontId="77" fillId="5" borderId="19" xfId="0" applyNumberFormat="1" applyFont="1" applyFill="1" applyBorder="1" applyAlignment="1" applyProtection="1">
      <alignment horizontal="center" vertical="center"/>
      <protection locked="0"/>
    </xf>
    <xf numFmtId="165" fontId="46" fillId="5" borderId="19" xfId="0" applyNumberFormat="1" applyFont="1" applyFill="1" applyBorder="1" applyProtection="1">
      <protection locked="0"/>
    </xf>
    <xf numFmtId="49" fontId="77" fillId="5" borderId="19" xfId="0" applyNumberFormat="1" applyFont="1" applyFill="1" applyBorder="1" applyAlignment="1" applyProtection="1">
      <alignment vertical="center"/>
      <protection locked="0"/>
    </xf>
    <xf numFmtId="165" fontId="46" fillId="6" borderId="19" xfId="0" applyNumberFormat="1" applyFont="1" applyFill="1" applyBorder="1"/>
    <xf numFmtId="4" fontId="77" fillId="5" borderId="19" xfId="0" applyNumberFormat="1" applyFont="1" applyFill="1" applyBorder="1" applyAlignment="1" applyProtection="1">
      <alignment horizontal="center" vertical="center"/>
      <protection locked="0"/>
    </xf>
    <xf numFmtId="4" fontId="77" fillId="0" borderId="0" xfId="0" applyNumberFormat="1" applyFont="1" applyAlignment="1" applyProtection="1">
      <alignment horizontal="center" vertical="center"/>
      <protection locked="0"/>
    </xf>
    <xf numFmtId="49" fontId="77" fillId="15" borderId="19" xfId="0" applyNumberFormat="1" applyFont="1" applyFill="1" applyBorder="1" applyAlignment="1" applyProtection="1">
      <alignment horizontal="left" vertical="center"/>
      <protection locked="0"/>
    </xf>
    <xf numFmtId="49" fontId="77" fillId="15" borderId="19" xfId="0" applyNumberFormat="1" applyFont="1" applyFill="1" applyBorder="1" applyAlignment="1" applyProtection="1">
      <alignment horizontal="left" vertical="center" wrapText="1"/>
      <protection locked="0"/>
    </xf>
    <xf numFmtId="0" fontId="0" fillId="0" borderId="66" xfId="0" applyBorder="1" applyAlignment="1">
      <alignment horizontal="center" wrapText="1"/>
    </xf>
    <xf numFmtId="0" fontId="79" fillId="0" borderId="0" xfId="0" applyFont="1"/>
    <xf numFmtId="0" fontId="64" fillId="30" borderId="19" xfId="0" applyFont="1" applyFill="1" applyBorder="1" applyAlignment="1">
      <alignment horizontal="center" vertical="center"/>
    </xf>
    <xf numFmtId="0" fontId="28" fillId="29" borderId="39" xfId="0" applyFont="1" applyFill="1" applyBorder="1"/>
    <xf numFmtId="0" fontId="28" fillId="29" borderId="11" xfId="0" applyFont="1" applyFill="1" applyBorder="1" applyAlignment="1">
      <alignment vertical="center" wrapText="1"/>
    </xf>
    <xf numFmtId="0" fontId="28" fillId="29" borderId="12" xfId="0" applyFont="1" applyFill="1" applyBorder="1" applyAlignment="1">
      <alignment horizontal="center" vertical="center" wrapText="1"/>
    </xf>
    <xf numFmtId="0" fontId="28" fillId="29" borderId="12" xfId="0" applyFont="1" applyFill="1" applyBorder="1" applyAlignment="1">
      <alignment vertical="center" wrapText="1"/>
    </xf>
    <xf numFmtId="0" fontId="60" fillId="29" borderId="13" xfId="0" applyFont="1" applyFill="1" applyBorder="1" applyAlignment="1">
      <alignment horizontal="center" vertical="center" wrapText="1"/>
    </xf>
    <xf numFmtId="0" fontId="28" fillId="29" borderId="39" xfId="0" applyFont="1" applyFill="1" applyBorder="1" applyAlignment="1">
      <alignment wrapText="1"/>
    </xf>
    <xf numFmtId="0" fontId="28" fillId="29" borderId="35" xfId="0" applyFont="1" applyFill="1" applyBorder="1"/>
    <xf numFmtId="0" fontId="27" fillId="29" borderId="16" xfId="0" applyFont="1" applyFill="1" applyBorder="1" applyAlignment="1">
      <alignment horizontal="center"/>
    </xf>
    <xf numFmtId="0" fontId="27" fillId="29" borderId="19" xfId="0" applyFont="1" applyFill="1" applyBorder="1" applyAlignment="1">
      <alignment horizontal="center"/>
    </xf>
    <xf numFmtId="0" fontId="27" fillId="29" borderId="13" xfId="0" applyFont="1" applyFill="1" applyBorder="1" applyAlignment="1">
      <alignment horizontal="center"/>
    </xf>
    <xf numFmtId="0" fontId="80" fillId="0" borderId="0" xfId="0" applyFont="1" applyAlignment="1">
      <alignment vertical="center"/>
    </xf>
    <xf numFmtId="0" fontId="69" fillId="0" borderId="0" xfId="0" applyFont="1" applyAlignment="1" applyProtection="1">
      <alignment horizontal="left" vertical="top"/>
      <protection locked="0"/>
    </xf>
    <xf numFmtId="0" fontId="39" fillId="0" borderId="0" xfId="0" applyFont="1" applyAlignment="1">
      <alignment vertical="center" textRotation="255"/>
    </xf>
    <xf numFmtId="0" fontId="53" fillId="15" borderId="58" xfId="0" applyFont="1" applyFill="1" applyBorder="1" applyAlignment="1" applyProtection="1">
      <alignment vertical="center" wrapText="1"/>
      <protection locked="0"/>
    </xf>
    <xf numFmtId="0" fontId="54" fillId="28" borderId="19" xfId="0" applyFont="1" applyFill="1" applyBorder="1" applyAlignment="1">
      <alignment vertical="center" wrapText="1"/>
    </xf>
    <xf numFmtId="0" fontId="54" fillId="28" borderId="24" xfId="0" applyFont="1" applyFill="1" applyBorder="1" applyAlignment="1">
      <alignment vertical="center" wrapText="1"/>
    </xf>
    <xf numFmtId="0" fontId="61" fillId="28" borderId="11" xfId="0" applyFont="1" applyFill="1" applyBorder="1" applyAlignment="1">
      <alignment vertical="center" wrapText="1"/>
    </xf>
    <xf numFmtId="0" fontId="61" fillId="28" borderId="56" xfId="0" applyFont="1" applyFill="1" applyBorder="1" applyAlignment="1">
      <alignment vertical="center" wrapText="1"/>
    </xf>
    <xf numFmtId="0" fontId="60" fillId="28" borderId="9" xfId="0" applyFont="1" applyFill="1" applyBorder="1" applyAlignment="1">
      <alignment horizontal="center" vertical="center"/>
    </xf>
    <xf numFmtId="0" fontId="60" fillId="28" borderId="13" xfId="0" applyFont="1" applyFill="1" applyBorder="1" applyAlignment="1">
      <alignment horizontal="center" vertical="center"/>
    </xf>
    <xf numFmtId="0" fontId="60" fillId="28" borderId="43" xfId="0" applyFont="1" applyFill="1" applyBorder="1" applyAlignment="1">
      <alignment horizontal="center" vertical="center"/>
    </xf>
    <xf numFmtId="0" fontId="60" fillId="28" borderId="32" xfId="0" applyFont="1" applyFill="1" applyBorder="1" applyAlignment="1">
      <alignment horizontal="center" vertical="center" wrapText="1"/>
    </xf>
    <xf numFmtId="0" fontId="61" fillId="28" borderId="19" xfId="0" applyFont="1" applyFill="1" applyBorder="1" applyAlignment="1">
      <alignment horizontal="center" vertical="center" wrapText="1"/>
    </xf>
    <xf numFmtId="0" fontId="61" fillId="28" borderId="19" xfId="0" applyFont="1" applyFill="1" applyBorder="1" applyAlignment="1">
      <alignment vertical="center"/>
    </xf>
    <xf numFmtId="0" fontId="61" fillId="28" borderId="19" xfId="0" applyFont="1" applyFill="1" applyBorder="1" applyAlignment="1">
      <alignment horizontal="center" vertical="center"/>
    </xf>
    <xf numFmtId="0" fontId="61" fillId="28" borderId="19" xfId="0" applyFont="1" applyFill="1" applyBorder="1" applyAlignment="1">
      <alignment vertical="center" wrapText="1"/>
    </xf>
    <xf numFmtId="0" fontId="61" fillId="28" borderId="46" xfId="0" applyFont="1" applyFill="1" applyBorder="1" applyAlignment="1">
      <alignment wrapText="1"/>
    </xf>
    <xf numFmtId="0" fontId="61" fillId="17" borderId="61" xfId="0" applyFont="1" applyFill="1" applyBorder="1" applyAlignment="1">
      <alignment horizontal="center" vertical="center" wrapText="1"/>
    </xf>
    <xf numFmtId="0" fontId="60" fillId="17" borderId="53" xfId="0" applyFont="1" applyFill="1" applyBorder="1" applyAlignment="1">
      <alignment horizontal="center" vertical="center" wrapText="1"/>
    </xf>
    <xf numFmtId="0" fontId="54" fillId="5" borderId="49" xfId="0" applyFont="1" applyFill="1" applyBorder="1" applyProtection="1">
      <protection locked="0"/>
    </xf>
    <xf numFmtId="0" fontId="54" fillId="5" borderId="20" xfId="0" applyFont="1" applyFill="1" applyBorder="1" applyAlignment="1" applyProtection="1">
      <alignment horizontal="center" vertical="center"/>
      <protection locked="0"/>
    </xf>
    <xf numFmtId="0" fontId="54" fillId="5" borderId="20" xfId="0" applyFont="1" applyFill="1" applyBorder="1" applyProtection="1">
      <protection locked="0"/>
    </xf>
    <xf numFmtId="0" fontId="60" fillId="17" borderId="19" xfId="0" applyFont="1" applyFill="1" applyBorder="1" applyAlignment="1">
      <alignment horizontal="center" vertical="center" wrapText="1"/>
    </xf>
    <xf numFmtId="0" fontId="60" fillId="17" borderId="19" xfId="0" applyFont="1" applyFill="1" applyBorder="1" applyAlignment="1">
      <alignment horizontal="center" vertical="center"/>
    </xf>
    <xf numFmtId="0" fontId="54" fillId="6" borderId="19" xfId="0" applyFont="1" applyFill="1" applyBorder="1"/>
    <xf numFmtId="0" fontId="54" fillId="5" borderId="19" xfId="0" applyFont="1" applyFill="1" applyBorder="1" applyAlignment="1" applyProtection="1">
      <alignment horizontal="center" vertical="center" wrapText="1"/>
      <protection locked="0"/>
    </xf>
    <xf numFmtId="166" fontId="67" fillId="5" borderId="19" xfId="0" applyNumberFormat="1" applyFont="1" applyFill="1" applyBorder="1" applyAlignment="1" applyProtection="1">
      <alignment horizontal="center" vertical="center"/>
      <protection locked="0"/>
    </xf>
    <xf numFmtId="0" fontId="54" fillId="5" borderId="19" xfId="0" applyFont="1" applyFill="1" applyBorder="1" applyAlignment="1" applyProtection="1">
      <alignment horizontal="center" vertical="center"/>
      <protection locked="0"/>
    </xf>
    <xf numFmtId="14" fontId="54" fillId="5" borderId="19" xfId="0" applyNumberFormat="1" applyFont="1" applyFill="1" applyBorder="1" applyAlignment="1" applyProtection="1">
      <alignment horizontal="center" vertical="center"/>
      <protection locked="0"/>
    </xf>
    <xf numFmtId="41" fontId="68" fillId="6" borderId="64" xfId="0" applyNumberFormat="1" applyFont="1" applyFill="1" applyBorder="1"/>
    <xf numFmtId="0" fontId="61" fillId="17" borderId="12" xfId="0" applyFont="1" applyFill="1" applyBorder="1" applyAlignment="1">
      <alignment horizontal="center" vertical="center" wrapText="1"/>
    </xf>
    <xf numFmtId="41" fontId="68" fillId="6" borderId="13" xfId="0" applyNumberFormat="1" applyFont="1" applyFill="1" applyBorder="1" applyAlignment="1">
      <alignment horizontal="right"/>
    </xf>
    <xf numFmtId="166" fontId="28" fillId="6" borderId="13" xfId="0" applyNumberFormat="1" applyFont="1" applyFill="1" applyBorder="1"/>
    <xf numFmtId="166" fontId="28" fillId="6" borderId="41" xfId="0" applyNumberFormat="1" applyFont="1" applyFill="1" applyBorder="1"/>
    <xf numFmtId="49" fontId="27" fillId="4" borderId="19" xfId="0" applyNumberFormat="1" applyFont="1" applyFill="1" applyBorder="1"/>
    <xf numFmtId="165" fontId="0" fillId="0" borderId="0" xfId="0" applyNumberFormat="1"/>
    <xf numFmtId="0" fontId="2" fillId="4" borderId="19" xfId="0" applyFont="1" applyFill="1" applyBorder="1"/>
    <xf numFmtId="0" fontId="28" fillId="4" borderId="19" xfId="0" applyFont="1" applyFill="1" applyBorder="1"/>
    <xf numFmtId="0" fontId="84" fillId="4" borderId="19" xfId="0" applyFont="1" applyFill="1" applyBorder="1" applyAlignment="1">
      <alignment vertical="center" wrapText="1"/>
    </xf>
    <xf numFmtId="0" fontId="84" fillId="4" borderId="19" xfId="0" applyFont="1" applyFill="1" applyBorder="1" applyAlignment="1">
      <alignment vertical="center"/>
    </xf>
    <xf numFmtId="0" fontId="84" fillId="4" borderId="0" xfId="0" applyFont="1" applyFill="1"/>
    <xf numFmtId="0" fontId="2" fillId="4" borderId="19" xfId="0" applyFont="1" applyFill="1" applyBorder="1" applyAlignment="1">
      <alignment wrapText="1"/>
    </xf>
    <xf numFmtId="168" fontId="0" fillId="0" borderId="0" xfId="0" applyNumberFormat="1"/>
    <xf numFmtId="0" fontId="27" fillId="0" borderId="7" xfId="0" applyFont="1" applyBorder="1"/>
    <xf numFmtId="0" fontId="0" fillId="0" borderId="2" xfId="0" applyBorder="1"/>
    <xf numFmtId="166" fontId="61" fillId="0" borderId="0" xfId="0" applyNumberFormat="1" applyFont="1" applyAlignment="1">
      <alignment horizontal="center" vertical="center"/>
    </xf>
    <xf numFmtId="166" fontId="68" fillId="5" borderId="57" xfId="0" applyNumberFormat="1" applyFont="1" applyFill="1" applyBorder="1" applyProtection="1">
      <protection locked="0"/>
    </xf>
    <xf numFmtId="166" fontId="61" fillId="5" borderId="16" xfId="0" applyNumberFormat="1" applyFont="1" applyFill="1" applyBorder="1" applyProtection="1">
      <protection locked="0"/>
    </xf>
    <xf numFmtId="166" fontId="68" fillId="5" borderId="45" xfId="0" applyNumberFormat="1" applyFont="1" applyFill="1" applyBorder="1" applyProtection="1">
      <protection locked="0"/>
    </xf>
    <xf numFmtId="166" fontId="61" fillId="5" borderId="19" xfId="0" applyNumberFormat="1" applyFont="1" applyFill="1" applyBorder="1" applyProtection="1">
      <protection locked="0"/>
    </xf>
    <xf numFmtId="166" fontId="68" fillId="5" borderId="52" xfId="0" applyNumberFormat="1" applyFont="1" applyFill="1" applyBorder="1" applyProtection="1">
      <protection locked="0"/>
    </xf>
    <xf numFmtId="166" fontId="61" fillId="5" borderId="22" xfId="0" applyNumberFormat="1" applyFont="1" applyFill="1" applyBorder="1" applyProtection="1">
      <protection locked="0"/>
    </xf>
    <xf numFmtId="166" fontId="85" fillId="33" borderId="26" xfId="0" applyNumberFormat="1" applyFont="1" applyFill="1" applyBorder="1" applyAlignment="1">
      <alignment horizontal="center" vertical="center"/>
    </xf>
    <xf numFmtId="0" fontId="86" fillId="33" borderId="6" xfId="0" applyFont="1" applyFill="1" applyBorder="1"/>
    <xf numFmtId="166" fontId="86" fillId="33" borderId="40" xfId="0" applyNumberFormat="1" applyFont="1" applyFill="1" applyBorder="1"/>
    <xf numFmtId="166" fontId="86" fillId="33" borderId="63" xfId="0" applyNumberFormat="1" applyFont="1" applyFill="1" applyBorder="1"/>
    <xf numFmtId="0" fontId="54" fillId="28" borderId="20" xfId="0" applyFont="1" applyFill="1" applyBorder="1" applyAlignment="1">
      <alignment vertical="center" wrapText="1"/>
    </xf>
    <xf numFmtId="0" fontId="61" fillId="28" borderId="4" xfId="0" applyFont="1" applyFill="1" applyBorder="1" applyAlignment="1">
      <alignment wrapText="1"/>
    </xf>
    <xf numFmtId="0" fontId="61" fillId="28" borderId="12" xfId="0" applyFont="1" applyFill="1" applyBorder="1" applyAlignment="1">
      <alignment wrapText="1"/>
    </xf>
    <xf numFmtId="0" fontId="60" fillId="28" borderId="53" xfId="0" applyFont="1" applyFill="1" applyBorder="1" applyAlignment="1">
      <alignment horizontal="center" vertical="center"/>
    </xf>
    <xf numFmtId="0" fontId="61" fillId="6" borderId="39" xfId="0" applyFont="1" applyFill="1" applyBorder="1" applyAlignment="1">
      <alignment wrapText="1"/>
    </xf>
    <xf numFmtId="0" fontId="61" fillId="6" borderId="40" xfId="0" applyFont="1" applyFill="1" applyBorder="1"/>
    <xf numFmtId="0" fontId="61" fillId="6" borderId="41" xfId="0" applyFont="1" applyFill="1" applyBorder="1"/>
    <xf numFmtId="166" fontId="0" fillId="7" borderId="68" xfId="0" applyNumberFormat="1" applyFill="1" applyBorder="1"/>
    <xf numFmtId="0" fontId="27" fillId="5" borderId="19" xfId="0" applyFont="1" applyFill="1" applyBorder="1" applyProtection="1">
      <protection locked="0"/>
    </xf>
    <xf numFmtId="0" fontId="87" fillId="0" borderId="0" xfId="0" applyFont="1" applyAlignment="1">
      <alignment horizontal="center" vertical="center"/>
    </xf>
    <xf numFmtId="0" fontId="27" fillId="0" borderId="0" xfId="0" applyFont="1" applyAlignment="1">
      <alignment horizontal="center"/>
    </xf>
    <xf numFmtId="0" fontId="27" fillId="0" borderId="0" xfId="0" applyFont="1" applyProtection="1">
      <protection locked="0"/>
    </xf>
    <xf numFmtId="0" fontId="28" fillId="0" borderId="1" xfId="0" applyFont="1" applyBorder="1"/>
    <xf numFmtId="0" fontId="27" fillId="0" borderId="2" xfId="0" applyFont="1" applyBorder="1" applyAlignment="1">
      <alignment horizontal="center"/>
    </xf>
    <xf numFmtId="0" fontId="27" fillId="0" borderId="2" xfId="0" applyFont="1" applyBorder="1"/>
    <xf numFmtId="0" fontId="27" fillId="0" borderId="3" xfId="0" applyFont="1" applyBorder="1"/>
    <xf numFmtId="0" fontId="27" fillId="5" borderId="41" xfId="0" applyFont="1" applyFill="1" applyBorder="1" applyProtection="1">
      <protection locked="0"/>
    </xf>
    <xf numFmtId="0" fontId="27" fillId="0" borderId="25" xfId="0" applyFont="1" applyBorder="1"/>
    <xf numFmtId="0" fontId="28" fillId="0" borderId="25" xfId="0" applyFont="1" applyBorder="1" applyAlignment="1">
      <alignment horizontal="center" vertical="center" wrapText="1"/>
    </xf>
    <xf numFmtId="0" fontId="28" fillId="17" borderId="10" xfId="0" applyFont="1" applyFill="1" applyBorder="1" applyAlignment="1">
      <alignment horizontal="center" vertical="center" wrapText="1"/>
    </xf>
    <xf numFmtId="0" fontId="54" fillId="5" borderId="18" xfId="0" applyFont="1" applyFill="1" applyBorder="1" applyProtection="1">
      <protection locked="0"/>
    </xf>
    <xf numFmtId="0" fontId="27" fillId="5" borderId="16" xfId="0" applyFont="1" applyFill="1" applyBorder="1" applyProtection="1">
      <protection locked="0"/>
    </xf>
    <xf numFmtId="2" fontId="27" fillId="5" borderId="16" xfId="0" applyNumberFormat="1" applyFont="1" applyFill="1" applyBorder="1" applyProtection="1">
      <protection locked="0"/>
    </xf>
    <xf numFmtId="14" fontId="27" fillId="5" borderId="16" xfId="0" applyNumberFormat="1" applyFont="1" applyFill="1" applyBorder="1" applyProtection="1">
      <protection locked="0"/>
    </xf>
    <xf numFmtId="0" fontId="27" fillId="5" borderId="59" xfId="0" applyFont="1" applyFill="1" applyBorder="1" applyProtection="1">
      <protection locked="0"/>
    </xf>
    <xf numFmtId="0" fontId="54" fillId="5" borderId="24" xfId="0" applyFont="1" applyFill="1" applyBorder="1" applyProtection="1">
      <protection locked="0"/>
    </xf>
    <xf numFmtId="2" fontId="27" fillId="5" borderId="19" xfId="0" applyNumberFormat="1" applyFont="1" applyFill="1" applyBorder="1" applyProtection="1">
      <protection locked="0"/>
    </xf>
    <xf numFmtId="14" fontId="27" fillId="5" borderId="19" xfId="0" applyNumberFormat="1" applyFont="1" applyFill="1" applyBorder="1" applyProtection="1">
      <protection locked="0"/>
    </xf>
    <xf numFmtId="0" fontId="27" fillId="5" borderId="46" xfId="0" applyFont="1" applyFill="1" applyBorder="1" applyProtection="1">
      <protection locked="0"/>
    </xf>
    <xf numFmtId="0" fontId="54" fillId="5" borderId="43" xfId="0" applyFont="1" applyFill="1" applyBorder="1" applyProtection="1">
      <protection locked="0"/>
    </xf>
    <xf numFmtId="0" fontId="27" fillId="5" borderId="13" xfId="0" applyFont="1" applyFill="1" applyBorder="1" applyProtection="1">
      <protection locked="0"/>
    </xf>
    <xf numFmtId="2" fontId="27" fillId="5" borderId="13" xfId="0" applyNumberFormat="1" applyFont="1" applyFill="1" applyBorder="1" applyProtection="1">
      <protection locked="0"/>
    </xf>
    <xf numFmtId="14" fontId="27" fillId="5" borderId="13" xfId="0" applyNumberFormat="1" applyFont="1" applyFill="1" applyBorder="1" applyProtection="1">
      <protection locked="0"/>
    </xf>
    <xf numFmtId="0" fontId="27" fillId="5" borderId="10" xfId="0" applyFont="1" applyFill="1" applyBorder="1" applyProtection="1">
      <protection locked="0"/>
    </xf>
    <xf numFmtId="164" fontId="27" fillId="0" borderId="0" xfId="0" applyNumberFormat="1" applyFont="1" applyAlignment="1">
      <alignment horizontal="center" vertical="center"/>
    </xf>
    <xf numFmtId="164" fontId="27" fillId="0" borderId="25" xfId="0" applyNumberFormat="1" applyFont="1" applyBorder="1" applyAlignment="1">
      <alignment horizontal="center" vertical="center"/>
    </xf>
    <xf numFmtId="0" fontId="28" fillId="0" borderId="6" xfId="0" applyFont="1" applyBorder="1"/>
    <xf numFmtId="0" fontId="27" fillId="0" borderId="7" xfId="0" applyFont="1" applyBorder="1" applyAlignment="1">
      <alignment horizontal="center"/>
    </xf>
    <xf numFmtId="164" fontId="27" fillId="0" borderId="7" xfId="0" applyNumberFormat="1" applyFont="1" applyBorder="1"/>
    <xf numFmtId="0" fontId="27" fillId="0" borderId="8" xfId="0" applyFont="1" applyBorder="1"/>
    <xf numFmtId="0" fontId="27" fillId="0" borderId="1" xfId="0" applyFont="1" applyBorder="1"/>
    <xf numFmtId="4" fontId="27" fillId="0" borderId="2" xfId="0" applyNumberFormat="1" applyFont="1" applyBorder="1"/>
    <xf numFmtId="0" fontId="88" fillId="0" borderId="2" xfId="0" applyFont="1" applyBorder="1" applyAlignment="1">
      <alignment horizontal="center"/>
    </xf>
    <xf numFmtId="0" fontId="27" fillId="0" borderId="2" xfId="0" applyFont="1" applyBorder="1" applyAlignment="1">
      <alignment horizontal="center" wrapText="1"/>
    </xf>
    <xf numFmtId="0" fontId="89" fillId="0" borderId="2" xfId="0" applyFont="1" applyBorder="1"/>
    <xf numFmtId="0" fontId="27" fillId="0" borderId="14" xfId="0" applyFont="1" applyBorder="1"/>
    <xf numFmtId="0" fontId="36" fillId="0" borderId="0" xfId="0" applyFont="1" applyAlignment="1" applyProtection="1">
      <alignment horizontal="center" vertical="center"/>
      <protection locked="0"/>
    </xf>
    <xf numFmtId="0" fontId="36" fillId="0" borderId="25" xfId="0" applyFont="1" applyBorder="1" applyAlignment="1" applyProtection="1">
      <alignment horizontal="center" vertical="center"/>
      <protection locked="0"/>
    </xf>
    <xf numFmtId="0" fontId="90" fillId="0" borderId="0" xfId="0" applyFont="1"/>
    <xf numFmtId="4" fontId="27" fillId="0" borderId="0" xfId="0" applyNumberFormat="1" applyFont="1"/>
    <xf numFmtId="0" fontId="27" fillId="0" borderId="0" xfId="0" applyFont="1" applyAlignment="1">
      <alignment horizontal="center" vertical="center"/>
    </xf>
    <xf numFmtId="0" fontId="27" fillId="0" borderId="6" xfId="0" applyFont="1" applyBorder="1"/>
    <xf numFmtId="0" fontId="27" fillId="0" borderId="8" xfId="0" applyFont="1" applyBorder="1" applyAlignment="1">
      <alignment horizontal="center" vertical="center"/>
    </xf>
    <xf numFmtId="0" fontId="27" fillId="5" borderId="30" xfId="0" applyFont="1" applyFill="1" applyBorder="1" applyProtection="1">
      <protection locked="0"/>
    </xf>
    <xf numFmtId="0" fontId="27" fillId="5" borderId="28" xfId="0" applyFont="1" applyFill="1" applyBorder="1" applyProtection="1">
      <protection locked="0"/>
    </xf>
    <xf numFmtId="0" fontId="27" fillId="5" borderId="29" xfId="0" applyFont="1" applyFill="1" applyBorder="1" applyProtection="1">
      <protection locked="0"/>
    </xf>
    <xf numFmtId="0" fontId="83" fillId="0" borderId="0" xfId="0" applyFont="1"/>
    <xf numFmtId="0" fontId="83" fillId="33" borderId="26" xfId="0" applyFont="1" applyFill="1" applyBorder="1"/>
    <xf numFmtId="0" fontId="27" fillId="5" borderId="22" xfId="0" applyFont="1" applyFill="1" applyBorder="1" applyProtection="1">
      <protection locked="0"/>
    </xf>
    <xf numFmtId="0" fontId="27" fillId="6" borderId="9" xfId="0" applyFont="1" applyFill="1" applyBorder="1"/>
    <xf numFmtId="0" fontId="27" fillId="6" borderId="13" xfId="0" applyFont="1" applyFill="1" applyBorder="1"/>
    <xf numFmtId="0" fontId="27" fillId="6" borderId="64" xfId="0" applyFont="1" applyFill="1" applyBorder="1"/>
    <xf numFmtId="0" fontId="27" fillId="6" borderId="40" xfId="0" applyFont="1" applyFill="1" applyBorder="1"/>
    <xf numFmtId="0" fontId="27" fillId="6" borderId="41" xfId="0" applyFont="1" applyFill="1" applyBorder="1"/>
    <xf numFmtId="166" fontId="27" fillId="0" borderId="0" xfId="0" applyNumberFormat="1" applyFont="1"/>
    <xf numFmtId="0" fontId="37" fillId="0" borderId="0" xfId="0" applyFont="1" applyAlignment="1">
      <alignment vertical="center" wrapText="1"/>
    </xf>
    <xf numFmtId="0" fontId="27" fillId="0" borderId="0" xfId="0" applyFont="1" applyAlignment="1">
      <alignment wrapText="1"/>
    </xf>
    <xf numFmtId="0" fontId="87" fillId="0" borderId="0" xfId="0" applyFont="1" applyAlignment="1">
      <alignment horizontal="center" vertical="center" wrapText="1"/>
    </xf>
    <xf numFmtId="0" fontId="34" fillId="0" borderId="0" xfId="0" applyFont="1" applyAlignment="1">
      <alignment horizontal="center" vertical="center" wrapText="1"/>
    </xf>
    <xf numFmtId="0" fontId="27" fillId="0" borderId="0" xfId="0" applyFont="1" applyAlignment="1">
      <alignment horizontal="center" wrapText="1"/>
    </xf>
    <xf numFmtId="0" fontId="43" fillId="0" borderId="0" xfId="0" applyFont="1" applyAlignment="1">
      <alignment horizontal="center" vertical="center" wrapText="1"/>
    </xf>
    <xf numFmtId="165" fontId="54" fillId="0" borderId="0" xfId="0" applyNumberFormat="1" applyFont="1" applyAlignment="1">
      <alignment horizontal="center" vertical="center" wrapText="1"/>
    </xf>
    <xf numFmtId="165" fontId="54" fillId="0" borderId="0" xfId="0" applyNumberFormat="1" applyFont="1" applyAlignment="1">
      <alignment horizontal="center" wrapText="1"/>
    </xf>
    <xf numFmtId="0" fontId="28" fillId="0" borderId="1" xfId="0" applyFont="1" applyBorder="1" applyAlignment="1">
      <alignment wrapText="1"/>
    </xf>
    <xf numFmtId="0" fontId="27" fillId="0" borderId="2" xfId="0" applyFont="1" applyBorder="1" applyAlignment="1">
      <alignment wrapText="1"/>
    </xf>
    <xf numFmtId="0" fontId="27" fillId="0" borderId="3" xfId="0" applyFont="1" applyBorder="1" applyAlignment="1">
      <alignment wrapText="1"/>
    </xf>
    <xf numFmtId="0" fontId="28" fillId="21" borderId="35" xfId="0" applyFont="1" applyFill="1" applyBorder="1" applyAlignment="1">
      <alignment wrapText="1"/>
    </xf>
    <xf numFmtId="0" fontId="27" fillId="0" borderId="25" xfId="0" applyFont="1" applyBorder="1" applyAlignment="1">
      <alignment wrapText="1"/>
    </xf>
    <xf numFmtId="0" fontId="28" fillId="0" borderId="14" xfId="0" applyFont="1" applyBorder="1" applyAlignment="1">
      <alignment wrapText="1"/>
    </xf>
    <xf numFmtId="0" fontId="27" fillId="0" borderId="0" xfId="0" applyFont="1" applyAlignment="1" applyProtection="1">
      <alignment horizontal="center" wrapText="1"/>
      <protection locked="0"/>
    </xf>
    <xf numFmtId="0" fontId="28" fillId="0" borderId="0" xfId="0" applyFont="1" applyAlignment="1">
      <alignment horizontal="center" wrapText="1"/>
    </xf>
    <xf numFmtId="0" fontId="54" fillId="0" borderId="0" xfId="0" applyFont="1" applyAlignment="1">
      <alignment horizontal="center" wrapText="1"/>
    </xf>
    <xf numFmtId="0" fontId="27" fillId="0" borderId="0" xfId="0" applyFont="1" applyAlignment="1" applyProtection="1">
      <alignment wrapText="1"/>
      <protection locked="0"/>
    </xf>
    <xf numFmtId="0" fontId="28" fillId="0" borderId="25" xfId="0" applyFont="1" applyBorder="1" applyAlignment="1">
      <alignment wrapText="1"/>
    </xf>
    <xf numFmtId="165" fontId="54" fillId="0" borderId="0" xfId="0" applyNumberFormat="1" applyFont="1" applyAlignment="1">
      <alignment wrapText="1"/>
    </xf>
    <xf numFmtId="165" fontId="54" fillId="6" borderId="41" xfId="0" applyNumberFormat="1" applyFont="1" applyFill="1" applyBorder="1" applyAlignment="1">
      <alignment wrapText="1"/>
    </xf>
    <xf numFmtId="0" fontId="27" fillId="21" borderId="16" xfId="0" applyFont="1" applyFill="1" applyBorder="1" applyAlignment="1">
      <alignment horizontal="center" wrapText="1"/>
    </xf>
    <xf numFmtId="0" fontId="54" fillId="5" borderId="16" xfId="0" applyFont="1" applyFill="1" applyBorder="1" applyAlignment="1" applyProtection="1">
      <alignment horizontal="center" wrapText="1"/>
      <protection locked="0"/>
    </xf>
    <xf numFmtId="0" fontId="54" fillId="5" borderId="18" xfId="0" applyFont="1" applyFill="1" applyBorder="1" applyAlignment="1" applyProtection="1">
      <alignment wrapText="1"/>
      <protection locked="0"/>
    </xf>
    <xf numFmtId="0" fontId="27" fillId="5" borderId="16" xfId="0" applyFont="1" applyFill="1" applyBorder="1" applyAlignment="1" applyProtection="1">
      <alignment wrapText="1"/>
      <protection locked="0"/>
    </xf>
    <xf numFmtId="2" fontId="27" fillId="5" borderId="16" xfId="0" applyNumberFormat="1" applyFont="1" applyFill="1" applyBorder="1" applyAlignment="1" applyProtection="1">
      <alignment wrapText="1"/>
      <protection locked="0"/>
    </xf>
    <xf numFmtId="14" fontId="27" fillId="5" borderId="16" xfId="0" applyNumberFormat="1" applyFont="1" applyFill="1" applyBorder="1" applyAlignment="1" applyProtection="1">
      <alignment wrapText="1"/>
      <protection locked="0"/>
    </xf>
    <xf numFmtId="165" fontId="27" fillId="5" borderId="16" xfId="0" applyNumberFormat="1" applyFont="1" applyFill="1" applyBorder="1" applyAlignment="1" applyProtection="1">
      <alignment wrapText="1"/>
      <protection locked="0"/>
    </xf>
    <xf numFmtId="0" fontId="27" fillId="5" borderId="59" xfId="0" applyFont="1" applyFill="1" applyBorder="1" applyAlignment="1" applyProtection="1">
      <alignment wrapText="1"/>
      <protection locked="0"/>
    </xf>
    <xf numFmtId="0" fontId="27" fillId="21" borderId="19" xfId="0" applyFont="1" applyFill="1" applyBorder="1" applyAlignment="1">
      <alignment horizontal="center" wrapText="1"/>
    </xf>
    <xf numFmtId="0" fontId="54" fillId="5" borderId="19" xfId="0" applyFont="1" applyFill="1" applyBorder="1" applyAlignment="1" applyProtection="1">
      <alignment horizontal="center" wrapText="1"/>
      <protection locked="0"/>
    </xf>
    <xf numFmtId="0" fontId="54" fillId="5" borderId="24" xfId="0" applyFont="1" applyFill="1" applyBorder="1" applyAlignment="1" applyProtection="1">
      <alignment wrapText="1"/>
      <protection locked="0"/>
    </xf>
    <xf numFmtId="0" fontId="27" fillId="5" borderId="19" xfId="0" applyFont="1" applyFill="1" applyBorder="1" applyAlignment="1" applyProtection="1">
      <alignment wrapText="1"/>
      <protection locked="0"/>
    </xf>
    <xf numFmtId="2" fontId="27" fillId="5" borderId="19" xfId="0" applyNumberFormat="1" applyFont="1" applyFill="1" applyBorder="1" applyAlignment="1" applyProtection="1">
      <alignment wrapText="1"/>
      <protection locked="0"/>
    </xf>
    <xf numFmtId="14" fontId="27" fillId="5" borderId="19" xfId="0" applyNumberFormat="1" applyFont="1" applyFill="1" applyBorder="1" applyAlignment="1" applyProtection="1">
      <alignment wrapText="1"/>
      <protection locked="0"/>
    </xf>
    <xf numFmtId="165" fontId="27" fillId="5" borderId="19" xfId="0" applyNumberFormat="1" applyFont="1" applyFill="1" applyBorder="1" applyAlignment="1" applyProtection="1">
      <alignment wrapText="1"/>
      <protection locked="0"/>
    </xf>
    <xf numFmtId="0" fontId="27" fillId="5" borderId="46" xfId="0" applyFont="1" applyFill="1" applyBorder="1" applyAlignment="1" applyProtection="1">
      <alignment wrapText="1"/>
      <protection locked="0"/>
    </xf>
    <xf numFmtId="0" fontId="27" fillId="21" borderId="13" xfId="0" applyFont="1" applyFill="1" applyBorder="1" applyAlignment="1">
      <alignment horizontal="center" wrapText="1"/>
    </xf>
    <xf numFmtId="0" fontId="54" fillId="5" borderId="13" xfId="0" applyFont="1" applyFill="1" applyBorder="1" applyAlignment="1" applyProtection="1">
      <alignment wrapText="1"/>
      <protection locked="0"/>
    </xf>
    <xf numFmtId="0" fontId="54" fillId="5" borderId="13" xfId="0" applyFont="1" applyFill="1" applyBorder="1" applyAlignment="1" applyProtection="1">
      <alignment horizontal="center" wrapText="1"/>
      <protection locked="0"/>
    </xf>
    <xf numFmtId="0" fontId="54" fillId="5" borderId="43" xfId="0" applyFont="1" applyFill="1" applyBorder="1" applyAlignment="1" applyProtection="1">
      <alignment wrapText="1"/>
      <protection locked="0"/>
    </xf>
    <xf numFmtId="0" fontId="27" fillId="5" borderId="13" xfId="0" applyFont="1" applyFill="1" applyBorder="1" applyAlignment="1" applyProtection="1">
      <alignment wrapText="1"/>
      <protection locked="0"/>
    </xf>
    <xf numFmtId="2" fontId="27" fillId="5" borderId="13" xfId="0" applyNumberFormat="1" applyFont="1" applyFill="1" applyBorder="1" applyAlignment="1" applyProtection="1">
      <alignment wrapText="1"/>
      <protection locked="0"/>
    </xf>
    <xf numFmtId="14" fontId="27" fillId="5" borderId="13" xfId="0" applyNumberFormat="1" applyFont="1" applyFill="1" applyBorder="1" applyAlignment="1" applyProtection="1">
      <alignment wrapText="1"/>
      <protection locked="0"/>
    </xf>
    <xf numFmtId="165" fontId="27" fillId="5" borderId="13" xfId="0" applyNumberFormat="1" applyFont="1" applyFill="1" applyBorder="1" applyAlignment="1" applyProtection="1">
      <alignment wrapText="1"/>
      <protection locked="0"/>
    </xf>
    <xf numFmtId="0" fontId="27" fillId="5" borderId="10" xfId="0" applyFont="1" applyFill="1" applyBorder="1" applyAlignment="1" applyProtection="1">
      <alignment wrapText="1"/>
      <protection locked="0"/>
    </xf>
    <xf numFmtId="164" fontId="27" fillId="0" borderId="0" xfId="0" applyNumberFormat="1" applyFont="1" applyAlignment="1">
      <alignment horizontal="center" vertical="center" wrapText="1"/>
    </xf>
    <xf numFmtId="0" fontId="28" fillId="0" borderId="6" xfId="0" applyFont="1" applyBorder="1" applyAlignment="1">
      <alignment wrapText="1"/>
    </xf>
    <xf numFmtId="0" fontId="27" fillId="0" borderId="7" xfId="0" applyFont="1" applyBorder="1" applyAlignment="1">
      <alignment horizontal="center" wrapText="1"/>
    </xf>
    <xf numFmtId="0" fontId="27" fillId="0" borderId="7" xfId="0" applyFont="1" applyBorder="1" applyAlignment="1">
      <alignment wrapText="1"/>
    </xf>
    <xf numFmtId="164" fontId="27" fillId="0" borderId="7" xfId="0" applyNumberFormat="1" applyFont="1" applyBorder="1" applyAlignment="1">
      <alignment wrapText="1"/>
    </xf>
    <xf numFmtId="0" fontId="27" fillId="0" borderId="8" xfId="0" applyFont="1" applyBorder="1" applyAlignment="1">
      <alignment wrapText="1"/>
    </xf>
    <xf numFmtId="0" fontId="72" fillId="12" borderId="32" xfId="0" applyFont="1" applyFill="1" applyBorder="1" applyAlignment="1">
      <alignment horizontal="center" vertical="center" wrapText="1"/>
    </xf>
    <xf numFmtId="4" fontId="27" fillId="0" borderId="1" xfId="0" applyNumberFormat="1" applyFont="1" applyBorder="1"/>
    <xf numFmtId="4" fontId="27" fillId="0" borderId="14" xfId="0" applyNumberFormat="1" applyFont="1" applyBorder="1"/>
    <xf numFmtId="0" fontId="91" fillId="0" borderId="0" xfId="0" applyFont="1"/>
    <xf numFmtId="4" fontId="27" fillId="0" borderId="6" xfId="0" applyNumberFormat="1" applyFont="1" applyBorder="1"/>
    <xf numFmtId="0" fontId="1" fillId="0" borderId="2" xfId="0" applyFont="1" applyBorder="1" applyAlignment="1">
      <alignment wrapText="1"/>
    </xf>
    <xf numFmtId="0" fontId="14" fillId="0" borderId="0" xfId="0" applyFont="1" applyAlignment="1">
      <alignment horizontal="center" vertical="center" wrapText="1"/>
    </xf>
    <xf numFmtId="0" fontId="21" fillId="0" borderId="0" xfId="0" applyFont="1" applyAlignment="1" applyProtection="1">
      <alignment horizontal="center" vertical="center" wrapText="1"/>
      <protection locked="0"/>
    </xf>
    <xf numFmtId="0" fontId="14" fillId="0" borderId="0" xfId="0" applyFont="1" applyAlignment="1">
      <alignment horizontal="right" vertical="center" wrapText="1"/>
    </xf>
    <xf numFmtId="0" fontId="9" fillId="0" borderId="2" xfId="0" applyFont="1" applyBorder="1" applyAlignment="1">
      <alignment wrapText="1"/>
    </xf>
    <xf numFmtId="49" fontId="77" fillId="5" borderId="19" xfId="0" applyNumberFormat="1" applyFont="1" applyFill="1" applyBorder="1" applyAlignment="1" applyProtection="1">
      <alignment vertical="center" wrapText="1"/>
      <protection locked="0"/>
    </xf>
    <xf numFmtId="4" fontId="8" fillId="0" borderId="0" xfId="0" applyNumberFormat="1" applyFont="1" applyAlignment="1" applyProtection="1">
      <alignment vertical="center" wrapText="1"/>
      <protection locked="0"/>
    </xf>
    <xf numFmtId="165" fontId="45" fillId="6" borderId="19" xfId="0" applyNumberFormat="1" applyFont="1" applyFill="1" applyBorder="1" applyAlignment="1">
      <alignment wrapText="1"/>
    </xf>
    <xf numFmtId="0" fontId="47" fillId="0" borderId="7" xfId="0" applyFont="1" applyBorder="1" applyAlignment="1">
      <alignment wrapText="1"/>
    </xf>
    <xf numFmtId="0" fontId="24" fillId="0" borderId="2" xfId="0" applyFont="1" applyBorder="1" applyAlignment="1">
      <alignment wrapText="1"/>
    </xf>
    <xf numFmtId="0" fontId="1" fillId="0" borderId="0" xfId="0" applyFont="1" applyAlignment="1">
      <alignment wrapText="1"/>
    </xf>
    <xf numFmtId="0" fontId="60" fillId="19" borderId="22" xfId="0" applyFont="1" applyFill="1" applyBorder="1" applyAlignment="1">
      <alignment horizontal="center" vertical="center" wrapText="1"/>
    </xf>
    <xf numFmtId="0" fontId="60" fillId="19" borderId="22" xfId="0" applyFont="1" applyFill="1" applyBorder="1" applyAlignment="1">
      <alignment horizontal="center" vertical="center"/>
    </xf>
    <xf numFmtId="0" fontId="61" fillId="19" borderId="22" xfId="0" applyFont="1" applyFill="1" applyBorder="1" applyAlignment="1">
      <alignment vertical="center"/>
    </xf>
    <xf numFmtId="167" fontId="67" fillId="5" borderId="19" xfId="0" applyNumberFormat="1" applyFont="1" applyFill="1" applyBorder="1" applyProtection="1">
      <protection locked="0"/>
    </xf>
    <xf numFmtId="0" fontId="54" fillId="5" borderId="19" xfId="0" applyFont="1" applyFill="1" applyBorder="1" applyAlignment="1" applyProtection="1">
      <alignment horizontal="left" vertical="center"/>
      <protection locked="0"/>
    </xf>
    <xf numFmtId="41" fontId="67" fillId="5" borderId="19" xfId="0" applyNumberFormat="1" applyFont="1" applyFill="1" applyBorder="1" applyProtection="1">
      <protection locked="0"/>
    </xf>
    <xf numFmtId="0" fontId="60" fillId="28" borderId="22" xfId="0" applyFont="1" applyFill="1" applyBorder="1" applyAlignment="1">
      <alignment horizontal="center" vertical="center" wrapText="1"/>
    </xf>
    <xf numFmtId="0" fontId="60" fillId="28" borderId="22" xfId="0" applyFont="1" applyFill="1" applyBorder="1" applyAlignment="1">
      <alignment horizontal="center" vertical="center"/>
    </xf>
    <xf numFmtId="0" fontId="61" fillId="28" borderId="22" xfId="0" applyFont="1" applyFill="1" applyBorder="1" applyAlignment="1">
      <alignment vertical="center"/>
    </xf>
    <xf numFmtId="0" fontId="60" fillId="28" borderId="22" xfId="0" applyFont="1" applyFill="1" applyBorder="1" applyAlignment="1">
      <alignment vertical="center" wrapText="1"/>
    </xf>
    <xf numFmtId="0" fontId="60" fillId="28" borderId="51" xfId="0" applyFont="1" applyFill="1" applyBorder="1" applyAlignment="1">
      <alignment horizontal="center" vertical="center" wrapText="1"/>
    </xf>
    <xf numFmtId="0" fontId="28" fillId="0" borderId="14" xfId="0" applyFont="1" applyBorder="1" applyAlignment="1">
      <alignment horizontal="center" vertical="center"/>
    </xf>
    <xf numFmtId="0" fontId="54" fillId="0" borderId="0" xfId="0" applyFont="1" applyProtection="1">
      <protection locked="0"/>
    </xf>
    <xf numFmtId="0" fontId="54" fillId="0" borderId="0" xfId="0" applyFont="1" applyAlignment="1" applyProtection="1">
      <alignment horizontal="center"/>
      <protection locked="0"/>
    </xf>
    <xf numFmtId="2" fontId="27" fillId="0" borderId="0" xfId="0" applyNumberFormat="1" applyFont="1" applyProtection="1">
      <protection locked="0"/>
    </xf>
    <xf numFmtId="14" fontId="27" fillId="0" borderId="0" xfId="0" applyNumberFormat="1" applyFont="1" applyProtection="1">
      <protection locked="0"/>
    </xf>
    <xf numFmtId="41" fontId="68" fillId="6" borderId="31" xfId="0" applyNumberFormat="1" applyFont="1" applyFill="1" applyBorder="1" applyAlignment="1">
      <alignment horizontal="right"/>
    </xf>
    <xf numFmtId="166" fontId="28" fillId="6" borderId="67" xfId="0" applyNumberFormat="1" applyFont="1" applyFill="1" applyBorder="1"/>
    <xf numFmtId="0" fontId="27" fillId="6" borderId="58" xfId="0" applyFont="1" applyFill="1" applyBorder="1"/>
    <xf numFmtId="166" fontId="28" fillId="6" borderId="58" xfId="0" applyNumberFormat="1" applyFont="1" applyFill="1" applyBorder="1"/>
    <xf numFmtId="41" fontId="68" fillId="6" borderId="58" xfId="0" applyNumberFormat="1" applyFont="1" applyFill="1" applyBorder="1"/>
    <xf numFmtId="0" fontId="27" fillId="6" borderId="62" xfId="0" applyFont="1" applyFill="1" applyBorder="1"/>
    <xf numFmtId="0" fontId="95" fillId="0" borderId="2" xfId="0" applyFont="1" applyBorder="1" applyAlignment="1">
      <alignment horizontal="center"/>
    </xf>
    <xf numFmtId="0" fontId="97" fillId="0" borderId="14" xfId="0" applyFont="1" applyBorder="1" applyAlignment="1">
      <alignment horizontal="center" vertical="center"/>
    </xf>
    <xf numFmtId="49" fontId="26" fillId="6" borderId="37" xfId="0" applyNumberFormat="1" applyFont="1" applyFill="1" applyBorder="1" applyAlignment="1">
      <alignment horizontal="left" vertical="center"/>
    </xf>
    <xf numFmtId="0" fontId="49" fillId="0" borderId="14" xfId="0" applyFont="1" applyBorder="1" applyAlignment="1">
      <alignment horizontal="center" vertical="center"/>
    </xf>
    <xf numFmtId="0" fontId="91" fillId="0" borderId="25" xfId="0" applyFont="1" applyBorder="1"/>
    <xf numFmtId="0" fontId="91" fillId="0" borderId="14" xfId="0" applyFont="1" applyBorder="1" applyAlignment="1">
      <alignment horizontal="center" vertical="center"/>
    </xf>
    <xf numFmtId="0" fontId="91" fillId="3" borderId="0" xfId="0" applyFont="1" applyFill="1"/>
    <xf numFmtId="0" fontId="48" fillId="10" borderId="45" xfId="0" applyFont="1" applyFill="1" applyBorder="1" applyAlignment="1">
      <alignment horizontal="center" vertical="center"/>
    </xf>
    <xf numFmtId="0" fontId="48" fillId="10" borderId="19" xfId="0" applyFont="1" applyFill="1" applyBorder="1" applyAlignment="1">
      <alignment horizontal="center" vertical="center"/>
    </xf>
    <xf numFmtId="0" fontId="48" fillId="10" borderId="46" xfId="0" applyFont="1" applyFill="1" applyBorder="1" applyAlignment="1">
      <alignment horizontal="center" vertical="center"/>
    </xf>
    <xf numFmtId="0" fontId="93" fillId="9" borderId="45" xfId="0" applyFont="1" applyFill="1" applyBorder="1" applyAlignment="1">
      <alignment horizontal="center" vertical="center"/>
    </xf>
    <xf numFmtId="0" fontId="93" fillId="9" borderId="19" xfId="0" applyFont="1" applyFill="1" applyBorder="1" applyAlignment="1">
      <alignment horizontal="center" vertical="center"/>
    </xf>
    <xf numFmtId="0" fontId="93" fillId="9" borderId="46" xfId="0" applyFont="1" applyFill="1" applyBorder="1" applyAlignment="1">
      <alignment horizontal="center" vertical="center"/>
    </xf>
    <xf numFmtId="4" fontId="91" fillId="0" borderId="14" xfId="0" applyNumberFormat="1" applyFont="1" applyBorder="1"/>
    <xf numFmtId="165" fontId="48" fillId="6" borderId="9" xfId="0" applyNumberFormat="1" applyFont="1" applyFill="1" applyBorder="1"/>
    <xf numFmtId="165" fontId="48" fillId="6" borderId="13" xfId="0" applyNumberFormat="1" applyFont="1" applyFill="1" applyBorder="1"/>
    <xf numFmtId="165" fontId="48" fillId="6" borderId="10" xfId="0" applyNumberFormat="1" applyFont="1" applyFill="1" applyBorder="1"/>
    <xf numFmtId="0" fontId="27" fillId="0" borderId="14" xfId="0" applyFont="1" applyBorder="1" applyAlignment="1">
      <alignment horizontal="center"/>
    </xf>
    <xf numFmtId="4" fontId="57" fillId="0" borderId="14" xfId="0" applyNumberFormat="1" applyFont="1" applyBorder="1" applyAlignment="1">
      <alignment horizontal="center"/>
    </xf>
    <xf numFmtId="4" fontId="92" fillId="0" borderId="14" xfId="0" applyNumberFormat="1" applyFont="1" applyBorder="1"/>
    <xf numFmtId="0" fontId="92" fillId="0" borderId="0" xfId="0" applyFont="1"/>
    <xf numFmtId="0" fontId="95" fillId="0" borderId="0" xfId="0" applyFont="1" applyAlignment="1">
      <alignment horizontal="center"/>
    </xf>
    <xf numFmtId="0" fontId="48" fillId="21" borderId="45" xfId="0" applyFont="1" applyFill="1" applyBorder="1" applyAlignment="1">
      <alignment horizontal="center"/>
    </xf>
    <xf numFmtId="1" fontId="48" fillId="6" borderId="9" xfId="0" applyNumberFormat="1" applyFont="1" applyFill="1" applyBorder="1" applyAlignment="1">
      <alignment horizontal="center"/>
    </xf>
    <xf numFmtId="0" fontId="95" fillId="0" borderId="1" xfId="0" applyFont="1" applyBorder="1" applyAlignment="1">
      <alignment horizontal="center"/>
    </xf>
    <xf numFmtId="4" fontId="92" fillId="0" borderId="0" xfId="0" applyNumberFormat="1" applyFont="1"/>
    <xf numFmtId="0" fontId="48" fillId="19" borderId="45" xfId="0" applyFont="1" applyFill="1" applyBorder="1" applyAlignment="1">
      <alignment horizontal="center"/>
    </xf>
    <xf numFmtId="0" fontId="48" fillId="29" borderId="45" xfId="0" applyFont="1" applyFill="1" applyBorder="1" applyAlignment="1">
      <alignment horizontal="center"/>
    </xf>
    <xf numFmtId="0" fontId="96" fillId="26" borderId="39" xfId="0" applyFont="1" applyFill="1" applyBorder="1" applyAlignment="1">
      <alignment horizontal="center"/>
    </xf>
    <xf numFmtId="0" fontId="31" fillId="5" borderId="1" xfId="0" applyFont="1" applyFill="1" applyBorder="1" applyAlignment="1" applyProtection="1">
      <alignment horizontal="left" vertical="top"/>
      <protection locked="0"/>
    </xf>
    <xf numFmtId="0" fontId="31" fillId="5" borderId="2" xfId="0" applyFont="1" applyFill="1" applyBorder="1" applyAlignment="1" applyProtection="1">
      <alignment horizontal="left" vertical="top"/>
      <protection locked="0"/>
    </xf>
    <xf numFmtId="0" fontId="31" fillId="5" borderId="3" xfId="0" applyFont="1" applyFill="1" applyBorder="1" applyAlignment="1" applyProtection="1">
      <alignment horizontal="left" vertical="top"/>
      <protection locked="0"/>
    </xf>
    <xf numFmtId="0" fontId="31" fillId="5" borderId="14" xfId="0" applyFont="1" applyFill="1" applyBorder="1" applyAlignment="1" applyProtection="1">
      <alignment horizontal="left" vertical="top"/>
      <protection locked="0"/>
    </xf>
    <xf numFmtId="0" fontId="31" fillId="5" borderId="0" xfId="0" applyFont="1" applyFill="1" applyAlignment="1" applyProtection="1">
      <alignment horizontal="left" vertical="top"/>
      <protection locked="0"/>
    </xf>
    <xf numFmtId="0" fontId="31" fillId="5" borderId="25" xfId="0" applyFont="1" applyFill="1" applyBorder="1" applyAlignment="1" applyProtection="1">
      <alignment horizontal="left" vertical="top"/>
      <protection locked="0"/>
    </xf>
    <xf numFmtId="0" fontId="31" fillId="5" borderId="6" xfId="0" applyFont="1" applyFill="1" applyBorder="1" applyAlignment="1" applyProtection="1">
      <alignment horizontal="left" vertical="top"/>
      <protection locked="0"/>
    </xf>
    <xf numFmtId="0" fontId="31" fillId="5" borderId="7" xfId="0" applyFont="1" applyFill="1" applyBorder="1" applyAlignment="1" applyProtection="1">
      <alignment horizontal="left" vertical="top"/>
      <protection locked="0"/>
    </xf>
    <xf numFmtId="0" fontId="31" fillId="5" borderId="8" xfId="0" applyFont="1" applyFill="1" applyBorder="1" applyAlignment="1" applyProtection="1">
      <alignment horizontal="left" vertical="top"/>
      <protection locked="0"/>
    </xf>
    <xf numFmtId="0" fontId="75" fillId="6" borderId="35" xfId="0" applyFont="1" applyFill="1" applyBorder="1" applyAlignment="1" applyProtection="1">
      <alignment horizontal="center" vertical="center"/>
      <protection locked="0"/>
    </xf>
    <xf numFmtId="0" fontId="75" fillId="6" borderId="36" xfId="0" applyFont="1" applyFill="1" applyBorder="1" applyAlignment="1" applyProtection="1">
      <alignment horizontal="center" vertical="center"/>
      <protection locked="0"/>
    </xf>
    <xf numFmtId="0" fontId="75" fillId="6" borderId="37" xfId="0" applyFont="1" applyFill="1" applyBorder="1" applyAlignment="1" applyProtection="1">
      <alignment horizontal="center" vertical="center"/>
      <protection locked="0"/>
    </xf>
    <xf numFmtId="0" fontId="64" fillId="30" borderId="27" xfId="0" applyFont="1" applyFill="1" applyBorder="1" applyAlignment="1">
      <alignment horizontal="center" vertical="center"/>
    </xf>
    <xf numFmtId="0" fontId="64" fillId="30" borderId="34" xfId="0" applyFont="1" applyFill="1" applyBorder="1" applyAlignment="1">
      <alignment horizontal="center" vertical="center"/>
    </xf>
    <xf numFmtId="0" fontId="64" fillId="30" borderId="31" xfId="0" applyFont="1" applyFill="1" applyBorder="1" applyAlignment="1">
      <alignment horizontal="center" vertical="center"/>
    </xf>
    <xf numFmtId="0" fontId="64" fillId="22" borderId="27" xfId="0" applyFont="1" applyFill="1" applyBorder="1" applyAlignment="1">
      <alignment horizontal="center" vertical="center"/>
    </xf>
    <xf numFmtId="0" fontId="64" fillId="22" borderId="34" xfId="0" applyFont="1" applyFill="1" applyBorder="1" applyAlignment="1">
      <alignment horizontal="center" vertical="center"/>
    </xf>
    <xf numFmtId="0" fontId="64" fillId="22" borderId="31" xfId="0" applyFont="1" applyFill="1" applyBorder="1" applyAlignment="1">
      <alignment horizontal="center" vertical="center"/>
    </xf>
    <xf numFmtId="0" fontId="61" fillId="28" borderId="33" xfId="0" applyFont="1" applyFill="1" applyBorder="1" applyAlignment="1">
      <alignment horizontal="center" vertical="center" wrapText="1"/>
    </xf>
    <xf numFmtId="0" fontId="0" fillId="0" borderId="19" xfId="0" applyBorder="1" applyAlignment="1">
      <alignment horizontal="center"/>
    </xf>
    <xf numFmtId="0" fontId="0" fillId="0" borderId="24" xfId="0" applyBorder="1" applyAlignment="1">
      <alignment horizontal="center"/>
    </xf>
    <xf numFmtId="49" fontId="27" fillId="0" borderId="19" xfId="0" applyNumberFormat="1" applyFont="1" applyBorder="1"/>
    <xf numFmtId="165" fontId="0" fillId="0" borderId="19" xfId="0" applyNumberFormat="1" applyBorder="1"/>
    <xf numFmtId="0" fontId="103" fillId="0" borderId="0" xfId="0" applyFont="1"/>
    <xf numFmtId="0" fontId="50" fillId="5" borderId="35" xfId="0" applyFont="1" applyFill="1" applyBorder="1" applyAlignment="1" applyProtection="1">
      <alignment vertical="center"/>
      <protection locked="0"/>
    </xf>
    <xf numFmtId="0" fontId="50" fillId="5" borderId="36" xfId="0" applyFont="1" applyFill="1" applyBorder="1" applyAlignment="1" applyProtection="1">
      <alignment vertical="center"/>
      <protection locked="0"/>
    </xf>
    <xf numFmtId="0" fontId="50" fillId="5" borderId="37" xfId="0" applyFont="1" applyFill="1" applyBorder="1" applyAlignment="1" applyProtection="1">
      <alignment vertical="center"/>
      <protection locked="0"/>
    </xf>
    <xf numFmtId="0" fontId="50" fillId="0" borderId="0" xfId="0" applyFont="1" applyAlignment="1" applyProtection="1">
      <alignment horizontal="left" vertical="center"/>
      <protection locked="0"/>
    </xf>
    <xf numFmtId="0" fontId="50" fillId="0" borderId="0" xfId="0" applyFont="1" applyAlignment="1" applyProtection="1">
      <alignment horizontal="left" vertical="center" wrapText="1"/>
      <protection locked="0"/>
    </xf>
    <xf numFmtId="165" fontId="105" fillId="0" borderId="71" xfId="0" applyNumberFormat="1" applyFont="1" applyBorder="1" applyAlignment="1">
      <alignment horizontal="right" vertical="center" shrinkToFit="1"/>
    </xf>
    <xf numFmtId="44" fontId="0" fillId="0" borderId="0" xfId="0" applyNumberFormat="1"/>
    <xf numFmtId="49" fontId="27" fillId="0" borderId="48" xfId="0" applyNumberFormat="1" applyFont="1" applyBorder="1"/>
    <xf numFmtId="0" fontId="48" fillId="37" borderId="45" xfId="0" applyFont="1" applyFill="1" applyBorder="1" applyAlignment="1">
      <alignment horizontal="center"/>
    </xf>
    <xf numFmtId="165" fontId="57" fillId="24" borderId="19" xfId="0" applyNumberFormat="1" applyFont="1" applyFill="1" applyBorder="1" applyAlignment="1">
      <alignment vertical="center"/>
    </xf>
    <xf numFmtId="165" fontId="57" fillId="24" borderId="19" xfId="0" applyNumberFormat="1" applyFont="1" applyFill="1" applyBorder="1" applyAlignment="1">
      <alignment horizontal="center" vertical="center"/>
    </xf>
    <xf numFmtId="165" fontId="57" fillId="16" borderId="19" xfId="0" applyNumberFormat="1" applyFont="1" applyFill="1" applyBorder="1" applyAlignment="1">
      <alignment vertical="center"/>
    </xf>
    <xf numFmtId="1" fontId="57" fillId="6" borderId="19" xfId="0" applyNumberFormat="1" applyFont="1" applyFill="1" applyBorder="1" applyAlignment="1">
      <alignment horizontal="center" vertical="center"/>
    </xf>
    <xf numFmtId="165" fontId="57" fillId="6" borderId="19" xfId="0" applyNumberFormat="1" applyFont="1" applyFill="1" applyBorder="1"/>
    <xf numFmtId="165" fontId="57" fillId="6" borderId="46" xfId="0" applyNumberFormat="1" applyFont="1" applyFill="1" applyBorder="1"/>
    <xf numFmtId="165" fontId="57" fillId="24" borderId="13" xfId="0" applyNumberFormat="1" applyFont="1" applyFill="1" applyBorder="1" applyAlignment="1">
      <alignment horizontal="center" vertical="center"/>
    </xf>
    <xf numFmtId="165" fontId="57" fillId="38" borderId="19" xfId="0" applyNumberFormat="1" applyFont="1" applyFill="1" applyBorder="1" applyAlignment="1">
      <alignment horizontal="center" vertical="center"/>
    </xf>
    <xf numFmtId="0" fontId="109" fillId="0" borderId="26" xfId="0" applyFont="1" applyBorder="1" applyAlignment="1">
      <alignment vertical="center"/>
    </xf>
    <xf numFmtId="0" fontId="82" fillId="0" borderId="34" xfId="0" applyFont="1" applyBorder="1" applyAlignment="1">
      <alignment vertical="center"/>
    </xf>
    <xf numFmtId="0" fontId="110" fillId="0" borderId="25" xfId="0" applyFont="1" applyBorder="1" applyAlignment="1">
      <alignment vertical="center"/>
    </xf>
    <xf numFmtId="0" fontId="82" fillId="0" borderId="26" xfId="0" applyFont="1" applyBorder="1" applyAlignment="1">
      <alignment vertical="center"/>
    </xf>
    <xf numFmtId="0" fontId="110" fillId="0" borderId="37" xfId="0" applyFont="1" applyBorder="1" applyAlignment="1">
      <alignment vertical="center"/>
    </xf>
    <xf numFmtId="0" fontId="0" fillId="0" borderId="34" xfId="0" applyBorder="1"/>
    <xf numFmtId="0" fontId="110" fillId="0" borderId="8" xfId="0" applyFont="1" applyBorder="1" applyAlignment="1">
      <alignment vertical="center"/>
    </xf>
    <xf numFmtId="0" fontId="82" fillId="0" borderId="31" xfId="0" applyFont="1" applyBorder="1" applyAlignment="1">
      <alignment vertical="center"/>
    </xf>
    <xf numFmtId="0" fontId="82" fillId="0" borderId="27" xfId="0" applyFont="1" applyBorder="1" applyAlignment="1">
      <alignment vertical="center"/>
    </xf>
    <xf numFmtId="0" fontId="82" fillId="0" borderId="74" xfId="0" applyFont="1" applyBorder="1" applyAlignment="1">
      <alignment vertical="center"/>
    </xf>
    <xf numFmtId="0" fontId="110" fillId="0" borderId="3" xfId="0" applyFont="1" applyBorder="1" applyAlignment="1">
      <alignment vertical="center"/>
    </xf>
    <xf numFmtId="0" fontId="110" fillId="0" borderId="19" xfId="0" applyFont="1" applyBorder="1" applyAlignment="1">
      <alignment vertical="center"/>
    </xf>
    <xf numFmtId="0" fontId="50" fillId="0" borderId="0" xfId="0" applyFont="1" applyAlignment="1" applyProtection="1">
      <alignment horizontal="center" vertical="center"/>
      <protection locked="0"/>
    </xf>
    <xf numFmtId="0" fontId="111" fillId="0" borderId="0" xfId="0" applyFont="1"/>
    <xf numFmtId="0" fontId="42" fillId="0" borderId="0" xfId="0" applyFont="1" applyAlignment="1">
      <alignment vertical="center" wrapText="1"/>
    </xf>
    <xf numFmtId="0" fontId="50" fillId="0" borderId="0" xfId="0" applyFont="1" applyAlignment="1">
      <alignment vertical="center"/>
    </xf>
    <xf numFmtId="0" fontId="50" fillId="0" borderId="0" xfId="0" applyFont="1" applyAlignment="1">
      <alignment horizontal="left" vertical="center"/>
    </xf>
    <xf numFmtId="0" fontId="64" fillId="39" borderId="19" xfId="0" applyFont="1" applyFill="1" applyBorder="1" applyAlignment="1">
      <alignment horizontal="center" vertical="center"/>
    </xf>
    <xf numFmtId="0" fontId="65" fillId="0" borderId="0" xfId="0" applyFont="1" applyAlignment="1">
      <alignment horizontal="center" vertical="top"/>
    </xf>
    <xf numFmtId="0" fontId="47" fillId="0" borderId="0" xfId="0" applyFont="1" applyAlignment="1">
      <alignment wrapText="1"/>
    </xf>
    <xf numFmtId="0" fontId="9" fillId="0" borderId="14" xfId="0" applyFont="1" applyBorder="1"/>
    <xf numFmtId="4" fontId="10" fillId="0" borderId="0" xfId="0" applyNumberFormat="1" applyFont="1" applyAlignment="1">
      <alignment horizontal="center"/>
    </xf>
    <xf numFmtId="0" fontId="25" fillId="0" borderId="0" xfId="0" applyFont="1" applyAlignment="1">
      <alignment horizontal="center"/>
    </xf>
    <xf numFmtId="0" fontId="24" fillId="0" borderId="0" xfId="0" applyFont="1"/>
    <xf numFmtId="0" fontId="8" fillId="0" borderId="0" xfId="0" applyFont="1" applyAlignment="1">
      <alignment vertical="center"/>
    </xf>
    <xf numFmtId="0" fontId="24" fillId="0" borderId="0" xfId="0" applyFont="1" applyAlignment="1">
      <alignment horizontal="center"/>
    </xf>
    <xf numFmtId="4" fontId="23" fillId="0" borderId="0" xfId="0" applyNumberFormat="1" applyFont="1" applyAlignment="1">
      <alignment horizontal="center"/>
    </xf>
    <xf numFmtId="4" fontId="8" fillId="0" borderId="2" xfId="0" applyNumberFormat="1" applyFont="1" applyBorder="1" applyAlignment="1">
      <alignment vertical="center"/>
    </xf>
    <xf numFmtId="0" fontId="9" fillId="0" borderId="25" xfId="0" applyFont="1" applyBorder="1"/>
    <xf numFmtId="0" fontId="71" fillId="0" borderId="0" xfId="0" applyFont="1" applyAlignment="1">
      <alignment horizontal="center"/>
    </xf>
    <xf numFmtId="0" fontId="24" fillId="0" borderId="0" xfId="0" applyFont="1" applyAlignment="1">
      <alignment wrapText="1"/>
    </xf>
    <xf numFmtId="4" fontId="8" fillId="0" borderId="0" xfId="0" applyNumberFormat="1" applyFont="1" applyAlignment="1">
      <alignment vertical="center"/>
    </xf>
    <xf numFmtId="0" fontId="0" fillId="0" borderId="0" xfId="0" applyAlignment="1">
      <alignment horizontal="center"/>
    </xf>
    <xf numFmtId="0" fontId="0" fillId="0" borderId="48" xfId="0" applyBorder="1"/>
    <xf numFmtId="0" fontId="79" fillId="0" borderId="0" xfId="0" applyFont="1" applyAlignment="1">
      <alignment horizontal="center"/>
    </xf>
    <xf numFmtId="0" fontId="2" fillId="35" borderId="0" xfId="0" applyFont="1" applyFill="1" applyAlignment="1">
      <alignment horizontal="center"/>
    </xf>
    <xf numFmtId="0" fontId="2" fillId="35" borderId="0" xfId="0" applyFont="1" applyFill="1"/>
    <xf numFmtId="165" fontId="2" fillId="35" borderId="0" xfId="0" applyNumberFormat="1" applyFont="1" applyFill="1"/>
    <xf numFmtId="0" fontId="0" fillId="0" borderId="25" xfId="0" applyBorder="1"/>
    <xf numFmtId="0" fontId="44" fillId="0" borderId="0" xfId="0" applyFont="1" applyAlignment="1">
      <alignment vertical="center" wrapText="1"/>
    </xf>
    <xf numFmtId="0" fontId="61" fillId="19" borderId="33" xfId="0" applyFont="1" applyFill="1" applyBorder="1" applyAlignment="1">
      <alignment horizontal="center" vertical="center" wrapText="1"/>
    </xf>
    <xf numFmtId="14" fontId="27" fillId="5" borderId="28" xfId="0" applyNumberFormat="1" applyFont="1" applyFill="1" applyBorder="1" applyProtection="1">
      <protection locked="0"/>
    </xf>
    <xf numFmtId="14" fontId="27" fillId="5" borderId="32" xfId="0" applyNumberFormat="1" applyFont="1" applyFill="1" applyBorder="1" applyProtection="1">
      <protection locked="0"/>
    </xf>
    <xf numFmtId="49" fontId="27" fillId="5" borderId="28" xfId="0" applyNumberFormat="1" applyFont="1" applyFill="1" applyBorder="1" applyProtection="1">
      <protection locked="0"/>
    </xf>
    <xf numFmtId="49" fontId="27" fillId="5" borderId="32" xfId="0" applyNumberFormat="1" applyFont="1" applyFill="1" applyBorder="1" applyProtection="1">
      <protection locked="0"/>
    </xf>
    <xf numFmtId="0" fontId="61" fillId="17" borderId="33" xfId="0" applyFont="1" applyFill="1" applyBorder="1" applyAlignment="1">
      <alignment horizontal="center" vertical="center" wrapText="1"/>
    </xf>
    <xf numFmtId="0" fontId="0" fillId="0" borderId="14" xfId="0" applyBorder="1"/>
    <xf numFmtId="14" fontId="27" fillId="5" borderId="78" xfId="0" applyNumberFormat="1" applyFont="1" applyFill="1" applyBorder="1" applyProtection="1">
      <protection locked="0"/>
    </xf>
    <xf numFmtId="14" fontId="27" fillId="5" borderId="77" xfId="0" applyNumberFormat="1" applyFont="1" applyFill="1" applyBorder="1" applyProtection="1">
      <protection locked="0"/>
    </xf>
    <xf numFmtId="49" fontId="27" fillId="5" borderId="30" xfId="0" applyNumberFormat="1" applyFont="1" applyFill="1" applyBorder="1" applyProtection="1">
      <protection locked="0"/>
    </xf>
    <xf numFmtId="166" fontId="27" fillId="7" borderId="68" xfId="0" applyNumberFormat="1" applyFont="1" applyFill="1" applyBorder="1"/>
    <xf numFmtId="49" fontId="27" fillId="5" borderId="29" xfId="0" applyNumberFormat="1" applyFont="1" applyFill="1" applyBorder="1" applyProtection="1">
      <protection locked="0"/>
    </xf>
    <xf numFmtId="166" fontId="28" fillId="6" borderId="68" xfId="0" applyNumberFormat="1" applyFont="1" applyFill="1" applyBorder="1"/>
    <xf numFmtId="0" fontId="28" fillId="0" borderId="68" xfId="0" applyFont="1" applyBorder="1" applyAlignment="1">
      <alignment horizontal="center"/>
    </xf>
    <xf numFmtId="166" fontId="27" fillId="5" borderId="68" xfId="0" applyNumberFormat="1" applyFont="1" applyFill="1" applyBorder="1" applyProtection="1">
      <protection locked="0"/>
    </xf>
    <xf numFmtId="166" fontId="30" fillId="7" borderId="68" xfId="0" applyNumberFormat="1" applyFont="1" applyFill="1" applyBorder="1"/>
    <xf numFmtId="166" fontId="2" fillId="6" borderId="68" xfId="0" applyNumberFormat="1" applyFont="1" applyFill="1" applyBorder="1"/>
    <xf numFmtId="0" fontId="60" fillId="17" borderId="28" xfId="0" applyFont="1" applyFill="1" applyBorder="1" applyAlignment="1">
      <alignment horizontal="center" vertical="center" wrapText="1"/>
    </xf>
    <xf numFmtId="0" fontId="50" fillId="6" borderId="5" xfId="0" applyFont="1" applyFill="1" applyBorder="1" applyAlignment="1">
      <alignment vertical="center"/>
    </xf>
    <xf numFmtId="0" fontId="50" fillId="6" borderId="46" xfId="0" applyFont="1" applyFill="1" applyBorder="1" applyAlignment="1">
      <alignment vertical="center"/>
    </xf>
    <xf numFmtId="0" fontId="50" fillId="6" borderId="10" xfId="0" applyFont="1" applyFill="1" applyBorder="1" applyAlignment="1">
      <alignment vertical="center"/>
    </xf>
    <xf numFmtId="0" fontId="31" fillId="0" borderId="25" xfId="0" applyFont="1" applyBorder="1" applyAlignment="1" applyProtection="1">
      <alignment vertical="top"/>
      <protection locked="0"/>
    </xf>
    <xf numFmtId="0" fontId="31" fillId="0" borderId="8" xfId="0" applyFont="1" applyBorder="1" applyAlignment="1" applyProtection="1">
      <alignment vertical="top"/>
      <protection locked="0"/>
    </xf>
    <xf numFmtId="0" fontId="42" fillId="0" borderId="0" xfId="0" applyFont="1" applyAlignment="1" applyProtection="1">
      <alignment horizontal="center" vertical="center" wrapText="1"/>
      <protection locked="0"/>
    </xf>
    <xf numFmtId="0" fontId="0" fillId="0" borderId="3" xfId="0" applyBorder="1"/>
    <xf numFmtId="0" fontId="28" fillId="7" borderId="45" xfId="0" applyFont="1" applyFill="1" applyBorder="1"/>
    <xf numFmtId="0" fontId="27" fillId="7" borderId="45" xfId="0" applyFont="1" applyFill="1" applyBorder="1"/>
    <xf numFmtId="0" fontId="28" fillId="6" borderId="45" xfId="0" applyFont="1" applyFill="1" applyBorder="1"/>
    <xf numFmtId="0" fontId="28" fillId="0" borderId="45" xfId="0" applyFont="1" applyBorder="1"/>
    <xf numFmtId="0" fontId="27" fillId="7" borderId="45" xfId="0" applyFont="1" applyFill="1" applyBorder="1" applyProtection="1">
      <protection locked="0"/>
    </xf>
    <xf numFmtId="0" fontId="0" fillId="0" borderId="1" xfId="0" applyBorder="1"/>
    <xf numFmtId="0" fontId="0" fillId="0" borderId="6" xfId="0" applyBorder="1"/>
    <xf numFmtId="0" fontId="0" fillId="0" borderId="7" xfId="0" applyBorder="1"/>
    <xf numFmtId="0" fontId="0" fillId="0" borderId="8" xfId="0" applyBorder="1"/>
    <xf numFmtId="0" fontId="1" fillId="7" borderId="45" xfId="0" applyFont="1" applyFill="1" applyBorder="1"/>
    <xf numFmtId="0" fontId="37" fillId="0" borderId="3" xfId="0" applyFont="1" applyBorder="1" applyAlignment="1">
      <alignment vertical="center"/>
    </xf>
    <xf numFmtId="0" fontId="14" fillId="0" borderId="25" xfId="0" applyFont="1" applyBorder="1" applyAlignment="1">
      <alignment horizontal="center" vertical="center"/>
    </xf>
    <xf numFmtId="0" fontId="31" fillId="0" borderId="25" xfId="0" applyFont="1" applyBorder="1" applyAlignment="1">
      <alignment vertical="center"/>
    </xf>
    <xf numFmtId="0" fontId="80" fillId="0" borderId="25" xfId="0" applyFont="1" applyBorder="1" applyAlignment="1">
      <alignment vertical="center"/>
    </xf>
    <xf numFmtId="0" fontId="34" fillId="0" borderId="25" xfId="0" applyFont="1" applyBorder="1" applyAlignment="1">
      <alignment horizontal="center" vertical="center"/>
    </xf>
    <xf numFmtId="49" fontId="42" fillId="0" borderId="25" xfId="0" applyNumberFormat="1" applyFont="1" applyBorder="1" applyAlignment="1" applyProtection="1">
      <alignment wrapText="1"/>
      <protection locked="0"/>
    </xf>
    <xf numFmtId="0" fontId="42" fillId="0" borderId="7" xfId="0" applyFont="1" applyBorder="1" applyAlignment="1">
      <alignment horizontal="center" vertical="center"/>
    </xf>
    <xf numFmtId="0" fontId="50" fillId="0" borderId="7" xfId="0" applyFont="1" applyBorder="1" applyAlignment="1">
      <alignment vertical="center"/>
    </xf>
    <xf numFmtId="0" fontId="42" fillId="0" borderId="7" xfId="0" applyFont="1" applyBorder="1" applyAlignment="1" applyProtection="1">
      <alignment horizontal="left" vertical="top" wrapText="1"/>
      <protection locked="0"/>
    </xf>
    <xf numFmtId="0" fontId="60" fillId="19" borderId="28" xfId="0" applyFont="1" applyFill="1" applyBorder="1" applyAlignment="1">
      <alignment horizontal="center" vertical="center" wrapText="1"/>
    </xf>
    <xf numFmtId="0" fontId="27" fillId="0" borderId="68" xfId="0" applyFont="1" applyBorder="1"/>
    <xf numFmtId="166" fontId="28" fillId="7" borderId="70" xfId="0" applyNumberFormat="1" applyFont="1" applyFill="1" applyBorder="1"/>
    <xf numFmtId="49" fontId="27" fillId="5" borderId="78" xfId="0" applyNumberFormat="1" applyFont="1" applyFill="1" applyBorder="1" applyProtection="1">
      <protection locked="0"/>
    </xf>
    <xf numFmtId="166" fontId="27" fillId="5" borderId="30" xfId="0" applyNumberFormat="1" applyFont="1" applyFill="1" applyBorder="1" applyProtection="1">
      <protection locked="0"/>
    </xf>
    <xf numFmtId="166" fontId="27" fillId="7" borderId="15" xfId="0" applyNumberFormat="1" applyFont="1" applyFill="1" applyBorder="1"/>
    <xf numFmtId="0" fontId="61" fillId="28" borderId="44" xfId="0" applyFont="1" applyFill="1" applyBorder="1" applyAlignment="1">
      <alignment horizontal="center" vertical="center" wrapText="1"/>
    </xf>
    <xf numFmtId="14" fontId="27" fillId="5" borderId="30" xfId="0" applyNumberFormat="1" applyFont="1" applyFill="1" applyBorder="1" applyProtection="1">
      <protection locked="0"/>
    </xf>
    <xf numFmtId="14" fontId="27" fillId="5" borderId="29" xfId="0" applyNumberFormat="1" applyFont="1" applyFill="1" applyBorder="1" applyProtection="1">
      <protection locked="0"/>
    </xf>
    <xf numFmtId="0" fontId="61" fillId="19" borderId="44" xfId="0" applyFont="1" applyFill="1" applyBorder="1" applyAlignment="1">
      <alignment horizontal="center" vertical="center" wrapText="1"/>
    </xf>
    <xf numFmtId="0" fontId="60" fillId="19" borderId="78" xfId="0" applyFont="1" applyFill="1" applyBorder="1" applyAlignment="1">
      <alignment horizontal="center" vertical="center" wrapText="1"/>
    </xf>
    <xf numFmtId="0" fontId="60" fillId="28" borderId="78" xfId="0" applyFont="1" applyFill="1" applyBorder="1" applyAlignment="1">
      <alignment horizontal="center" vertical="center" wrapText="1"/>
    </xf>
    <xf numFmtId="1" fontId="48" fillId="6" borderId="19" xfId="0" applyNumberFormat="1" applyFont="1" applyFill="1" applyBorder="1"/>
    <xf numFmtId="165" fontId="48" fillId="16" borderId="19" xfId="0" applyNumberFormat="1" applyFont="1" applyFill="1" applyBorder="1" applyAlignment="1">
      <alignment vertical="center"/>
    </xf>
    <xf numFmtId="1" fontId="96" fillId="5" borderId="63" xfId="0" applyNumberFormat="1" applyFont="1" applyFill="1" applyBorder="1" applyAlignment="1" applyProtection="1">
      <alignment vertical="center"/>
      <protection locked="0"/>
    </xf>
    <xf numFmtId="1" fontId="96" fillId="5" borderId="36" xfId="0" applyNumberFormat="1" applyFont="1" applyFill="1" applyBorder="1" applyAlignment="1" applyProtection="1">
      <alignment vertical="center"/>
      <protection locked="0"/>
    </xf>
    <xf numFmtId="165" fontId="49" fillId="16" borderId="19" xfId="0" applyNumberFormat="1" applyFont="1" applyFill="1" applyBorder="1"/>
    <xf numFmtId="0" fontId="103" fillId="0" borderId="14" xfId="0" applyFont="1" applyBorder="1"/>
    <xf numFmtId="165" fontId="28" fillId="6" borderId="40" xfId="0" applyNumberFormat="1" applyFont="1" applyFill="1" applyBorder="1"/>
    <xf numFmtId="165" fontId="28" fillId="6" borderId="41" xfId="0" applyNumberFormat="1" applyFont="1" applyFill="1" applyBorder="1"/>
    <xf numFmtId="0" fontId="60" fillId="19" borderId="22" xfId="0" applyFont="1" applyFill="1" applyBorder="1" applyAlignment="1">
      <alignment vertical="center" wrapText="1"/>
    </xf>
    <xf numFmtId="0" fontId="60" fillId="19" borderId="51" xfId="0" applyFont="1" applyFill="1" applyBorder="1" applyAlignment="1">
      <alignment horizontal="center" vertical="center" wrapText="1"/>
    </xf>
    <xf numFmtId="0" fontId="54" fillId="5" borderId="45" xfId="0" applyFont="1" applyFill="1" applyBorder="1" applyAlignment="1" applyProtection="1">
      <alignment horizontal="left" vertical="center"/>
      <protection locked="0"/>
    </xf>
    <xf numFmtId="0" fontId="54" fillId="5" borderId="9" xfId="0" applyFont="1" applyFill="1" applyBorder="1" applyAlignment="1" applyProtection="1">
      <alignment horizontal="left" vertical="center"/>
      <protection locked="0"/>
    </xf>
    <xf numFmtId="0" fontId="54" fillId="6" borderId="13" xfId="0" applyFont="1" applyFill="1" applyBorder="1"/>
    <xf numFmtId="166" fontId="67" fillId="5" borderId="13" xfId="0" applyNumberFormat="1" applyFont="1" applyFill="1" applyBorder="1" applyAlignment="1" applyProtection="1">
      <alignment horizontal="center" vertical="center"/>
      <protection locked="0"/>
    </xf>
    <xf numFmtId="14" fontId="54" fillId="5" borderId="13" xfId="0" applyNumberFormat="1" applyFont="1" applyFill="1" applyBorder="1" applyProtection="1">
      <protection locked="0"/>
    </xf>
    <xf numFmtId="166" fontId="67" fillId="5" borderId="13" xfId="0" applyNumberFormat="1" applyFont="1" applyFill="1" applyBorder="1" applyProtection="1">
      <protection locked="0"/>
    </xf>
    <xf numFmtId="41" fontId="67" fillId="5" borderId="13" xfId="0" applyNumberFormat="1" applyFont="1" applyFill="1" applyBorder="1" applyAlignment="1" applyProtection="1">
      <alignment horizontal="center" wrapText="1"/>
      <protection locked="0"/>
    </xf>
    <xf numFmtId="166" fontId="54" fillId="5" borderId="13" xfId="0" applyNumberFormat="1" applyFont="1" applyFill="1" applyBorder="1" applyProtection="1">
      <protection locked="0"/>
    </xf>
    <xf numFmtId="166" fontId="54" fillId="6" borderId="13" xfId="0" applyNumberFormat="1" applyFont="1" applyFill="1" applyBorder="1"/>
    <xf numFmtId="165" fontId="57" fillId="6" borderId="19" xfId="0" applyNumberFormat="1" applyFont="1" applyFill="1" applyBorder="1" applyAlignment="1">
      <alignment vertical="center"/>
    </xf>
    <xf numFmtId="0" fontId="28" fillId="37" borderId="39" xfId="0" applyFont="1" applyFill="1" applyBorder="1"/>
    <xf numFmtId="0" fontId="28" fillId="37" borderId="12" xfId="0" applyFont="1" applyFill="1" applyBorder="1" applyAlignment="1">
      <alignment horizontal="center" vertical="center" wrapText="1"/>
    </xf>
    <xf numFmtId="0" fontId="60" fillId="37" borderId="13" xfId="0" applyFont="1" applyFill="1" applyBorder="1" applyAlignment="1">
      <alignment horizontal="center" vertical="center" wrapText="1"/>
    </xf>
    <xf numFmtId="0" fontId="28" fillId="37" borderId="11" xfId="0" applyFont="1" applyFill="1" applyBorder="1" applyAlignment="1">
      <alignment vertical="center" wrapText="1"/>
    </xf>
    <xf numFmtId="0" fontId="28" fillId="37" borderId="12" xfId="0" applyFont="1" applyFill="1" applyBorder="1" applyAlignment="1">
      <alignment vertical="center" wrapText="1"/>
    </xf>
    <xf numFmtId="0" fontId="28" fillId="37" borderId="5" xfId="0" applyFont="1" applyFill="1" applyBorder="1" applyAlignment="1">
      <alignment vertical="center" wrapText="1"/>
    </xf>
    <xf numFmtId="0" fontId="28" fillId="37" borderId="0" xfId="0" applyFont="1" applyFill="1" applyAlignment="1">
      <alignment horizontal="center" vertical="center" wrapText="1"/>
    </xf>
    <xf numFmtId="0" fontId="28" fillId="37" borderId="10" xfId="0" applyFont="1" applyFill="1" applyBorder="1" applyAlignment="1">
      <alignment horizontal="center" vertical="center" wrapText="1"/>
    </xf>
    <xf numFmtId="0" fontId="27" fillId="37" borderId="16" xfId="0" applyFont="1" applyFill="1" applyBorder="1" applyAlignment="1">
      <alignment horizontal="center"/>
    </xf>
    <xf numFmtId="0" fontId="27" fillId="37" borderId="19" xfId="0" applyFont="1" applyFill="1" applyBorder="1" applyAlignment="1">
      <alignment horizontal="center"/>
    </xf>
    <xf numFmtId="0" fontId="27" fillId="37" borderId="13" xfId="0" applyFont="1" applyFill="1" applyBorder="1" applyAlignment="1">
      <alignment horizontal="center"/>
    </xf>
    <xf numFmtId="0" fontId="28" fillId="37" borderId="39" xfId="0" applyFont="1" applyFill="1" applyBorder="1" applyAlignment="1">
      <alignment wrapText="1"/>
    </xf>
    <xf numFmtId="0" fontId="48" fillId="37" borderId="35" xfId="0" applyFont="1" applyFill="1" applyBorder="1"/>
    <xf numFmtId="0" fontId="28" fillId="37" borderId="35" xfId="0" applyFont="1" applyFill="1" applyBorder="1"/>
    <xf numFmtId="0" fontId="49" fillId="6" borderId="45" xfId="0" applyFont="1" applyFill="1" applyBorder="1" applyAlignment="1">
      <alignment horizontal="center"/>
    </xf>
    <xf numFmtId="165" fontId="92" fillId="6" borderId="46" xfId="0" applyNumberFormat="1" applyFont="1" applyFill="1" applyBorder="1"/>
    <xf numFmtId="0" fontId="26" fillId="6" borderId="9" xfId="0" applyFont="1" applyFill="1" applyBorder="1" applyAlignment="1">
      <alignment horizontal="center"/>
    </xf>
    <xf numFmtId="165" fontId="48" fillId="16" borderId="13" xfId="0" applyNumberFormat="1" applyFont="1" applyFill="1" applyBorder="1"/>
    <xf numFmtId="165" fontId="26" fillId="6" borderId="10" xfId="0" applyNumberFormat="1" applyFont="1" applyFill="1" applyBorder="1"/>
    <xf numFmtId="0" fontId="28" fillId="40" borderId="12" xfId="0" applyFont="1" applyFill="1" applyBorder="1" applyAlignment="1">
      <alignment vertical="center" wrapText="1"/>
    </xf>
    <xf numFmtId="0" fontId="48" fillId="19" borderId="35" xfId="0" applyFont="1" applyFill="1" applyBorder="1"/>
    <xf numFmtId="0" fontId="28" fillId="19" borderId="5" xfId="0" applyFont="1" applyFill="1" applyBorder="1" applyAlignment="1">
      <alignment vertical="center" wrapText="1"/>
    </xf>
    <xf numFmtId="0" fontId="28" fillId="19" borderId="10" xfId="0" applyFont="1" applyFill="1" applyBorder="1" applyAlignment="1">
      <alignment horizontal="center" vertical="center" wrapText="1"/>
    </xf>
    <xf numFmtId="0" fontId="97" fillId="0" borderId="0" xfId="0" applyFont="1" applyAlignment="1">
      <alignment horizontal="center" vertical="center"/>
    </xf>
    <xf numFmtId="0" fontId="96" fillId="0" borderId="0" xfId="0" applyFont="1" applyAlignment="1">
      <alignment horizontal="center" vertical="center"/>
    </xf>
    <xf numFmtId="0" fontId="96" fillId="0" borderId="0" xfId="0" applyFont="1" applyAlignment="1">
      <alignment vertical="center"/>
    </xf>
    <xf numFmtId="0" fontId="99" fillId="0" borderId="0" xfId="0" applyFont="1"/>
    <xf numFmtId="0" fontId="48" fillId="0" borderId="0" xfId="0" applyFont="1" applyAlignment="1" applyProtection="1">
      <alignment vertical="top"/>
      <protection locked="0"/>
    </xf>
    <xf numFmtId="0" fontId="98" fillId="0" borderId="0" xfId="0" applyFont="1" applyAlignment="1">
      <alignment horizontal="center" vertical="center"/>
    </xf>
    <xf numFmtId="0" fontId="98" fillId="0" borderId="0" xfId="0" applyFont="1" applyAlignment="1">
      <alignment vertical="center"/>
    </xf>
    <xf numFmtId="0" fontId="49" fillId="0" borderId="0" xfId="0" applyFont="1" applyAlignment="1" applyProtection="1">
      <alignment horizontal="center" vertical="center" wrapText="1"/>
      <protection locked="0"/>
    </xf>
    <xf numFmtId="0" fontId="49" fillId="0" borderId="0" xfId="0" applyFont="1" applyAlignment="1">
      <alignment horizontal="center" vertical="center"/>
    </xf>
    <xf numFmtId="0" fontId="49" fillId="0" borderId="0" xfId="0" applyFont="1" applyAlignment="1" applyProtection="1">
      <alignment horizontal="center" vertical="center"/>
      <protection locked="0"/>
    </xf>
    <xf numFmtId="0" fontId="100" fillId="0" borderId="0" xfId="0" applyFont="1" applyAlignment="1" applyProtection="1">
      <alignment horizontal="center" vertical="center" wrapText="1"/>
      <protection locked="0"/>
    </xf>
    <xf numFmtId="0" fontId="97" fillId="0" borderId="0" xfId="0" applyFont="1" applyAlignment="1">
      <alignment horizontal="right" vertical="center"/>
    </xf>
    <xf numFmtId="0" fontId="91" fillId="0" borderId="0" xfId="0" applyFont="1" applyAlignment="1">
      <alignment horizontal="center" vertical="center"/>
    </xf>
    <xf numFmtId="0" fontId="57" fillId="0" borderId="0" xfId="0" applyFont="1"/>
    <xf numFmtId="0" fontId="101" fillId="0" borderId="0" xfId="0" applyFont="1" applyAlignment="1">
      <alignment horizontal="center"/>
    </xf>
    <xf numFmtId="1" fontId="48" fillId="0" borderId="0" xfId="0" applyNumberFormat="1" applyFont="1"/>
    <xf numFmtId="0" fontId="57" fillId="0" borderId="0" xfId="0" applyFont="1" applyAlignment="1">
      <alignment horizontal="center"/>
    </xf>
    <xf numFmtId="0" fontId="97" fillId="0" borderId="0" xfId="0" applyFont="1" applyAlignment="1">
      <alignment horizontal="left" vertical="center"/>
    </xf>
    <xf numFmtId="4" fontId="94" fillId="0" borderId="14" xfId="0" applyNumberFormat="1" applyFont="1" applyBorder="1" applyAlignment="1">
      <alignment horizontal="center"/>
    </xf>
    <xf numFmtId="4" fontId="26" fillId="0" borderId="0" xfId="0" applyNumberFormat="1" applyFont="1" applyAlignment="1">
      <alignment horizontal="center" vertical="center" wrapText="1"/>
    </xf>
    <xf numFmtId="0" fontId="98" fillId="0" borderId="36" xfId="0" applyFont="1" applyBorder="1" applyAlignment="1">
      <alignment horizontal="center" vertical="center"/>
    </xf>
    <xf numFmtId="0" fontId="96" fillId="0" borderId="36" xfId="0" applyFont="1" applyBorder="1" applyAlignment="1">
      <alignment horizontal="center" vertical="center"/>
    </xf>
    <xf numFmtId="0" fontId="97" fillId="0" borderId="36" xfId="0" applyFont="1" applyBorder="1" applyAlignment="1">
      <alignment horizontal="center" vertical="center"/>
    </xf>
    <xf numFmtId="0" fontId="108" fillId="0" borderId="0" xfId="0" applyFont="1" applyAlignment="1">
      <alignment vertical="center" wrapText="1"/>
    </xf>
    <xf numFmtId="1" fontId="49" fillId="6" borderId="13" xfId="0" applyNumberFormat="1" applyFont="1" applyFill="1" applyBorder="1"/>
    <xf numFmtId="165" fontId="49" fillId="24" borderId="13" xfId="0" applyNumberFormat="1" applyFont="1" applyFill="1" applyBorder="1" applyAlignment="1">
      <alignment vertical="center"/>
    </xf>
    <xf numFmtId="165" fontId="49" fillId="16" borderId="13" xfId="0" applyNumberFormat="1" applyFont="1" applyFill="1" applyBorder="1" applyAlignment="1">
      <alignment vertical="center"/>
    </xf>
    <xf numFmtId="165" fontId="49" fillId="24" borderId="10" xfId="0" applyNumberFormat="1" applyFont="1" applyFill="1" applyBorder="1" applyAlignment="1">
      <alignment vertical="center"/>
    </xf>
    <xf numFmtId="165" fontId="44" fillId="5" borderId="13" xfId="0" applyNumberFormat="1" applyFont="1" applyFill="1" applyBorder="1" applyProtection="1">
      <protection locked="0"/>
    </xf>
    <xf numFmtId="165" fontId="44" fillId="5" borderId="10" xfId="0" applyNumberFormat="1" applyFont="1" applyFill="1" applyBorder="1" applyProtection="1">
      <protection locked="0"/>
    </xf>
    <xf numFmtId="0" fontId="49" fillId="0" borderId="2" xfId="0" applyFont="1" applyBorder="1" applyAlignment="1">
      <alignment horizontal="center" vertical="center"/>
    </xf>
    <xf numFmtId="0" fontId="49" fillId="6" borderId="12" xfId="0" applyFont="1" applyFill="1" applyBorder="1" applyAlignment="1">
      <alignment horizontal="center" vertical="center" wrapText="1"/>
    </xf>
    <xf numFmtId="0" fontId="49" fillId="6" borderId="5" xfId="0" applyFont="1" applyFill="1" applyBorder="1" applyAlignment="1">
      <alignment horizontal="center" vertical="center" wrapText="1"/>
    </xf>
    <xf numFmtId="165" fontId="120" fillId="0" borderId="0" xfId="0" applyNumberFormat="1" applyFont="1" applyAlignment="1">
      <alignment vertical="center" wrapText="1"/>
    </xf>
    <xf numFmtId="0" fontId="104" fillId="0" borderId="36" xfId="0" applyFont="1" applyBorder="1" applyAlignment="1">
      <alignment horizontal="center" vertical="top" wrapText="1"/>
    </xf>
    <xf numFmtId="165" fontId="104" fillId="0" borderId="36" xfId="0" applyNumberFormat="1" applyFont="1" applyBorder="1" applyAlignment="1">
      <alignment horizontal="center" vertical="top"/>
    </xf>
    <xf numFmtId="165" fontId="121" fillId="0" borderId="0" xfId="0" applyNumberFormat="1" applyFont="1" applyProtection="1">
      <protection locked="0"/>
    </xf>
    <xf numFmtId="165" fontId="49" fillId="0" borderId="0" xfId="0" applyNumberFormat="1" applyFont="1" applyAlignment="1">
      <alignment vertical="center"/>
    </xf>
    <xf numFmtId="165" fontId="49" fillId="0" borderId="0" xfId="0" applyNumberFormat="1" applyFont="1" applyAlignment="1">
      <alignment horizontal="center"/>
    </xf>
    <xf numFmtId="165" fontId="49" fillId="6" borderId="26" xfId="0" applyNumberFormat="1" applyFont="1" applyFill="1" applyBorder="1" applyAlignment="1">
      <alignment vertical="center"/>
    </xf>
    <xf numFmtId="165" fontId="121" fillId="0" borderId="0" xfId="0" applyNumberFormat="1" applyFont="1" applyAlignment="1" applyProtection="1">
      <alignment vertical="center"/>
      <protection locked="0"/>
    </xf>
    <xf numFmtId="165" fontId="49" fillId="6" borderId="26" xfId="0" applyNumberFormat="1" applyFont="1" applyFill="1" applyBorder="1" applyAlignment="1">
      <alignment horizontal="center" vertical="center"/>
    </xf>
    <xf numFmtId="0" fontId="27" fillId="0" borderId="0" xfId="0" applyFont="1" applyAlignment="1">
      <alignment vertical="center"/>
    </xf>
    <xf numFmtId="0" fontId="103" fillId="0" borderId="25" xfId="0" applyFont="1" applyBorder="1"/>
    <xf numFmtId="0" fontId="92" fillId="0" borderId="25" xfId="0" applyFont="1" applyBorder="1"/>
    <xf numFmtId="0" fontId="26" fillId="0" borderId="7" xfId="0" applyFont="1" applyBorder="1" applyAlignment="1">
      <alignment vertical="center" wrapText="1"/>
    </xf>
    <xf numFmtId="165" fontId="26" fillId="0" borderId="7" xfId="0" applyNumberFormat="1" applyFont="1" applyBorder="1" applyAlignment="1">
      <alignment vertical="center"/>
    </xf>
    <xf numFmtId="165" fontId="120" fillId="0" borderId="7" xfId="0" applyNumberFormat="1" applyFont="1" applyBorder="1" applyAlignment="1">
      <alignment vertical="center" wrapText="1"/>
    </xf>
    <xf numFmtId="0" fontId="48" fillId="17" borderId="57" xfId="0" applyFont="1" applyFill="1" applyBorder="1" applyAlignment="1">
      <alignment horizontal="center"/>
    </xf>
    <xf numFmtId="165" fontId="57" fillId="6" borderId="16" xfId="0" applyNumberFormat="1" applyFont="1" applyFill="1" applyBorder="1"/>
    <xf numFmtId="4" fontId="48" fillId="23" borderId="9" xfId="0" applyNumberFormat="1" applyFont="1" applyFill="1" applyBorder="1" applyAlignment="1">
      <alignment vertical="center" wrapText="1"/>
    </xf>
    <xf numFmtId="0" fontId="48" fillId="23" borderId="13" xfId="0" applyFont="1" applyFill="1" applyBorder="1" applyAlignment="1">
      <alignment vertical="center" wrapText="1"/>
    </xf>
    <xf numFmtId="0" fontId="48" fillId="23" borderId="10" xfId="0" applyFont="1" applyFill="1" applyBorder="1" applyAlignment="1">
      <alignment vertical="center" wrapText="1"/>
    </xf>
    <xf numFmtId="1" fontId="48" fillId="6" borderId="16" xfId="0" applyNumberFormat="1" applyFont="1" applyFill="1" applyBorder="1"/>
    <xf numFmtId="165" fontId="57" fillId="6" borderId="59" xfId="0" applyNumberFormat="1" applyFont="1" applyFill="1" applyBorder="1"/>
    <xf numFmtId="165" fontId="48" fillId="16" borderId="16" xfId="0" applyNumberFormat="1" applyFont="1" applyFill="1" applyBorder="1" applyAlignment="1">
      <alignment vertical="center"/>
    </xf>
    <xf numFmtId="0" fontId="65" fillId="0" borderId="0" xfId="0" applyFont="1" applyAlignment="1">
      <alignment horizontal="center"/>
    </xf>
    <xf numFmtId="0" fontId="1" fillId="0" borderId="7" xfId="0" applyFont="1" applyBorder="1" applyAlignment="1">
      <alignment horizontal="center"/>
    </xf>
    <xf numFmtId="0" fontId="7" fillId="0" borderId="7" xfId="0" applyFont="1" applyBorder="1"/>
    <xf numFmtId="0" fontId="27" fillId="5" borderId="32" xfId="0" applyFont="1" applyFill="1" applyBorder="1" applyProtection="1">
      <protection locked="0"/>
    </xf>
    <xf numFmtId="0" fontId="60" fillId="28" borderId="19" xfId="0" applyFont="1" applyFill="1" applyBorder="1" applyAlignment="1">
      <alignment horizontal="center" vertical="center" wrapText="1"/>
    </xf>
    <xf numFmtId="0" fontId="60" fillId="28" borderId="19" xfId="0" applyFont="1" applyFill="1" applyBorder="1" applyAlignment="1">
      <alignment horizontal="center" vertical="center"/>
    </xf>
    <xf numFmtId="0" fontId="60" fillId="28" borderId="19" xfId="0" applyFont="1" applyFill="1" applyBorder="1" applyAlignment="1">
      <alignment vertical="center" wrapText="1"/>
    </xf>
    <xf numFmtId="0" fontId="60" fillId="28" borderId="46" xfId="0" applyFont="1" applyFill="1" applyBorder="1" applyAlignment="1">
      <alignment horizontal="center" vertical="center" wrapText="1"/>
    </xf>
    <xf numFmtId="0" fontId="27" fillId="0" borderId="9" xfId="0" applyFont="1" applyBorder="1"/>
    <xf numFmtId="0" fontId="27" fillId="0" borderId="13" xfId="0" applyFont="1" applyBorder="1"/>
    <xf numFmtId="41" fontId="68" fillId="6" borderId="13" xfId="0" applyNumberFormat="1" applyFont="1" applyFill="1" applyBorder="1"/>
    <xf numFmtId="0" fontId="27" fillId="6" borderId="10" xfId="0" applyFont="1" applyFill="1" applyBorder="1"/>
    <xf numFmtId="0" fontId="41" fillId="0" borderId="14" xfId="0" applyFont="1" applyBorder="1" applyAlignment="1">
      <alignment vertical="center"/>
    </xf>
    <xf numFmtId="0" fontId="41" fillId="0" borderId="6" xfId="0" applyFont="1" applyBorder="1" applyAlignment="1">
      <alignment vertical="center"/>
    </xf>
    <xf numFmtId="0" fontId="41" fillId="0" borderId="1" xfId="0" applyFont="1" applyBorder="1" applyAlignment="1">
      <alignment vertical="center"/>
    </xf>
    <xf numFmtId="0" fontId="123" fillId="0" borderId="14" xfId="0" applyFont="1" applyBorder="1" applyAlignment="1">
      <alignment vertical="center"/>
    </xf>
    <xf numFmtId="0" fontId="64" fillId="0" borderId="0" xfId="0" applyFont="1" applyAlignment="1">
      <alignment vertical="center"/>
    </xf>
    <xf numFmtId="0" fontId="44" fillId="0" borderId="0" xfId="0" applyFont="1" applyAlignment="1" applyProtection="1">
      <alignment vertical="center" wrapText="1"/>
      <protection hidden="1"/>
    </xf>
    <xf numFmtId="0" fontId="28" fillId="0" borderId="7" xfId="0" applyFont="1" applyBorder="1" applyAlignment="1">
      <alignment horizontal="center"/>
    </xf>
    <xf numFmtId="166" fontId="28" fillId="0" borderId="7" xfId="0" applyNumberFormat="1" applyFont="1" applyBorder="1"/>
    <xf numFmtId="0" fontId="0" fillId="0" borderId="31" xfId="0" applyBorder="1"/>
    <xf numFmtId="0" fontId="0" fillId="0" borderId="79" xfId="0" applyBorder="1"/>
    <xf numFmtId="0" fontId="0" fillId="0" borderId="23" xfId="0" applyBorder="1"/>
    <xf numFmtId="0" fontId="0" fillId="0" borderId="15" xfId="0" applyBorder="1"/>
    <xf numFmtId="0" fontId="0" fillId="0" borderId="17" xfId="0" applyBorder="1"/>
    <xf numFmtId="0" fontId="64" fillId="0" borderId="79" xfId="0" applyFont="1" applyBorder="1" applyAlignment="1">
      <alignment vertical="center"/>
    </xf>
    <xf numFmtId="0" fontId="27" fillId="0" borderId="23" xfId="0" applyFont="1" applyBorder="1" applyProtection="1">
      <protection locked="0"/>
    </xf>
    <xf numFmtId="0" fontId="0" fillId="0" borderId="75" xfId="0" applyBorder="1"/>
    <xf numFmtId="0" fontId="0" fillId="0" borderId="21" xfId="0" applyBorder="1"/>
    <xf numFmtId="165" fontId="122" fillId="0" borderId="0" xfId="0" applyNumberFormat="1" applyFont="1" applyAlignment="1">
      <alignment vertical="center" wrapText="1"/>
    </xf>
    <xf numFmtId="0" fontId="125" fillId="23" borderId="46" xfId="0" applyFont="1" applyFill="1" applyBorder="1" applyAlignment="1">
      <alignment horizontal="center" vertical="center" wrapText="1"/>
    </xf>
    <xf numFmtId="165" fontId="126" fillId="16" borderId="46" xfId="0" applyNumberFormat="1" applyFont="1" applyFill="1" applyBorder="1" applyAlignment="1">
      <alignment horizontal="center" vertical="center"/>
    </xf>
    <xf numFmtId="165" fontId="48" fillId="32" borderId="58" xfId="0" applyNumberFormat="1" applyFont="1" applyFill="1" applyBorder="1" applyAlignment="1">
      <alignment vertical="center"/>
    </xf>
    <xf numFmtId="1" fontId="48" fillId="6" borderId="58" xfId="0" applyNumberFormat="1" applyFont="1" applyFill="1" applyBorder="1" applyAlignment="1">
      <alignment horizontal="center" vertical="center"/>
    </xf>
    <xf numFmtId="4" fontId="48" fillId="23" borderId="45" xfId="0" applyNumberFormat="1" applyFont="1" applyFill="1" applyBorder="1" applyAlignment="1">
      <alignment vertical="center" wrapText="1"/>
    </xf>
    <xf numFmtId="4" fontId="48" fillId="23" borderId="19" xfId="0" applyNumberFormat="1" applyFont="1" applyFill="1" applyBorder="1" applyAlignment="1">
      <alignment vertical="center" wrapText="1"/>
    </xf>
    <xf numFmtId="0" fontId="48" fillId="23" borderId="19" xfId="0" applyFont="1" applyFill="1" applyBorder="1" applyAlignment="1">
      <alignment vertical="center" wrapText="1"/>
    </xf>
    <xf numFmtId="1" fontId="57" fillId="6" borderId="13" xfId="0" applyNumberFormat="1" applyFont="1" applyFill="1" applyBorder="1" applyAlignment="1">
      <alignment horizontal="center" vertical="center"/>
    </xf>
    <xf numFmtId="165" fontId="126" fillId="16" borderId="10" xfId="0" applyNumberFormat="1" applyFont="1" applyFill="1" applyBorder="1" applyAlignment="1">
      <alignment horizontal="center" vertical="center"/>
    </xf>
    <xf numFmtId="165" fontId="127" fillId="16" borderId="46" xfId="0" applyNumberFormat="1" applyFont="1" applyFill="1" applyBorder="1" applyAlignment="1">
      <alignment horizontal="center" vertical="center"/>
    </xf>
    <xf numFmtId="165" fontId="127" fillId="16" borderId="10" xfId="0" applyNumberFormat="1" applyFont="1" applyFill="1" applyBorder="1" applyAlignment="1">
      <alignment horizontal="center" vertical="center"/>
    </xf>
    <xf numFmtId="165" fontId="57" fillId="24" borderId="58" xfId="0" applyNumberFormat="1" applyFont="1" applyFill="1" applyBorder="1" applyAlignment="1">
      <alignment horizontal="center" vertical="center"/>
    </xf>
    <xf numFmtId="165" fontId="57" fillId="24" borderId="40" xfId="0" applyNumberFormat="1" applyFont="1" applyFill="1" applyBorder="1" applyAlignment="1">
      <alignment horizontal="center" vertical="center"/>
    </xf>
    <xf numFmtId="165" fontId="48" fillId="32" borderId="40" xfId="0" applyNumberFormat="1" applyFont="1" applyFill="1" applyBorder="1" applyAlignment="1">
      <alignment horizontal="left" vertical="center"/>
    </xf>
    <xf numFmtId="0" fontId="48" fillId="17" borderId="45" xfId="0" applyFont="1" applyFill="1" applyBorder="1" applyAlignment="1">
      <alignment horizontal="center" vertical="center"/>
    </xf>
    <xf numFmtId="0" fontId="48" fillId="37" borderId="45" xfId="0" applyFont="1" applyFill="1" applyBorder="1" applyAlignment="1">
      <alignment horizontal="center" vertical="center"/>
    </xf>
    <xf numFmtId="0" fontId="48" fillId="19" borderId="45" xfId="0" applyFont="1" applyFill="1" applyBorder="1" applyAlignment="1">
      <alignment horizontal="center" vertical="center"/>
    </xf>
    <xf numFmtId="0" fontId="48" fillId="29" borderId="9" xfId="0" applyFont="1" applyFill="1" applyBorder="1" applyAlignment="1">
      <alignment horizontal="center" vertical="center"/>
    </xf>
    <xf numFmtId="165" fontId="57" fillId="16" borderId="13" xfId="0" applyNumberFormat="1" applyFont="1" applyFill="1" applyBorder="1" applyAlignment="1">
      <alignment vertical="center"/>
    </xf>
    <xf numFmtId="165" fontId="57" fillId="6" borderId="13" xfId="0" applyNumberFormat="1" applyFont="1" applyFill="1" applyBorder="1" applyAlignment="1">
      <alignment vertical="center"/>
    </xf>
    <xf numFmtId="1" fontId="48" fillId="6" borderId="42" xfId="0" applyNumberFormat="1" applyFont="1" applyFill="1" applyBorder="1" applyAlignment="1">
      <alignment horizontal="center" vertical="center"/>
    </xf>
    <xf numFmtId="165" fontId="48" fillId="6" borderId="58" xfId="0" applyNumberFormat="1" applyFont="1" applyFill="1" applyBorder="1" applyAlignment="1">
      <alignment horizontal="center" vertical="center"/>
    </xf>
    <xf numFmtId="165" fontId="48" fillId="6" borderId="62" xfId="0" applyNumberFormat="1" applyFont="1" applyFill="1" applyBorder="1" applyAlignment="1">
      <alignment horizontal="center" vertical="center"/>
    </xf>
    <xf numFmtId="165" fontId="102" fillId="0" borderId="0" xfId="0" applyNumberFormat="1" applyFont="1" applyAlignment="1">
      <alignment horizontal="center" vertical="center"/>
    </xf>
    <xf numFmtId="165" fontId="57" fillId="16" borderId="19" xfId="0" applyNumberFormat="1" applyFont="1" applyFill="1" applyBorder="1" applyAlignment="1">
      <alignment horizontal="left" vertical="center"/>
    </xf>
    <xf numFmtId="0" fontId="119" fillId="16" borderId="19" xfId="0" applyFont="1" applyFill="1" applyBorder="1" applyAlignment="1">
      <alignment horizontal="center" vertical="center"/>
    </xf>
    <xf numFmtId="165" fontId="57" fillId="16" borderId="13" xfId="0" applyNumberFormat="1" applyFont="1" applyFill="1" applyBorder="1" applyAlignment="1">
      <alignment horizontal="left" vertical="center"/>
    </xf>
    <xf numFmtId="0" fontId="119" fillId="16" borderId="13" xfId="0" applyFont="1" applyFill="1" applyBorder="1" applyAlignment="1">
      <alignment horizontal="center" vertical="center"/>
    </xf>
    <xf numFmtId="0" fontId="48" fillId="6" borderId="39" xfId="0" applyFont="1" applyFill="1" applyBorder="1" applyAlignment="1">
      <alignment horizontal="center" vertical="center"/>
    </xf>
    <xf numFmtId="165" fontId="102" fillId="0" borderId="1" xfId="0" applyNumberFormat="1" applyFont="1" applyBorder="1" applyAlignment="1">
      <alignment vertical="center"/>
    </xf>
    <xf numFmtId="165" fontId="102" fillId="0" borderId="0" xfId="0" applyNumberFormat="1" applyFont="1" applyAlignment="1">
      <alignment vertical="center"/>
    </xf>
    <xf numFmtId="0" fontId="48" fillId="6" borderId="39" xfId="0" applyFont="1" applyFill="1" applyBorder="1" applyAlignment="1">
      <alignment vertical="center"/>
    </xf>
    <xf numFmtId="165" fontId="48" fillId="6" borderId="40" xfId="0" applyNumberFormat="1" applyFont="1" applyFill="1" applyBorder="1" applyAlignment="1">
      <alignment vertical="center"/>
    </xf>
    <xf numFmtId="0" fontId="48" fillId="21" borderId="45" xfId="0" applyFont="1" applyFill="1" applyBorder="1" applyAlignment="1">
      <alignment horizontal="center" vertical="center"/>
    </xf>
    <xf numFmtId="0" fontId="1" fillId="0" borderId="0" xfId="0" applyFont="1" applyAlignment="1">
      <alignment vertical="center"/>
    </xf>
    <xf numFmtId="0" fontId="128" fillId="23" borderId="46" xfId="0" applyFont="1" applyFill="1" applyBorder="1" applyAlignment="1">
      <alignment horizontal="center" vertical="center" wrapText="1"/>
    </xf>
    <xf numFmtId="165" fontId="57" fillId="24" borderId="13" xfId="0" applyNumberFormat="1" applyFont="1" applyFill="1" applyBorder="1" applyAlignment="1">
      <alignment vertical="center"/>
    </xf>
    <xf numFmtId="165" fontId="48" fillId="0" borderId="56" xfId="0" applyNumberFormat="1" applyFont="1" applyBorder="1" applyAlignment="1">
      <alignment horizontal="center" vertical="center"/>
    </xf>
    <xf numFmtId="0" fontId="48" fillId="6" borderId="42" xfId="0" applyFont="1" applyFill="1" applyBorder="1" applyAlignment="1">
      <alignment horizontal="center" vertical="center"/>
    </xf>
    <xf numFmtId="0" fontId="116" fillId="16" borderId="19" xfId="0" applyFont="1" applyFill="1" applyBorder="1" applyAlignment="1">
      <alignment horizontal="center" vertical="center"/>
    </xf>
    <xf numFmtId="0" fontId="116" fillId="16" borderId="13" xfId="0" applyFont="1" applyFill="1" applyBorder="1" applyAlignment="1">
      <alignment horizontal="center" vertical="center"/>
    </xf>
    <xf numFmtId="165" fontId="102" fillId="0" borderId="56" xfId="0" applyNumberFormat="1" applyFont="1" applyBorder="1" applyAlignment="1">
      <alignment vertical="center"/>
    </xf>
    <xf numFmtId="0" fontId="43" fillId="18" borderId="35" xfId="0" applyFont="1" applyFill="1" applyBorder="1" applyAlignment="1">
      <alignment vertical="center"/>
    </xf>
    <xf numFmtId="0" fontId="43" fillId="20" borderId="40" xfId="0" applyFont="1" applyFill="1" applyBorder="1" applyAlignment="1">
      <alignment vertical="center"/>
    </xf>
    <xf numFmtId="0" fontId="43" fillId="31" borderId="40" xfId="0" applyFont="1" applyFill="1" applyBorder="1" applyAlignment="1">
      <alignment vertical="center"/>
    </xf>
    <xf numFmtId="0" fontId="130" fillId="17" borderId="40" xfId="0" applyFont="1" applyFill="1" applyBorder="1" applyAlignment="1">
      <alignment horizontal="center" vertical="center" wrapText="1"/>
    </xf>
    <xf numFmtId="0" fontId="130" fillId="28" borderId="40" xfId="0" applyFont="1" applyFill="1" applyBorder="1" applyAlignment="1">
      <alignment horizontal="center" vertical="center" wrapText="1"/>
    </xf>
    <xf numFmtId="0" fontId="130" fillId="19" borderId="40" xfId="0" applyFont="1" applyFill="1" applyBorder="1" applyAlignment="1">
      <alignment horizontal="center" vertical="center" wrapText="1"/>
    </xf>
    <xf numFmtId="0" fontId="43" fillId="18" borderId="40" xfId="0" applyFont="1" applyFill="1" applyBorder="1" applyAlignment="1">
      <alignment vertical="center"/>
    </xf>
    <xf numFmtId="0" fontId="41" fillId="29" borderId="27" xfId="0" applyFont="1" applyFill="1" applyBorder="1" applyAlignment="1">
      <alignment horizontal="center" vertical="center" textRotation="255" wrapText="1"/>
    </xf>
    <xf numFmtId="0" fontId="41" fillId="29" borderId="34" xfId="0" applyFont="1" applyFill="1" applyBorder="1" applyAlignment="1">
      <alignment horizontal="center" vertical="center" textRotation="255" wrapText="1"/>
    </xf>
    <xf numFmtId="0" fontId="41" fillId="29" borderId="31" xfId="0" applyFont="1" applyFill="1" applyBorder="1" applyAlignment="1">
      <alignment horizontal="center" vertical="center" textRotation="255" wrapText="1"/>
    </xf>
    <xf numFmtId="0" fontId="31" fillId="5" borderId="19" xfId="0" applyFont="1" applyFill="1" applyBorder="1" applyAlignment="1" applyProtection="1">
      <alignment horizontal="left" vertical="top"/>
      <protection locked="0"/>
    </xf>
    <xf numFmtId="4" fontId="13" fillId="0" borderId="0" xfId="0" applyNumberFormat="1" applyFont="1" applyAlignment="1" applyProtection="1">
      <alignment horizontal="center" vertical="top"/>
      <protection hidden="1"/>
    </xf>
    <xf numFmtId="0" fontId="69" fillId="10" borderId="27" xfId="0" applyFont="1" applyFill="1" applyBorder="1" applyAlignment="1">
      <alignment horizontal="center" vertical="center" wrapText="1"/>
    </xf>
    <xf numFmtId="0" fontId="69" fillId="10" borderId="34" xfId="0" applyFont="1" applyFill="1" applyBorder="1" applyAlignment="1">
      <alignment horizontal="center" vertical="center" wrapText="1"/>
    </xf>
    <xf numFmtId="0" fontId="69" fillId="10" borderId="30" xfId="0" applyFont="1" applyFill="1" applyBorder="1" applyAlignment="1">
      <alignment horizontal="center" vertical="center" wrapText="1"/>
    </xf>
    <xf numFmtId="0" fontId="69" fillId="12" borderId="33" xfId="0" applyFont="1" applyFill="1" applyBorder="1" applyAlignment="1">
      <alignment horizontal="center" vertical="center" wrapText="1"/>
    </xf>
    <xf numFmtId="0" fontId="69" fillId="12" borderId="28" xfId="0" applyFont="1" applyFill="1" applyBorder="1" applyAlignment="1">
      <alignment horizontal="center" vertical="center" wrapText="1"/>
    </xf>
    <xf numFmtId="0" fontId="69" fillId="11" borderId="27" xfId="0" applyFont="1" applyFill="1" applyBorder="1" applyAlignment="1">
      <alignment horizontal="center" vertical="center" wrapText="1"/>
    </xf>
    <xf numFmtId="0" fontId="69" fillId="11" borderId="34" xfId="0" applyFont="1" applyFill="1" applyBorder="1" applyAlignment="1">
      <alignment horizontal="center" vertical="center" wrapText="1"/>
    </xf>
    <xf numFmtId="0" fontId="69" fillId="11" borderId="31" xfId="0" applyFont="1" applyFill="1" applyBorder="1" applyAlignment="1">
      <alignment horizontal="center" vertical="center" wrapText="1"/>
    </xf>
    <xf numFmtId="0" fontId="70" fillId="10" borderId="46" xfId="0" applyFont="1" applyFill="1" applyBorder="1" applyAlignment="1">
      <alignment horizontal="center" vertical="center" wrapText="1"/>
    </xf>
    <xf numFmtId="0" fontId="69" fillId="10" borderId="4" xfId="0" applyFont="1" applyFill="1" applyBorder="1" applyAlignment="1">
      <alignment horizontal="center" vertical="center" wrapText="1"/>
    </xf>
    <xf numFmtId="0" fontId="69" fillId="10" borderId="12" xfId="0" applyFont="1" applyFill="1" applyBorder="1" applyAlignment="1">
      <alignment horizontal="center" vertical="center" wrapText="1"/>
    </xf>
    <xf numFmtId="0" fontId="69" fillId="10" borderId="5" xfId="0" applyFont="1" applyFill="1" applyBorder="1" applyAlignment="1">
      <alignment horizontal="center" vertical="center" wrapText="1"/>
    </xf>
    <xf numFmtId="0" fontId="69" fillId="10" borderId="45" xfId="0" applyFont="1" applyFill="1" applyBorder="1" applyAlignment="1">
      <alignment horizontal="center" vertical="center" wrapText="1"/>
    </xf>
    <xf numFmtId="0" fontId="69" fillId="10" borderId="19" xfId="0" applyFont="1" applyFill="1" applyBorder="1" applyAlignment="1">
      <alignment horizontal="center" vertical="center" wrapText="1"/>
    </xf>
    <xf numFmtId="0" fontId="69" fillId="10" borderId="46" xfId="0" applyFont="1" applyFill="1" applyBorder="1" applyAlignment="1">
      <alignment horizontal="center" vertical="center" wrapText="1"/>
    </xf>
    <xf numFmtId="0" fontId="69" fillId="12" borderId="1" xfId="0" applyFont="1" applyFill="1" applyBorder="1" applyAlignment="1">
      <alignment horizontal="center" vertical="center" wrapText="1"/>
    </xf>
    <xf numFmtId="0" fontId="69" fillId="12" borderId="2" xfId="0" applyFont="1" applyFill="1" applyBorder="1" applyAlignment="1">
      <alignment horizontal="center" vertical="center" wrapText="1"/>
    </xf>
    <xf numFmtId="0" fontId="69" fillId="12" borderId="37" xfId="0" applyFont="1" applyFill="1" applyBorder="1" applyAlignment="1">
      <alignment horizontal="center" vertical="center" wrapText="1"/>
    </xf>
    <xf numFmtId="0" fontId="41" fillId="19" borderId="27" xfId="0" applyFont="1" applyFill="1" applyBorder="1" applyAlignment="1">
      <alignment horizontal="center" vertical="center" textRotation="255" wrapText="1"/>
    </xf>
    <xf numFmtId="0" fontId="41" fillId="19" borderId="34" xfId="0" applyFont="1" applyFill="1" applyBorder="1" applyAlignment="1">
      <alignment horizontal="center" vertical="center" textRotation="255" wrapText="1"/>
    </xf>
    <xf numFmtId="0" fontId="41" fillId="19" borderId="31" xfId="0" applyFont="1" applyFill="1" applyBorder="1" applyAlignment="1">
      <alignment horizontal="center" vertical="center" textRotation="255" wrapText="1"/>
    </xf>
    <xf numFmtId="0" fontId="64" fillId="20" borderId="27" xfId="0" applyFont="1" applyFill="1" applyBorder="1" applyAlignment="1">
      <alignment horizontal="center" vertical="center"/>
    </xf>
    <xf numFmtId="0" fontId="64" fillId="20" borderId="34" xfId="0" applyFont="1" applyFill="1" applyBorder="1" applyAlignment="1">
      <alignment horizontal="center" vertical="center"/>
    </xf>
    <xf numFmtId="0" fontId="64" fillId="20" borderId="31" xfId="0" applyFont="1" applyFill="1" applyBorder="1" applyAlignment="1">
      <alignment horizontal="center" vertical="center"/>
    </xf>
    <xf numFmtId="0" fontId="75" fillId="6" borderId="35" xfId="0" applyFont="1" applyFill="1" applyBorder="1" applyAlignment="1" applyProtection="1">
      <alignment horizontal="center" vertical="center"/>
      <protection locked="0"/>
    </xf>
    <xf numFmtId="0" fontId="75" fillId="6" borderId="36" xfId="0" applyFont="1" applyFill="1" applyBorder="1" applyAlignment="1" applyProtection="1">
      <alignment horizontal="center" vertical="center"/>
      <protection locked="0"/>
    </xf>
    <xf numFmtId="0" fontId="75" fillId="6" borderId="37" xfId="0" applyFont="1" applyFill="1" applyBorder="1" applyAlignment="1" applyProtection="1">
      <alignment horizontal="center" vertical="center"/>
      <protection locked="0"/>
    </xf>
    <xf numFmtId="0" fontId="41" fillId="37" borderId="27" xfId="0" applyFont="1" applyFill="1" applyBorder="1" applyAlignment="1">
      <alignment horizontal="center" vertical="center" textRotation="255"/>
    </xf>
    <xf numFmtId="0" fontId="41" fillId="37" borderId="34" xfId="0" applyFont="1" applyFill="1" applyBorder="1" applyAlignment="1">
      <alignment horizontal="center" vertical="center" textRotation="255"/>
    </xf>
    <xf numFmtId="0" fontId="41" fillId="37" borderId="31" xfId="0" applyFont="1" applyFill="1" applyBorder="1" applyAlignment="1">
      <alignment horizontal="center" vertical="center" textRotation="255"/>
    </xf>
    <xf numFmtId="0" fontId="64" fillId="39" borderId="27" xfId="0" applyFont="1" applyFill="1" applyBorder="1" applyAlignment="1">
      <alignment horizontal="center" vertical="center"/>
    </xf>
    <xf numFmtId="0" fontId="64" fillId="39" borderId="34" xfId="0" applyFont="1" applyFill="1" applyBorder="1" applyAlignment="1">
      <alignment horizontal="center" vertical="center"/>
    </xf>
    <xf numFmtId="0" fontId="64" fillId="39" borderId="31" xfId="0" applyFont="1" applyFill="1" applyBorder="1" applyAlignment="1">
      <alignment horizontal="center" vertical="center"/>
    </xf>
    <xf numFmtId="0" fontId="69" fillId="10" borderId="31" xfId="0" applyFont="1" applyFill="1" applyBorder="1" applyAlignment="1">
      <alignment horizontal="center" vertical="center" wrapText="1"/>
    </xf>
    <xf numFmtId="0" fontId="69" fillId="10" borderId="1" xfId="0" applyFont="1" applyFill="1" applyBorder="1" applyAlignment="1">
      <alignment horizontal="center" vertical="center" wrapText="1"/>
    </xf>
    <xf numFmtId="0" fontId="69" fillId="10" borderId="2" xfId="0" applyFont="1" applyFill="1" applyBorder="1" applyAlignment="1">
      <alignment horizontal="center" vertical="center" wrapText="1"/>
    </xf>
    <xf numFmtId="0" fontId="69" fillId="10" borderId="3" xfId="0" applyFont="1" applyFill="1" applyBorder="1" applyAlignment="1">
      <alignment horizontal="center" vertical="center" wrapText="1"/>
    </xf>
    <xf numFmtId="0" fontId="69" fillId="10" borderId="6" xfId="0" applyFont="1" applyFill="1" applyBorder="1" applyAlignment="1">
      <alignment horizontal="center" vertical="center" wrapText="1"/>
    </xf>
    <xf numFmtId="0" fontId="69" fillId="10" borderId="7" xfId="0" applyFont="1" applyFill="1" applyBorder="1" applyAlignment="1">
      <alignment horizontal="center" vertical="center" wrapText="1"/>
    </xf>
    <xf numFmtId="0" fontId="69" fillId="10" borderId="8" xfId="0" applyFont="1" applyFill="1" applyBorder="1" applyAlignment="1">
      <alignment horizontal="center" vertical="center" wrapText="1"/>
    </xf>
    <xf numFmtId="4" fontId="69" fillId="11" borderId="27" xfId="0" applyNumberFormat="1" applyFont="1" applyFill="1" applyBorder="1" applyAlignment="1">
      <alignment horizontal="center" vertical="center" wrapText="1"/>
    </xf>
    <xf numFmtId="4" fontId="69" fillId="11" borderId="34" xfId="0" applyNumberFormat="1" applyFont="1" applyFill="1" applyBorder="1" applyAlignment="1">
      <alignment horizontal="center" vertical="center" wrapText="1"/>
    </xf>
    <xf numFmtId="4" fontId="69" fillId="11" borderId="30" xfId="0" applyNumberFormat="1" applyFont="1" applyFill="1" applyBorder="1" applyAlignment="1">
      <alignment horizontal="center" vertical="center" wrapText="1"/>
    </xf>
    <xf numFmtId="0" fontId="55" fillId="8" borderId="35" xfId="0" applyFont="1" applyFill="1" applyBorder="1" applyAlignment="1">
      <alignment horizontal="center" vertical="center"/>
    </xf>
    <xf numFmtId="0" fontId="55" fillId="8" borderId="36" xfId="0" applyFont="1" applyFill="1" applyBorder="1" applyAlignment="1">
      <alignment horizontal="center" vertical="center"/>
    </xf>
    <xf numFmtId="0" fontId="55" fillId="8" borderId="37" xfId="0" applyFont="1" applyFill="1" applyBorder="1" applyAlignment="1">
      <alignment horizontal="center" vertical="center"/>
    </xf>
    <xf numFmtId="0" fontId="37" fillId="8" borderId="35" xfId="0" applyFont="1" applyFill="1" applyBorder="1" applyAlignment="1">
      <alignment horizontal="center" vertical="center"/>
    </xf>
    <xf numFmtId="0" fontId="37" fillId="8" borderId="36" xfId="0" applyFont="1" applyFill="1" applyBorder="1" applyAlignment="1">
      <alignment horizontal="center" vertical="center"/>
    </xf>
    <xf numFmtId="0" fontId="37" fillId="8" borderId="37" xfId="0" applyFont="1" applyFill="1" applyBorder="1" applyAlignment="1">
      <alignment horizontal="center" vertical="center"/>
    </xf>
    <xf numFmtId="0" fontId="70" fillId="2" borderId="29" xfId="0" applyFont="1" applyFill="1" applyBorder="1" applyAlignment="1">
      <alignment horizontal="center" vertical="center"/>
    </xf>
    <xf numFmtId="0" fontId="70" fillId="2" borderId="31" xfId="0" applyFont="1" applyFill="1" applyBorder="1" applyAlignment="1">
      <alignment horizontal="center" vertical="center"/>
    </xf>
    <xf numFmtId="0" fontId="69" fillId="10" borderId="45" xfId="0" applyFont="1" applyFill="1" applyBorder="1" applyAlignment="1">
      <alignment horizontal="center" vertical="center"/>
    </xf>
    <xf numFmtId="0" fontId="69" fillId="10" borderId="9" xfId="0" applyFont="1" applyFill="1" applyBorder="1" applyAlignment="1">
      <alignment horizontal="center" vertical="center"/>
    </xf>
    <xf numFmtId="0" fontId="69" fillId="10" borderId="19" xfId="0" applyFont="1" applyFill="1" applyBorder="1" applyAlignment="1">
      <alignment horizontal="center" vertical="center"/>
    </xf>
    <xf numFmtId="0" fontId="69" fillId="10" borderId="13" xfId="0" applyFont="1" applyFill="1" applyBorder="1" applyAlignment="1">
      <alignment horizontal="center" vertical="center"/>
    </xf>
    <xf numFmtId="0" fontId="69" fillId="10" borderId="34" xfId="0" applyFont="1" applyFill="1" applyBorder="1" applyAlignment="1">
      <alignment horizontal="center" vertical="center"/>
    </xf>
    <xf numFmtId="0" fontId="69" fillId="10" borderId="31" xfId="0" applyFont="1" applyFill="1" applyBorder="1" applyAlignment="1">
      <alignment horizontal="center" vertical="center"/>
    </xf>
    <xf numFmtId="0" fontId="31" fillId="2" borderId="35" xfId="0" applyFont="1" applyFill="1" applyBorder="1" applyAlignment="1">
      <alignment horizontal="left" vertical="center"/>
    </xf>
    <xf numFmtId="0" fontId="31" fillId="2" borderId="36" xfId="0" applyFont="1" applyFill="1" applyBorder="1" applyAlignment="1">
      <alignment horizontal="left" vertical="center"/>
    </xf>
    <xf numFmtId="0" fontId="31" fillId="2" borderId="37" xfId="0" applyFont="1" applyFill="1" applyBorder="1" applyAlignment="1">
      <alignment horizontal="left" vertical="center"/>
    </xf>
    <xf numFmtId="0" fontId="64" fillId="18" borderId="27" xfId="0" applyFont="1" applyFill="1" applyBorder="1" applyAlignment="1">
      <alignment horizontal="center" vertical="center"/>
    </xf>
    <xf numFmtId="0" fontId="64" fillId="18" borderId="34" xfId="0" applyFont="1" applyFill="1" applyBorder="1" applyAlignment="1">
      <alignment horizontal="center" vertical="center"/>
    </xf>
    <xf numFmtId="0" fontId="64" fillId="18" borderId="31" xfId="0" applyFont="1" applyFill="1" applyBorder="1" applyAlignment="1">
      <alignment horizontal="center" vertical="center"/>
    </xf>
    <xf numFmtId="0" fontId="80" fillId="27" borderId="35" xfId="0" applyFont="1" applyFill="1" applyBorder="1" applyAlignment="1">
      <alignment horizontal="center" vertical="center"/>
    </xf>
    <xf numFmtId="0" fontId="80" fillId="27" borderId="36" xfId="0" applyFont="1" applyFill="1" applyBorder="1" applyAlignment="1">
      <alignment horizontal="center" vertical="center"/>
    </xf>
    <xf numFmtId="0" fontId="80" fillId="27" borderId="37" xfId="0" applyFont="1" applyFill="1" applyBorder="1" applyAlignment="1">
      <alignment horizontal="center" vertical="center"/>
    </xf>
    <xf numFmtId="0" fontId="41" fillId="17" borderId="27" xfId="0" applyFont="1" applyFill="1" applyBorder="1" applyAlignment="1">
      <alignment horizontal="center" vertical="center" textRotation="255"/>
    </xf>
    <xf numFmtId="0" fontId="41" fillId="17" borderId="34" xfId="0" applyFont="1" applyFill="1" applyBorder="1" applyAlignment="1">
      <alignment horizontal="center" vertical="center" textRotation="255"/>
    </xf>
    <xf numFmtId="0" fontId="41" fillId="17" borderId="31" xfId="0" applyFont="1" applyFill="1" applyBorder="1" applyAlignment="1">
      <alignment horizontal="center" vertical="center" textRotation="255"/>
    </xf>
    <xf numFmtId="0" fontId="42" fillId="2" borderId="39" xfId="0" applyFont="1" applyFill="1" applyBorder="1" applyAlignment="1">
      <alignment horizontal="center" wrapText="1"/>
    </xf>
    <xf numFmtId="0" fontId="42" fillId="2" borderId="40" xfId="0" applyFont="1" applyFill="1" applyBorder="1" applyAlignment="1">
      <alignment horizontal="center" wrapText="1"/>
    </xf>
    <xf numFmtId="0" fontId="42" fillId="5" borderId="63" xfId="0" applyFont="1" applyFill="1" applyBorder="1" applyAlignment="1" applyProtection="1">
      <alignment horizontal="center" vertical="center" wrapText="1"/>
      <protection locked="0"/>
    </xf>
    <xf numFmtId="0" fontId="42" fillId="5" borderId="36" xfId="0" applyFont="1" applyFill="1" applyBorder="1" applyAlignment="1" applyProtection="1">
      <alignment horizontal="center" vertical="center" wrapText="1"/>
      <protection locked="0"/>
    </xf>
    <xf numFmtId="0" fontId="42" fillId="5" borderId="37" xfId="0" applyFont="1" applyFill="1" applyBorder="1" applyAlignment="1" applyProtection="1">
      <alignment horizontal="center" vertical="center" wrapText="1"/>
      <protection locked="0"/>
    </xf>
    <xf numFmtId="0" fontId="42" fillId="2" borderId="45" xfId="0" applyFont="1" applyFill="1" applyBorder="1" applyAlignment="1">
      <alignment horizontal="center" wrapText="1"/>
    </xf>
    <xf numFmtId="0" fontId="42" fillId="2" borderId="19" xfId="0" applyFont="1" applyFill="1" applyBorder="1" applyAlignment="1">
      <alignment horizontal="center" wrapText="1"/>
    </xf>
    <xf numFmtId="0" fontId="42" fillId="2" borderId="9" xfId="0" applyFont="1" applyFill="1" applyBorder="1" applyAlignment="1">
      <alignment horizontal="center" wrapText="1"/>
    </xf>
    <xf numFmtId="0" fontId="42" fillId="2" borderId="13" xfId="0" applyFont="1" applyFill="1" applyBorder="1" applyAlignment="1">
      <alignment horizontal="center" wrapText="1"/>
    </xf>
    <xf numFmtId="0" fontId="42" fillId="5" borderId="19" xfId="0" applyFont="1" applyFill="1" applyBorder="1" applyAlignment="1" applyProtection="1">
      <alignment horizontal="center" vertical="center" wrapText="1"/>
      <protection locked="0"/>
    </xf>
    <xf numFmtId="0" fontId="42" fillId="5" borderId="46" xfId="0" applyFont="1" applyFill="1" applyBorder="1" applyAlignment="1" applyProtection="1">
      <alignment horizontal="center" vertical="center" wrapText="1"/>
      <protection locked="0"/>
    </xf>
    <xf numFmtId="0" fontId="42" fillId="5" borderId="13" xfId="0" applyFont="1" applyFill="1" applyBorder="1" applyAlignment="1" applyProtection="1">
      <alignment horizontal="center" vertical="center" wrapText="1"/>
      <protection locked="0"/>
    </xf>
    <xf numFmtId="0" fontId="42" fillId="5" borderId="10" xfId="0" applyFont="1" applyFill="1" applyBorder="1" applyAlignment="1" applyProtection="1">
      <alignment horizontal="center" vertical="center" wrapText="1"/>
      <protection locked="0"/>
    </xf>
    <xf numFmtId="0" fontId="50" fillId="6" borderId="12" xfId="0" applyFont="1" applyFill="1" applyBorder="1" applyAlignment="1">
      <alignment horizontal="left" vertical="center"/>
    </xf>
    <xf numFmtId="0" fontId="50" fillId="6" borderId="5" xfId="0" applyFont="1" applyFill="1" applyBorder="1" applyAlignment="1">
      <alignment horizontal="left" vertical="center"/>
    </xf>
    <xf numFmtId="0" fontId="50" fillId="6" borderId="19" xfId="0" applyFont="1" applyFill="1" applyBorder="1" applyAlignment="1">
      <alignment horizontal="left" vertical="center"/>
    </xf>
    <xf numFmtId="0" fontId="50" fillId="6" borderId="46" xfId="0" applyFont="1" applyFill="1" applyBorder="1" applyAlignment="1">
      <alignment horizontal="left" vertical="center"/>
    </xf>
    <xf numFmtId="0" fontId="56" fillId="5" borderId="35" xfId="0" applyFont="1" applyFill="1" applyBorder="1" applyAlignment="1" applyProtection="1">
      <alignment horizontal="left" vertical="center"/>
      <protection locked="0"/>
    </xf>
    <xf numFmtId="0" fontId="56" fillId="5" borderId="36" xfId="0" applyFont="1" applyFill="1" applyBorder="1" applyAlignment="1" applyProtection="1">
      <alignment horizontal="left" vertical="center"/>
      <protection locked="0"/>
    </xf>
    <xf numFmtId="0" fontId="56" fillId="5" borderId="37" xfId="0" applyFont="1" applyFill="1" applyBorder="1" applyAlignment="1" applyProtection="1">
      <alignment horizontal="left" vertical="center"/>
      <protection locked="0"/>
    </xf>
    <xf numFmtId="0" fontId="50" fillId="6" borderId="13" xfId="0" applyFont="1" applyFill="1" applyBorder="1" applyAlignment="1">
      <alignment horizontal="left" vertical="center"/>
    </xf>
    <xf numFmtId="0" fontId="50" fillId="6" borderId="10" xfId="0" applyFont="1" applyFill="1" applyBorder="1" applyAlignment="1">
      <alignment horizontal="left" vertical="center"/>
    </xf>
    <xf numFmtId="0" fontId="42" fillId="2" borderId="4" xfId="0" applyFont="1" applyFill="1" applyBorder="1" applyAlignment="1">
      <alignment horizontal="center" vertical="center"/>
    </xf>
    <xf numFmtId="0" fontId="42" fillId="2" borderId="12" xfId="0" applyFont="1" applyFill="1" applyBorder="1" applyAlignment="1">
      <alignment horizontal="center" vertical="center"/>
    </xf>
    <xf numFmtId="0" fontId="42" fillId="2" borderId="45" xfId="0" applyFont="1" applyFill="1" applyBorder="1" applyAlignment="1">
      <alignment horizontal="center" vertical="center"/>
    </xf>
    <xf numFmtId="0" fontId="42" fillId="2" borderId="19" xfId="0" applyFont="1" applyFill="1" applyBorder="1" applyAlignment="1">
      <alignment horizontal="center" vertical="center"/>
    </xf>
    <xf numFmtId="0" fontId="42" fillId="2" borderId="9" xfId="0" applyFont="1" applyFill="1" applyBorder="1" applyAlignment="1">
      <alignment horizontal="center" vertical="center"/>
    </xf>
    <xf numFmtId="0" fontId="42" fillId="2" borderId="13" xfId="0" applyFont="1" applyFill="1" applyBorder="1" applyAlignment="1">
      <alignment horizontal="center" vertical="center"/>
    </xf>
    <xf numFmtId="0" fontId="31" fillId="5" borderId="1" xfId="0" applyFont="1" applyFill="1" applyBorder="1" applyAlignment="1" applyProtection="1">
      <alignment horizontal="left" vertical="top"/>
      <protection locked="0"/>
    </xf>
    <xf numFmtId="0" fontId="31" fillId="5" borderId="2" xfId="0" applyFont="1" applyFill="1" applyBorder="1" applyAlignment="1" applyProtection="1">
      <alignment horizontal="left" vertical="top"/>
      <protection locked="0"/>
    </xf>
    <xf numFmtId="0" fontId="31" fillId="5" borderId="3" xfId="0" applyFont="1" applyFill="1" applyBorder="1" applyAlignment="1" applyProtection="1">
      <alignment horizontal="left" vertical="top"/>
      <protection locked="0"/>
    </xf>
    <xf numFmtId="0" fontId="31" fillId="5" borderId="14" xfId="0" applyFont="1" applyFill="1" applyBorder="1" applyAlignment="1" applyProtection="1">
      <alignment horizontal="left" vertical="top"/>
      <protection locked="0"/>
    </xf>
    <xf numFmtId="0" fontId="31" fillId="5" borderId="0" xfId="0" applyFont="1" applyFill="1" applyAlignment="1" applyProtection="1">
      <alignment horizontal="left" vertical="top"/>
      <protection locked="0"/>
    </xf>
    <xf numFmtId="0" fontId="31" fillId="5" borderId="25" xfId="0" applyFont="1" applyFill="1" applyBorder="1" applyAlignment="1" applyProtection="1">
      <alignment horizontal="left" vertical="top"/>
      <protection locked="0"/>
    </xf>
    <xf numFmtId="0" fontId="31" fillId="5" borderId="6" xfId="0" applyFont="1" applyFill="1" applyBorder="1" applyAlignment="1" applyProtection="1">
      <alignment horizontal="left" vertical="top"/>
      <protection locked="0"/>
    </xf>
    <xf numFmtId="0" fontId="31" fillId="5" borderId="7" xfId="0" applyFont="1" applyFill="1" applyBorder="1" applyAlignment="1" applyProtection="1">
      <alignment horizontal="left" vertical="top"/>
      <protection locked="0"/>
    </xf>
    <xf numFmtId="0" fontId="31" fillId="5" borderId="8" xfId="0" applyFont="1" applyFill="1" applyBorder="1" applyAlignment="1" applyProtection="1">
      <alignment horizontal="left" vertical="top"/>
      <protection locked="0"/>
    </xf>
    <xf numFmtId="0" fontId="42" fillId="2" borderId="4" xfId="0" applyFont="1" applyFill="1" applyBorder="1" applyAlignment="1">
      <alignment horizontal="center" wrapText="1"/>
    </xf>
    <xf numFmtId="0" fontId="42" fillId="2" borderId="12" xfId="0" applyFont="1" applyFill="1" applyBorder="1" applyAlignment="1">
      <alignment horizontal="center" wrapText="1"/>
    </xf>
    <xf numFmtId="0" fontId="42" fillId="5" borderId="12" xfId="0" applyFont="1" applyFill="1" applyBorder="1" applyAlignment="1" applyProtection="1">
      <alignment horizontal="center" vertical="center" wrapText="1"/>
      <protection locked="0"/>
    </xf>
    <xf numFmtId="0" fontId="42" fillId="5" borderId="5" xfId="0" applyFont="1" applyFill="1" applyBorder="1" applyAlignment="1" applyProtection="1">
      <alignment horizontal="center" vertical="center" wrapText="1"/>
      <protection locked="0"/>
    </xf>
    <xf numFmtId="0" fontId="80" fillId="27" borderId="7" xfId="0" applyFont="1" applyFill="1" applyBorder="1" applyAlignment="1">
      <alignment horizontal="center" vertical="center"/>
    </xf>
    <xf numFmtId="0" fontId="69" fillId="12" borderId="27" xfId="0" applyFont="1" applyFill="1" applyBorder="1" applyAlignment="1">
      <alignment horizontal="center" vertical="center" wrapText="1"/>
    </xf>
    <xf numFmtId="0" fontId="69" fillId="12" borderId="34" xfId="0" applyFont="1" applyFill="1" applyBorder="1" applyAlignment="1">
      <alignment horizontal="center" vertical="center" wrapText="1"/>
    </xf>
    <xf numFmtId="0" fontId="69" fillId="12" borderId="30" xfId="0" applyFont="1" applyFill="1" applyBorder="1" applyAlignment="1">
      <alignment horizontal="center" vertical="center" wrapText="1"/>
    </xf>
    <xf numFmtId="0" fontId="69" fillId="10" borderId="27" xfId="0" applyFont="1" applyFill="1" applyBorder="1" applyAlignment="1">
      <alignment horizontal="center" vertical="center"/>
    </xf>
    <xf numFmtId="0" fontId="69" fillId="10" borderId="15" xfId="0" applyFont="1" applyFill="1" applyBorder="1" applyAlignment="1">
      <alignment horizontal="center" vertical="center" wrapText="1"/>
    </xf>
    <xf numFmtId="0" fontId="69" fillId="10" borderId="17" xfId="0" applyFont="1" applyFill="1" applyBorder="1" applyAlignment="1">
      <alignment horizontal="center" vertical="center" wrapText="1"/>
    </xf>
    <xf numFmtId="0" fontId="69" fillId="10" borderId="21" xfId="0" applyFont="1" applyFill="1" applyBorder="1" applyAlignment="1">
      <alignment horizontal="center" vertical="center" wrapText="1"/>
    </xf>
    <xf numFmtId="0" fontId="69" fillId="12" borderId="35" xfId="0" applyFont="1" applyFill="1" applyBorder="1" applyAlignment="1">
      <alignment horizontal="center" vertical="center" wrapText="1"/>
    </xf>
    <xf numFmtId="0" fontId="69" fillId="12" borderId="36" xfId="0" applyFont="1" applyFill="1" applyBorder="1" applyAlignment="1">
      <alignment horizontal="center" vertical="center" wrapText="1"/>
    </xf>
    <xf numFmtId="0" fontId="69" fillId="10" borderId="52" xfId="0" applyFont="1" applyFill="1" applyBorder="1" applyAlignment="1">
      <alignment horizontal="center" vertical="center"/>
    </xf>
    <xf numFmtId="0" fontId="69" fillId="10" borderId="38" xfId="0" applyFont="1" applyFill="1" applyBorder="1" applyAlignment="1">
      <alignment horizontal="center" vertical="center"/>
    </xf>
    <xf numFmtId="0" fontId="69" fillId="10" borderId="42" xfId="0" applyFont="1" applyFill="1" applyBorder="1" applyAlignment="1">
      <alignment horizontal="center" vertical="center"/>
    </xf>
    <xf numFmtId="0" fontId="69" fillId="10" borderId="22" xfId="0" applyFont="1" applyFill="1" applyBorder="1" applyAlignment="1">
      <alignment horizontal="center" vertical="center"/>
    </xf>
    <xf numFmtId="0" fontId="69" fillId="10" borderId="48" xfId="0" applyFont="1" applyFill="1" applyBorder="1" applyAlignment="1">
      <alignment horizontal="center" vertical="center"/>
    </xf>
    <xf numFmtId="0" fontId="69" fillId="10" borderId="58" xfId="0" applyFont="1" applyFill="1" applyBorder="1" applyAlignment="1">
      <alignment horizontal="center" vertical="center"/>
    </xf>
    <xf numFmtId="0" fontId="70" fillId="10" borderId="51" xfId="0" applyFont="1" applyFill="1" applyBorder="1" applyAlignment="1">
      <alignment horizontal="center" vertical="center" wrapText="1"/>
    </xf>
    <xf numFmtId="0" fontId="70" fillId="10" borderId="59" xfId="0" applyFont="1" applyFill="1" applyBorder="1" applyAlignment="1">
      <alignment horizontal="center" vertical="center" wrapText="1"/>
    </xf>
    <xf numFmtId="0" fontId="41" fillId="21" borderId="27" xfId="0" applyFont="1" applyFill="1" applyBorder="1" applyAlignment="1">
      <alignment horizontal="center" vertical="center" textRotation="255" wrapText="1"/>
    </xf>
    <xf numFmtId="0" fontId="41" fillId="21" borderId="34" xfId="0" applyFont="1" applyFill="1" applyBorder="1" applyAlignment="1">
      <alignment horizontal="center" vertical="center" textRotation="255" wrapText="1"/>
    </xf>
    <xf numFmtId="0" fontId="41" fillId="21" borderId="31" xfId="0" applyFont="1" applyFill="1" applyBorder="1" applyAlignment="1">
      <alignment horizontal="center" vertical="center" textRotation="255" wrapText="1"/>
    </xf>
    <xf numFmtId="0" fontId="41" fillId="19" borderId="27" xfId="0" applyFont="1" applyFill="1" applyBorder="1" applyAlignment="1">
      <alignment horizontal="center" vertical="center" textRotation="255"/>
    </xf>
    <xf numFmtId="0" fontId="41" fillId="19" borderId="34" xfId="0" applyFont="1" applyFill="1" applyBorder="1" applyAlignment="1">
      <alignment horizontal="center" vertical="center" textRotation="255"/>
    </xf>
    <xf numFmtId="0" fontId="41" fillId="19" borderId="31" xfId="0" applyFont="1" applyFill="1" applyBorder="1" applyAlignment="1">
      <alignment horizontal="center" vertical="center" textRotation="255"/>
    </xf>
    <xf numFmtId="0" fontId="56" fillId="23" borderId="9" xfId="0" applyFont="1" applyFill="1" applyBorder="1" applyAlignment="1">
      <alignment horizontal="center" vertical="center"/>
    </xf>
    <xf numFmtId="0" fontId="56" fillId="23" borderId="13" xfId="0" applyFont="1" applyFill="1" applyBorder="1" applyAlignment="1">
      <alignment horizontal="center" vertical="center"/>
    </xf>
    <xf numFmtId="0" fontId="56" fillId="23" borderId="4" xfId="0" applyFont="1" applyFill="1" applyBorder="1" applyAlignment="1">
      <alignment horizontal="center" vertical="center"/>
    </xf>
    <xf numFmtId="0" fontId="56" fillId="23" borderId="12" xfId="0" applyFont="1" applyFill="1" applyBorder="1" applyAlignment="1">
      <alignment horizontal="center" vertical="center"/>
    </xf>
    <xf numFmtId="0" fontId="56" fillId="23" borderId="45" xfId="0" applyFont="1" applyFill="1" applyBorder="1" applyAlignment="1">
      <alignment horizontal="center" vertical="center"/>
    </xf>
    <xf numFmtId="0" fontId="56" fillId="23" borderId="19" xfId="0" applyFont="1" applyFill="1" applyBorder="1" applyAlignment="1">
      <alignment horizontal="center" vertical="center"/>
    </xf>
    <xf numFmtId="165" fontId="112" fillId="6" borderId="12" xfId="0" applyNumberFormat="1" applyFont="1" applyFill="1" applyBorder="1" applyAlignment="1">
      <alignment horizontal="center"/>
    </xf>
    <xf numFmtId="165" fontId="112" fillId="6" borderId="5" xfId="0" applyNumberFormat="1" applyFont="1" applyFill="1" applyBorder="1" applyAlignment="1">
      <alignment horizontal="center"/>
    </xf>
    <xf numFmtId="165" fontId="112" fillId="6" borderId="19" xfId="0" applyNumberFormat="1" applyFont="1" applyFill="1" applyBorder="1" applyAlignment="1">
      <alignment horizontal="center"/>
    </xf>
    <xf numFmtId="165" fontId="112" fillId="6" borderId="46" xfId="0" applyNumberFormat="1" applyFont="1" applyFill="1" applyBorder="1" applyAlignment="1">
      <alignment horizontal="center"/>
    </xf>
    <xf numFmtId="165" fontId="112" fillId="6" borderId="13" xfId="0" applyNumberFormat="1" applyFont="1" applyFill="1" applyBorder="1" applyAlignment="1">
      <alignment horizontal="center"/>
    </xf>
    <xf numFmtId="165" fontId="112" fillId="6" borderId="10" xfId="0" applyNumberFormat="1" applyFont="1" applyFill="1" applyBorder="1" applyAlignment="1">
      <alignment horizontal="center"/>
    </xf>
    <xf numFmtId="0" fontId="114" fillId="23" borderId="39" xfId="0" applyFont="1" applyFill="1" applyBorder="1" applyAlignment="1">
      <alignment horizontal="right" vertical="center"/>
    </xf>
    <xf numFmtId="0" fontId="114" fillId="23" borderId="40" xfId="0" applyFont="1" applyFill="1" applyBorder="1" applyAlignment="1">
      <alignment horizontal="right" vertical="center"/>
    </xf>
    <xf numFmtId="0" fontId="115" fillId="27" borderId="36" xfId="0" applyFont="1" applyFill="1" applyBorder="1" applyAlignment="1">
      <alignment horizontal="center"/>
    </xf>
    <xf numFmtId="0" fontId="115" fillId="27" borderId="37" xfId="0" applyFont="1" applyFill="1" applyBorder="1" applyAlignment="1">
      <alignment horizontal="center"/>
    </xf>
    <xf numFmtId="0" fontId="0" fillId="0" borderId="0" xfId="0" applyAlignment="1">
      <alignment horizontal="center" wrapText="1"/>
    </xf>
    <xf numFmtId="0" fontId="0" fillId="0" borderId="0" xfId="0" applyAlignment="1">
      <alignment horizontal="center"/>
    </xf>
    <xf numFmtId="0" fontId="113" fillId="21" borderId="45" xfId="0" applyFont="1" applyFill="1" applyBorder="1" applyAlignment="1">
      <alignment horizontal="center" wrapText="1"/>
    </xf>
    <xf numFmtId="0" fontId="113" fillId="21" borderId="19" xfId="0" applyFont="1" applyFill="1" applyBorder="1" applyAlignment="1">
      <alignment horizontal="center" wrapText="1"/>
    </xf>
    <xf numFmtId="0" fontId="64" fillId="30" borderId="27" xfId="0" applyFont="1" applyFill="1" applyBorder="1" applyAlignment="1">
      <alignment horizontal="center" vertical="center"/>
    </xf>
    <xf numFmtId="0" fontId="64" fillId="30" borderId="34" xfId="0" applyFont="1" applyFill="1" applyBorder="1" applyAlignment="1">
      <alignment horizontal="center" vertical="center"/>
    </xf>
    <xf numFmtId="0" fontId="64" fillId="30" borderId="31" xfId="0" applyFont="1" applyFill="1" applyBorder="1" applyAlignment="1">
      <alignment horizontal="center" vertical="center"/>
    </xf>
    <xf numFmtId="165" fontId="117" fillId="6" borderId="40" xfId="0" applyNumberFormat="1" applyFont="1" applyFill="1" applyBorder="1" applyAlignment="1">
      <alignment horizontal="center"/>
    </xf>
    <xf numFmtId="165" fontId="117" fillId="6" borderId="41" xfId="0" applyNumberFormat="1" applyFont="1" applyFill="1" applyBorder="1" applyAlignment="1">
      <alignment horizontal="center"/>
    </xf>
    <xf numFmtId="0" fontId="118" fillId="23" borderId="39" xfId="0" applyFont="1" applyFill="1" applyBorder="1" applyAlignment="1">
      <alignment horizontal="right" vertical="center" indent="1"/>
    </xf>
    <xf numFmtId="0" fontId="118" fillId="23" borderId="40" xfId="0" applyFont="1" applyFill="1" applyBorder="1" applyAlignment="1">
      <alignment horizontal="right" vertical="center" indent="1"/>
    </xf>
    <xf numFmtId="0" fontId="28" fillId="7" borderId="35" xfId="0" applyFont="1" applyFill="1" applyBorder="1" applyAlignment="1">
      <alignment horizontal="center"/>
    </xf>
    <xf numFmtId="0" fontId="28" fillId="7" borderId="37" xfId="0" applyFont="1" applyFill="1" applyBorder="1" applyAlignment="1">
      <alignment horizontal="center"/>
    </xf>
    <xf numFmtId="0" fontId="28" fillId="28" borderId="27" xfId="0" applyFont="1" applyFill="1" applyBorder="1" applyAlignment="1">
      <alignment horizontal="center" vertical="center" wrapText="1"/>
    </xf>
    <xf numFmtId="0" fontId="28" fillId="28" borderId="31" xfId="0" applyFont="1" applyFill="1" applyBorder="1" applyAlignment="1">
      <alignment horizontal="center" vertical="center" wrapText="1"/>
    </xf>
    <xf numFmtId="0" fontId="42" fillId="0" borderId="0" xfId="0" applyFont="1" applyAlignment="1" applyProtection="1">
      <alignment horizontal="center" vertical="center" wrapText="1"/>
      <protection locked="0"/>
    </xf>
    <xf numFmtId="0" fontId="50" fillId="5" borderId="35" xfId="0" applyFont="1" applyFill="1" applyBorder="1" applyAlignment="1" applyProtection="1">
      <alignment horizontal="center" vertical="center"/>
      <protection locked="0"/>
    </xf>
    <xf numFmtId="0" fontId="50" fillId="5" borderId="36" xfId="0" applyFont="1" applyFill="1" applyBorder="1" applyAlignment="1" applyProtection="1">
      <alignment horizontal="center" vertical="center"/>
      <protection locked="0"/>
    </xf>
    <xf numFmtId="0" fontId="50" fillId="5" borderId="37" xfId="0" applyFont="1" applyFill="1" applyBorder="1" applyAlignment="1" applyProtection="1">
      <alignment horizontal="center" vertical="center"/>
      <protection locked="0"/>
    </xf>
    <xf numFmtId="0" fontId="28" fillId="28" borderId="33" xfId="0" applyFont="1" applyFill="1" applyBorder="1" applyAlignment="1">
      <alignment horizontal="center" vertical="center" wrapText="1"/>
    </xf>
    <xf numFmtId="0" fontId="28" fillId="28" borderId="32" xfId="0" applyFont="1" applyFill="1" applyBorder="1" applyAlignment="1">
      <alignment horizontal="center" vertical="center" wrapText="1"/>
    </xf>
    <xf numFmtId="0" fontId="28" fillId="19" borderId="44" xfId="0" applyFont="1" applyFill="1" applyBorder="1" applyAlignment="1">
      <alignment horizontal="center" vertical="center" wrapText="1"/>
    </xf>
    <xf numFmtId="0" fontId="28" fillId="19" borderId="78" xfId="0" applyFont="1" applyFill="1" applyBorder="1" applyAlignment="1">
      <alignment horizontal="center" vertical="center" wrapText="1"/>
    </xf>
    <xf numFmtId="0" fontId="28" fillId="17" borderId="33" xfId="0" applyFont="1" applyFill="1" applyBorder="1" applyAlignment="1">
      <alignment horizontal="center" vertical="center" wrapText="1"/>
    </xf>
    <xf numFmtId="0" fontId="28" fillId="17" borderId="28" xfId="0" applyFont="1" applyFill="1" applyBorder="1" applyAlignment="1">
      <alignment horizontal="center" vertical="center" wrapText="1"/>
    </xf>
    <xf numFmtId="0" fontId="0" fillId="0" borderId="79" xfId="0" applyBorder="1" applyAlignment="1">
      <alignment horizontal="center"/>
    </xf>
    <xf numFmtId="0" fontId="0" fillId="0" borderId="15" xfId="0" applyBorder="1" applyAlignment="1">
      <alignment horizontal="center"/>
    </xf>
    <xf numFmtId="0" fontId="39" fillId="28" borderId="27" xfId="0" applyFont="1" applyFill="1" applyBorder="1" applyAlignment="1">
      <alignment horizontal="center" vertical="center" textRotation="255"/>
    </xf>
    <xf numFmtId="0" fontId="39" fillId="28" borderId="34" xfId="0" applyFont="1" applyFill="1" applyBorder="1" applyAlignment="1">
      <alignment horizontal="center" vertical="center" textRotation="255"/>
    </xf>
    <xf numFmtId="0" fontId="39" fillId="28" borderId="31" xfId="0" applyFont="1" applyFill="1" applyBorder="1" applyAlignment="1">
      <alignment horizontal="center" vertical="center" textRotation="255"/>
    </xf>
    <xf numFmtId="0" fontId="28" fillId="28" borderId="1" xfId="0" applyFont="1" applyFill="1" applyBorder="1" applyAlignment="1">
      <alignment horizontal="center" vertical="center" wrapText="1"/>
    </xf>
    <xf numFmtId="0" fontId="28" fillId="28" borderId="6" xfId="0" applyFont="1" applyFill="1" applyBorder="1" applyAlignment="1">
      <alignment horizontal="center" vertical="center" wrapText="1"/>
    </xf>
    <xf numFmtId="0" fontId="42" fillId="2" borderId="52" xfId="0" applyFont="1" applyFill="1" applyBorder="1" applyAlignment="1">
      <alignment horizontal="center" wrapText="1"/>
    </xf>
    <xf numFmtId="0" fontId="42" fillId="2" borderId="42" xfId="0" applyFont="1" applyFill="1" applyBorder="1" applyAlignment="1">
      <alignment horizontal="center" wrapText="1"/>
    </xf>
    <xf numFmtId="0" fontId="42" fillId="5" borderId="1" xfId="0" applyFont="1" applyFill="1" applyBorder="1" applyAlignment="1" applyProtection="1">
      <alignment horizontal="left" vertical="top" wrapText="1"/>
      <protection locked="0"/>
    </xf>
    <xf numFmtId="0" fontId="42" fillId="5" borderId="2" xfId="0" applyFont="1" applyFill="1" applyBorder="1" applyAlignment="1" applyProtection="1">
      <alignment horizontal="left" vertical="top" wrapText="1"/>
      <protection locked="0"/>
    </xf>
    <xf numFmtId="0" fontId="42" fillId="5" borderId="3" xfId="0" applyFont="1" applyFill="1" applyBorder="1" applyAlignment="1" applyProtection="1">
      <alignment horizontal="left" vertical="top" wrapText="1"/>
      <protection locked="0"/>
    </xf>
    <xf numFmtId="0" fontId="42" fillId="5" borderId="14" xfId="0" applyFont="1" applyFill="1" applyBorder="1" applyAlignment="1" applyProtection="1">
      <alignment horizontal="left" vertical="top" wrapText="1"/>
      <protection locked="0"/>
    </xf>
    <xf numFmtId="0" fontId="42" fillId="5" borderId="0" xfId="0" applyFont="1" applyFill="1" applyAlignment="1" applyProtection="1">
      <alignment horizontal="left" vertical="top" wrapText="1"/>
      <protection locked="0"/>
    </xf>
    <xf numFmtId="0" fontId="42" fillId="5" borderId="25" xfId="0" applyFont="1" applyFill="1" applyBorder="1" applyAlignment="1" applyProtection="1">
      <alignment horizontal="left" vertical="top" wrapText="1"/>
      <protection locked="0"/>
    </xf>
    <xf numFmtId="0" fontId="42" fillId="5" borderId="6" xfId="0" applyFont="1" applyFill="1" applyBorder="1" applyAlignment="1" applyProtection="1">
      <alignment horizontal="left" vertical="top" wrapText="1"/>
      <protection locked="0"/>
    </xf>
    <xf numFmtId="0" fontId="42" fillId="5" borderId="7" xfId="0" applyFont="1" applyFill="1" applyBorder="1" applyAlignment="1" applyProtection="1">
      <alignment horizontal="left" vertical="top" wrapText="1"/>
      <protection locked="0"/>
    </xf>
    <xf numFmtId="0" fontId="42" fillId="5" borderId="8" xfId="0" applyFont="1" applyFill="1" applyBorder="1" applyAlignment="1" applyProtection="1">
      <alignment horizontal="left" vertical="top" wrapText="1"/>
      <protection locked="0"/>
    </xf>
    <xf numFmtId="0" fontId="55" fillId="17" borderId="27" xfId="0" applyFont="1" applyFill="1" applyBorder="1" applyAlignment="1">
      <alignment horizontal="center" vertical="center" textRotation="255"/>
    </xf>
    <xf numFmtId="0" fontId="55" fillId="17" borderId="34" xfId="0" applyFont="1" applyFill="1" applyBorder="1" applyAlignment="1">
      <alignment horizontal="center" vertical="center" textRotation="255"/>
    </xf>
    <xf numFmtId="0" fontId="55" fillId="17" borderId="31" xfId="0" applyFont="1" applyFill="1" applyBorder="1" applyAlignment="1">
      <alignment horizontal="center" vertical="center" textRotation="255"/>
    </xf>
    <xf numFmtId="0" fontId="28" fillId="17" borderId="1" xfId="0" applyFont="1" applyFill="1" applyBorder="1" applyAlignment="1">
      <alignment horizontal="center" vertical="center" wrapText="1"/>
    </xf>
    <xf numFmtId="0" fontId="28" fillId="17" borderId="15" xfId="0" applyFont="1" applyFill="1" applyBorder="1" applyAlignment="1">
      <alignment horizontal="center" vertical="center" wrapText="1"/>
    </xf>
    <xf numFmtId="0" fontId="0" fillId="0" borderId="23" xfId="0" applyBorder="1" applyAlignment="1">
      <alignment horizontal="center"/>
    </xf>
    <xf numFmtId="0" fontId="0" fillId="0" borderId="17" xfId="0" applyBorder="1" applyAlignment="1">
      <alignment horizontal="center"/>
    </xf>
    <xf numFmtId="0" fontId="39" fillId="19" borderId="27" xfId="0" applyFont="1" applyFill="1" applyBorder="1" applyAlignment="1">
      <alignment horizontal="center" vertical="center" textRotation="255"/>
    </xf>
    <xf numFmtId="0" fontId="39" fillId="19" borderId="34" xfId="0" applyFont="1" applyFill="1" applyBorder="1" applyAlignment="1">
      <alignment horizontal="center" vertical="center" textRotation="255"/>
    </xf>
    <xf numFmtId="0" fontId="39" fillId="19" borderId="31" xfId="0" applyFont="1" applyFill="1" applyBorder="1" applyAlignment="1">
      <alignment horizontal="center" vertical="center" textRotation="255"/>
    </xf>
    <xf numFmtId="0" fontId="42" fillId="2" borderId="55" xfId="0" applyFont="1" applyFill="1" applyBorder="1" applyAlignment="1">
      <alignment horizontal="center" wrapText="1"/>
    </xf>
    <xf numFmtId="0" fontId="42" fillId="2" borderId="38" xfId="0" applyFont="1" applyFill="1" applyBorder="1" applyAlignment="1">
      <alignment horizontal="center" wrapText="1"/>
    </xf>
    <xf numFmtId="0" fontId="42" fillId="2" borderId="57" xfId="0" applyFont="1" applyFill="1" applyBorder="1" applyAlignment="1">
      <alignment horizontal="center" wrapText="1"/>
    </xf>
    <xf numFmtId="49" fontId="42" fillId="25" borderId="56" xfId="0" applyNumberFormat="1" applyFont="1" applyFill="1" applyBorder="1" applyAlignment="1" applyProtection="1">
      <alignment horizontal="center" wrapText="1"/>
      <protection locked="0"/>
    </xf>
    <xf numFmtId="49" fontId="42" fillId="25" borderId="3" xfId="0" applyNumberFormat="1" applyFont="1" applyFill="1" applyBorder="1" applyAlignment="1" applyProtection="1">
      <alignment horizontal="center" wrapText="1"/>
      <protection locked="0"/>
    </xf>
    <xf numFmtId="49" fontId="42" fillId="25" borderId="66" xfId="0" applyNumberFormat="1" applyFont="1" applyFill="1" applyBorder="1" applyAlignment="1" applyProtection="1">
      <alignment horizontal="center" wrapText="1"/>
      <protection locked="0"/>
    </xf>
    <xf numFmtId="49" fontId="42" fillId="25" borderId="25" xfId="0" applyNumberFormat="1" applyFont="1" applyFill="1" applyBorder="1" applyAlignment="1" applyProtection="1">
      <alignment horizontal="center" wrapText="1"/>
      <protection locked="0"/>
    </xf>
    <xf numFmtId="49" fontId="42" fillId="25" borderId="18" xfId="0" applyNumberFormat="1" applyFont="1" applyFill="1" applyBorder="1" applyAlignment="1" applyProtection="1">
      <alignment horizontal="center" wrapText="1"/>
      <protection locked="0"/>
    </xf>
    <xf numFmtId="49" fontId="42" fillId="25" borderId="21" xfId="0" applyNumberFormat="1" applyFont="1" applyFill="1" applyBorder="1" applyAlignment="1" applyProtection="1">
      <alignment horizontal="center" wrapText="1"/>
      <protection locked="0"/>
    </xf>
    <xf numFmtId="49" fontId="42" fillId="25" borderId="50" xfId="0" applyNumberFormat="1" applyFont="1" applyFill="1" applyBorder="1" applyAlignment="1" applyProtection="1">
      <alignment horizontal="center" wrapText="1"/>
      <protection locked="0"/>
    </xf>
    <xf numFmtId="49" fontId="42" fillId="25" borderId="75" xfId="0" applyNumberFormat="1" applyFont="1" applyFill="1" applyBorder="1" applyAlignment="1" applyProtection="1">
      <alignment horizontal="center" wrapText="1"/>
      <protection locked="0"/>
    </xf>
    <xf numFmtId="49" fontId="42" fillId="25" borderId="76" xfId="0" applyNumberFormat="1" applyFont="1" applyFill="1" applyBorder="1" applyAlignment="1" applyProtection="1">
      <alignment horizontal="center" wrapText="1"/>
      <protection locked="0"/>
    </xf>
    <xf numFmtId="49" fontId="42" fillId="25" borderId="8" xfId="0" applyNumberFormat="1" applyFont="1" applyFill="1" applyBorder="1" applyAlignment="1" applyProtection="1">
      <alignment horizontal="center" wrapText="1"/>
      <protection locked="0"/>
    </xf>
    <xf numFmtId="0" fontId="31" fillId="8" borderId="35" xfId="0" applyFont="1" applyFill="1" applyBorder="1" applyAlignment="1">
      <alignment horizontal="center" vertical="center" wrapText="1"/>
    </xf>
    <xf numFmtId="0" fontId="31" fillId="8" borderId="36" xfId="0" applyFont="1" applyFill="1" applyBorder="1" applyAlignment="1">
      <alignment horizontal="center" vertical="center" wrapText="1"/>
    </xf>
    <xf numFmtId="0" fontId="31" fillId="8" borderId="37" xfId="0" applyFont="1" applyFill="1" applyBorder="1" applyAlignment="1">
      <alignment horizontal="center" vertical="center" wrapText="1"/>
    </xf>
    <xf numFmtId="0" fontId="42" fillId="2" borderId="39" xfId="0" applyFont="1" applyFill="1" applyBorder="1" applyAlignment="1">
      <alignment horizontal="center" vertical="center"/>
    </xf>
    <xf numFmtId="0" fontId="42" fillId="2" borderId="40" xfId="0" applyFont="1" applyFill="1" applyBorder="1" applyAlignment="1">
      <alignment horizontal="center" vertical="center"/>
    </xf>
    <xf numFmtId="0" fontId="42" fillId="2" borderId="41" xfId="0" applyFont="1" applyFill="1" applyBorder="1" applyAlignment="1">
      <alignment horizontal="center" vertical="center"/>
    </xf>
    <xf numFmtId="0" fontId="31" fillId="8" borderId="35" xfId="0" applyFont="1" applyFill="1" applyBorder="1" applyAlignment="1">
      <alignment horizontal="center" vertical="center"/>
    </xf>
    <xf numFmtId="0" fontId="31" fillId="8" borderId="36" xfId="0" applyFont="1" applyFill="1" applyBorder="1" applyAlignment="1">
      <alignment horizontal="center" vertical="center"/>
    </xf>
    <xf numFmtId="0" fontId="31" fillId="8" borderId="37" xfId="0" applyFont="1" applyFill="1" applyBorder="1" applyAlignment="1">
      <alignment horizontal="center" vertical="center"/>
    </xf>
    <xf numFmtId="0" fontId="43" fillId="18" borderId="39" xfId="0" applyFont="1" applyFill="1" applyBorder="1" applyAlignment="1">
      <alignment horizontal="center" vertical="center"/>
    </xf>
    <xf numFmtId="0" fontId="43" fillId="18" borderId="40" xfId="0" applyFont="1" applyFill="1" applyBorder="1" applyAlignment="1">
      <alignment horizontal="center" vertical="center"/>
    </xf>
    <xf numFmtId="0" fontId="27" fillId="5" borderId="40" xfId="0" applyFont="1" applyFill="1" applyBorder="1" applyAlignment="1" applyProtection="1">
      <alignment horizontal="center"/>
      <protection locked="0"/>
    </xf>
    <xf numFmtId="0" fontId="27" fillId="5" borderId="41" xfId="0" applyFont="1" applyFill="1" applyBorder="1" applyAlignment="1" applyProtection="1">
      <alignment horizontal="center"/>
      <protection locked="0"/>
    </xf>
    <xf numFmtId="0" fontId="43" fillId="20" borderId="35" xfId="0" applyFont="1" applyFill="1" applyBorder="1" applyAlignment="1">
      <alignment horizontal="center" vertical="center"/>
    </xf>
    <xf numFmtId="0" fontId="43" fillId="20" borderId="36" xfId="0" applyFont="1" applyFill="1" applyBorder="1" applyAlignment="1">
      <alignment horizontal="center" vertical="center"/>
    </xf>
    <xf numFmtId="0" fontId="43" fillId="31" borderId="35" xfId="0" applyFont="1" applyFill="1" applyBorder="1" applyAlignment="1">
      <alignment horizontal="center" vertical="center"/>
    </xf>
    <xf numFmtId="0" fontId="43" fillId="31" borderId="36" xfId="0" applyFont="1" applyFill="1" applyBorder="1" applyAlignment="1">
      <alignment horizontal="center" vertical="center"/>
    </xf>
    <xf numFmtId="0" fontId="28" fillId="19" borderId="27" xfId="0" applyFont="1" applyFill="1" applyBorder="1" applyAlignment="1">
      <alignment horizontal="center" vertical="center" wrapText="1"/>
    </xf>
    <xf numFmtId="0" fontId="28" fillId="19" borderId="30" xfId="0" applyFont="1" applyFill="1" applyBorder="1" applyAlignment="1">
      <alignment horizontal="center" vertical="center" wrapText="1"/>
    </xf>
    <xf numFmtId="0" fontId="28" fillId="19" borderId="33" xfId="0" applyFont="1" applyFill="1" applyBorder="1" applyAlignment="1">
      <alignment horizontal="center" vertical="center" wrapText="1"/>
    </xf>
    <xf numFmtId="0" fontId="28" fillId="19" borderId="28" xfId="0" applyFont="1" applyFill="1" applyBorder="1" applyAlignment="1">
      <alignment horizontal="center" vertical="center" wrapText="1"/>
    </xf>
    <xf numFmtId="0" fontId="28" fillId="19" borderId="1" xfId="0" applyFont="1" applyFill="1" applyBorder="1" applyAlignment="1">
      <alignment horizontal="center" vertical="center" wrapText="1"/>
    </xf>
    <xf numFmtId="0" fontId="28" fillId="19" borderId="15" xfId="0" applyFont="1" applyFill="1" applyBorder="1" applyAlignment="1">
      <alignment horizontal="center" vertical="center" wrapText="1"/>
    </xf>
    <xf numFmtId="0" fontId="28" fillId="17" borderId="27" xfId="0" applyFont="1" applyFill="1" applyBorder="1" applyAlignment="1">
      <alignment horizontal="center" vertical="center" wrapText="1"/>
    </xf>
    <xf numFmtId="0" fontId="28" fillId="17" borderId="30" xfId="0" applyFont="1" applyFill="1" applyBorder="1" applyAlignment="1">
      <alignment horizontal="center" vertical="center" wrapText="1"/>
    </xf>
    <xf numFmtId="0" fontId="42" fillId="2" borderId="35" xfId="0" applyFont="1" applyFill="1" applyBorder="1" applyAlignment="1">
      <alignment horizontal="center" vertical="center"/>
    </xf>
    <xf numFmtId="0" fontId="42" fillId="2" borderId="36" xfId="0" applyFont="1" applyFill="1" applyBorder="1" applyAlignment="1">
      <alignment horizontal="center" vertical="center"/>
    </xf>
    <xf numFmtId="0" fontId="42" fillId="2" borderId="37" xfId="0" applyFont="1" applyFill="1" applyBorder="1" applyAlignment="1">
      <alignment horizontal="center" vertical="center"/>
    </xf>
    <xf numFmtId="0" fontId="39" fillId="17" borderId="27" xfId="0" applyFont="1" applyFill="1" applyBorder="1" applyAlignment="1">
      <alignment horizontal="center" vertical="center" textRotation="255"/>
    </xf>
    <xf numFmtId="0" fontId="39" fillId="17" borderId="34" xfId="0" applyFont="1" applyFill="1" applyBorder="1" applyAlignment="1">
      <alignment horizontal="center" vertical="center" textRotation="255"/>
    </xf>
    <xf numFmtId="0" fontId="39" fillId="17" borderId="31" xfId="0" applyFont="1" applyFill="1" applyBorder="1" applyAlignment="1">
      <alignment horizontal="center" vertical="center" textRotation="255"/>
    </xf>
    <xf numFmtId="0" fontId="27" fillId="5" borderId="35" xfId="0" applyFont="1" applyFill="1" applyBorder="1" applyAlignment="1" applyProtection="1">
      <alignment horizontal="center"/>
      <protection locked="0"/>
    </xf>
    <xf numFmtId="0" fontId="27" fillId="5" borderId="36" xfId="0" applyFont="1" applyFill="1" applyBorder="1" applyAlignment="1" applyProtection="1">
      <alignment horizontal="center"/>
      <protection locked="0"/>
    </xf>
    <xf numFmtId="0" fontId="27" fillId="5" borderId="37" xfId="0" applyFont="1" applyFill="1" applyBorder="1" applyAlignment="1" applyProtection="1">
      <alignment horizontal="center"/>
      <protection locked="0"/>
    </xf>
    <xf numFmtId="0" fontId="28" fillId="28" borderId="28" xfId="0" applyFont="1" applyFill="1" applyBorder="1" applyAlignment="1">
      <alignment horizontal="center" vertical="center" wrapText="1"/>
    </xf>
    <xf numFmtId="0" fontId="28" fillId="28" borderId="30" xfId="0" applyFont="1" applyFill="1" applyBorder="1" applyAlignment="1">
      <alignment horizontal="center" vertical="center" wrapText="1"/>
    </xf>
    <xf numFmtId="4" fontId="26" fillId="11" borderId="4" xfId="0" applyNumberFormat="1" applyFont="1" applyFill="1" applyBorder="1" applyAlignment="1">
      <alignment horizontal="center" vertical="center" wrapText="1"/>
    </xf>
    <xf numFmtId="4" fontId="26" fillId="11" borderId="12" xfId="0" applyNumberFormat="1" applyFont="1" applyFill="1" applyBorder="1" applyAlignment="1">
      <alignment horizontal="center" vertical="center" wrapText="1"/>
    </xf>
    <xf numFmtId="4" fontId="26" fillId="11" borderId="5" xfId="0" applyNumberFormat="1" applyFont="1" applyFill="1" applyBorder="1" applyAlignment="1">
      <alignment horizontal="center" vertical="center" wrapText="1"/>
    </xf>
    <xf numFmtId="4" fontId="26" fillId="11" borderId="45" xfId="0" applyNumberFormat="1" applyFont="1" applyFill="1" applyBorder="1" applyAlignment="1">
      <alignment horizontal="center" vertical="center" wrapText="1"/>
    </xf>
    <xf numFmtId="4" fontId="26" fillId="11" borderId="19" xfId="0" applyNumberFormat="1" applyFont="1" applyFill="1" applyBorder="1" applyAlignment="1">
      <alignment horizontal="center" vertical="center" wrapText="1"/>
    </xf>
    <xf numFmtId="4" fontId="26" fillId="11" borderId="46" xfId="0" applyNumberFormat="1" applyFont="1" applyFill="1" applyBorder="1" applyAlignment="1">
      <alignment horizontal="center" vertical="center" wrapText="1"/>
    </xf>
    <xf numFmtId="165" fontId="49" fillId="23" borderId="39" xfId="0" applyNumberFormat="1" applyFont="1" applyFill="1" applyBorder="1" applyAlignment="1">
      <alignment horizontal="center" vertical="center" wrapText="1"/>
    </xf>
    <xf numFmtId="165" fontId="49" fillId="23" borderId="40" xfId="0" applyNumberFormat="1" applyFont="1" applyFill="1" applyBorder="1" applyAlignment="1">
      <alignment horizontal="center" vertical="center" wrapText="1"/>
    </xf>
    <xf numFmtId="0" fontId="129" fillId="16" borderId="40" xfId="0" applyFont="1" applyFill="1" applyBorder="1" applyAlignment="1">
      <alignment horizontal="center" vertical="center" wrapText="1"/>
    </xf>
    <xf numFmtId="0" fontId="129" fillId="16" borderId="41" xfId="0" applyFont="1" applyFill="1" applyBorder="1" applyAlignment="1">
      <alignment horizontal="center" vertical="center" wrapText="1"/>
    </xf>
    <xf numFmtId="0" fontId="55" fillId="11" borderId="35" xfId="0" applyFont="1" applyFill="1" applyBorder="1" applyAlignment="1">
      <alignment horizontal="center" vertical="center" wrapText="1"/>
    </xf>
    <xf numFmtId="0" fontId="55" fillId="11" borderId="36" xfId="0" applyFont="1" applyFill="1" applyBorder="1" applyAlignment="1">
      <alignment horizontal="center" vertical="center" wrapText="1"/>
    </xf>
    <xf numFmtId="0" fontId="55" fillId="11" borderId="64" xfId="0" applyFont="1" applyFill="1" applyBorder="1" applyAlignment="1">
      <alignment horizontal="center" vertical="center" wrapText="1"/>
    </xf>
    <xf numFmtId="165" fontId="124" fillId="5" borderId="63" xfId="0" applyNumberFormat="1" applyFont="1" applyFill="1" applyBorder="1" applyAlignment="1" applyProtection="1">
      <alignment horizontal="center" vertical="center"/>
      <protection locked="0"/>
    </xf>
    <xf numFmtId="165" fontId="124" fillId="5" borderId="37" xfId="0" applyNumberFormat="1" applyFont="1" applyFill="1" applyBorder="1" applyAlignment="1" applyProtection="1">
      <alignment horizontal="center" vertical="center"/>
      <protection locked="0"/>
    </xf>
    <xf numFmtId="165" fontId="122" fillId="13" borderId="1" xfId="0" applyNumberFormat="1" applyFont="1" applyFill="1" applyBorder="1" applyAlignment="1">
      <alignment horizontal="center" vertical="center" wrapText="1"/>
    </xf>
    <xf numFmtId="165" fontId="122" fillId="13" borderId="2" xfId="0" applyNumberFormat="1" applyFont="1" applyFill="1" applyBorder="1" applyAlignment="1">
      <alignment horizontal="center" vertical="center" wrapText="1"/>
    </xf>
    <xf numFmtId="165" fontId="122" fillId="13" borderId="3" xfId="0" applyNumberFormat="1" applyFont="1" applyFill="1" applyBorder="1" applyAlignment="1">
      <alignment horizontal="center" vertical="center" wrapText="1"/>
    </xf>
    <xf numFmtId="165" fontId="122" fillId="13" borderId="14" xfId="0" applyNumberFormat="1" applyFont="1" applyFill="1" applyBorder="1" applyAlignment="1">
      <alignment horizontal="center" vertical="center" wrapText="1"/>
    </xf>
    <xf numFmtId="165" fontId="122" fillId="13" borderId="0" xfId="0" applyNumberFormat="1" applyFont="1" applyFill="1" applyAlignment="1">
      <alignment horizontal="center" vertical="center" wrapText="1"/>
    </xf>
    <xf numFmtId="165" fontId="122" fillId="13" borderId="25" xfId="0" applyNumberFormat="1" applyFont="1" applyFill="1" applyBorder="1" applyAlignment="1">
      <alignment horizontal="center" vertical="center" wrapText="1"/>
    </xf>
    <xf numFmtId="165" fontId="122" fillId="13" borderId="6" xfId="0" applyNumberFormat="1" applyFont="1" applyFill="1" applyBorder="1" applyAlignment="1">
      <alignment horizontal="center" vertical="center" wrapText="1"/>
    </xf>
    <xf numFmtId="165" fontId="122" fillId="13" borderId="7" xfId="0" applyNumberFormat="1" applyFont="1" applyFill="1" applyBorder="1" applyAlignment="1">
      <alignment horizontal="center" vertical="center" wrapText="1"/>
    </xf>
    <xf numFmtId="165" fontId="122" fillId="13" borderId="8" xfId="0" applyNumberFormat="1" applyFont="1" applyFill="1" applyBorder="1" applyAlignment="1">
      <alignment horizontal="center" vertical="center" wrapText="1"/>
    </xf>
    <xf numFmtId="0" fontId="96" fillId="8" borderId="35" xfId="0" applyFont="1" applyFill="1" applyBorder="1" applyAlignment="1">
      <alignment horizontal="center" vertical="center" wrapText="1"/>
    </xf>
    <xf numFmtId="0" fontId="96" fillId="8" borderId="36" xfId="0" applyFont="1" applyFill="1" applyBorder="1" applyAlignment="1">
      <alignment horizontal="center" vertical="center" wrapText="1"/>
    </xf>
    <xf numFmtId="0" fontId="96" fillId="8" borderId="37" xfId="0" applyFont="1" applyFill="1" applyBorder="1" applyAlignment="1">
      <alignment horizontal="center" vertical="center" wrapText="1"/>
    </xf>
    <xf numFmtId="0" fontId="26" fillId="5" borderId="36" xfId="0" applyFont="1" applyFill="1" applyBorder="1" applyAlignment="1" applyProtection="1">
      <alignment horizontal="center" vertical="center" wrapText="1"/>
      <protection locked="0"/>
    </xf>
    <xf numFmtId="0" fontId="26" fillId="5" borderId="37" xfId="0" applyFont="1" applyFill="1" applyBorder="1" applyAlignment="1" applyProtection="1">
      <alignment horizontal="center" vertical="center" wrapText="1"/>
      <protection locked="0"/>
    </xf>
    <xf numFmtId="0" fontId="96" fillId="34" borderId="35" xfId="0" applyFont="1" applyFill="1" applyBorder="1" applyAlignment="1">
      <alignment horizontal="center" vertical="center"/>
    </xf>
    <xf numFmtId="0" fontId="96" fillId="34" borderId="36" xfId="0" applyFont="1" applyFill="1" applyBorder="1" applyAlignment="1">
      <alignment horizontal="center" vertical="center"/>
    </xf>
    <xf numFmtId="0" fontId="96" fillId="34" borderId="37" xfId="0" applyFont="1" applyFill="1" applyBorder="1" applyAlignment="1">
      <alignment horizontal="center" vertical="center"/>
    </xf>
    <xf numFmtId="165" fontId="48" fillId="16" borderId="16" xfId="0" applyNumberFormat="1" applyFont="1" applyFill="1" applyBorder="1" applyAlignment="1">
      <alignment horizontal="center" vertical="center"/>
    </xf>
    <xf numFmtId="165" fontId="48" fillId="16" borderId="19" xfId="0" applyNumberFormat="1" applyFont="1" applyFill="1" applyBorder="1" applyAlignment="1">
      <alignment horizontal="center" vertical="center"/>
    </xf>
    <xf numFmtId="165" fontId="57" fillId="6" borderId="19" xfId="0" applyNumberFormat="1" applyFont="1" applyFill="1" applyBorder="1" applyAlignment="1">
      <alignment horizontal="center" vertical="center"/>
    </xf>
    <xf numFmtId="165" fontId="126" fillId="16" borderId="46" xfId="0" applyNumberFormat="1" applyFont="1" applyFill="1" applyBorder="1" applyAlignment="1">
      <alignment horizontal="center" vertical="center"/>
    </xf>
    <xf numFmtId="0" fontId="48" fillId="17" borderId="45" xfId="0" applyFont="1" applyFill="1" applyBorder="1" applyAlignment="1">
      <alignment horizontal="center" vertical="center"/>
    </xf>
    <xf numFmtId="165" fontId="57" fillId="24" borderId="19" xfId="0" applyNumberFormat="1" applyFont="1" applyFill="1" applyBorder="1" applyAlignment="1">
      <alignment horizontal="center" vertical="center"/>
    </xf>
    <xf numFmtId="0" fontId="50" fillId="5" borderId="72" xfId="0" applyFont="1" applyFill="1" applyBorder="1" applyAlignment="1" applyProtection="1">
      <alignment horizontal="center" vertical="center"/>
      <protection locked="0"/>
    </xf>
    <xf numFmtId="0" fontId="50" fillId="5" borderId="73" xfId="0" applyFont="1" applyFill="1" applyBorder="1" applyAlignment="1" applyProtection="1">
      <alignment horizontal="center" vertical="center"/>
      <protection locked="0"/>
    </xf>
    <xf numFmtId="0" fontId="50" fillId="5" borderId="44" xfId="0" applyFont="1" applyFill="1" applyBorder="1" applyAlignment="1" applyProtection="1">
      <alignment horizontal="center" vertical="center"/>
      <protection locked="0"/>
    </xf>
    <xf numFmtId="165" fontId="92" fillId="24" borderId="19" xfId="0" applyNumberFormat="1" applyFont="1" applyFill="1" applyBorder="1" applyAlignment="1">
      <alignment horizontal="center" vertical="center"/>
    </xf>
    <xf numFmtId="165" fontId="91" fillId="24" borderId="13" xfId="0" applyNumberFormat="1" applyFont="1" applyFill="1" applyBorder="1" applyAlignment="1">
      <alignment horizontal="center" vertical="center"/>
    </xf>
    <xf numFmtId="165" fontId="57" fillId="32" borderId="76" xfId="0" applyNumberFormat="1" applyFont="1" applyFill="1" applyBorder="1" applyAlignment="1">
      <alignment horizontal="center" vertical="center"/>
    </xf>
    <xf numFmtId="165" fontId="57" fillId="32" borderId="7" xfId="0" applyNumberFormat="1" applyFont="1" applyFill="1" applyBorder="1" applyAlignment="1">
      <alignment horizontal="center" vertical="center"/>
    </xf>
    <xf numFmtId="165" fontId="57" fillId="32" borderId="67" xfId="0" applyNumberFormat="1" applyFont="1" applyFill="1" applyBorder="1" applyAlignment="1">
      <alignment horizontal="center" vertical="center"/>
    </xf>
    <xf numFmtId="165" fontId="48" fillId="32" borderId="63" xfId="0" applyNumberFormat="1" applyFont="1" applyFill="1" applyBorder="1" applyAlignment="1">
      <alignment horizontal="center" vertical="center"/>
    </xf>
    <xf numFmtId="165" fontId="48" fillId="32" borderId="36" xfId="0" applyNumberFormat="1" applyFont="1" applyFill="1" applyBorder="1" applyAlignment="1">
      <alignment horizontal="center" vertical="center"/>
    </xf>
    <xf numFmtId="165" fontId="48" fillId="32" borderId="64" xfId="0" applyNumberFormat="1" applyFont="1" applyFill="1" applyBorder="1" applyAlignment="1">
      <alignment horizontal="center" vertical="center"/>
    </xf>
    <xf numFmtId="0" fontId="48" fillId="23" borderId="19" xfId="0" applyFont="1" applyFill="1" applyBorder="1" applyAlignment="1">
      <alignment horizontal="center" vertical="center" wrapText="1"/>
    </xf>
    <xf numFmtId="165" fontId="57" fillId="36" borderId="19" xfId="0" applyNumberFormat="1" applyFont="1" applyFill="1" applyBorder="1" applyAlignment="1">
      <alignment horizontal="center" vertical="center"/>
    </xf>
    <xf numFmtId="165" fontId="57" fillId="16" borderId="19" xfId="0" applyNumberFormat="1" applyFont="1" applyFill="1" applyBorder="1" applyAlignment="1">
      <alignment horizontal="center" vertical="center"/>
    </xf>
    <xf numFmtId="165" fontId="57" fillId="16" borderId="13" xfId="0" applyNumberFormat="1" applyFont="1" applyFill="1" applyBorder="1" applyAlignment="1">
      <alignment horizontal="center" vertical="center"/>
    </xf>
    <xf numFmtId="165" fontId="57" fillId="24" borderId="13" xfId="0" applyNumberFormat="1" applyFont="1" applyFill="1" applyBorder="1" applyAlignment="1">
      <alignment horizontal="center" vertical="center"/>
    </xf>
    <xf numFmtId="165" fontId="57" fillId="24" borderId="40" xfId="0" applyNumberFormat="1" applyFont="1" applyFill="1" applyBorder="1" applyAlignment="1">
      <alignment horizontal="center" vertical="center"/>
    </xf>
    <xf numFmtId="165" fontId="57" fillId="24" borderId="41" xfId="0" applyNumberFormat="1" applyFont="1" applyFill="1" applyBorder="1" applyAlignment="1">
      <alignment horizontal="center" vertical="center"/>
    </xf>
    <xf numFmtId="165" fontId="48" fillId="6" borderId="40" xfId="0" applyNumberFormat="1" applyFont="1" applyFill="1" applyBorder="1" applyAlignment="1">
      <alignment horizontal="center" vertical="center"/>
    </xf>
    <xf numFmtId="165" fontId="48" fillId="6" borderId="41" xfId="0" applyNumberFormat="1" applyFont="1" applyFill="1" applyBorder="1" applyAlignment="1">
      <alignment horizontal="center" vertical="center"/>
    </xf>
    <xf numFmtId="0" fontId="95" fillId="0" borderId="0" xfId="0" applyFont="1" applyAlignment="1">
      <alignment horizontal="center"/>
    </xf>
    <xf numFmtId="0" fontId="26" fillId="2" borderId="35" xfId="0" applyFont="1" applyFill="1" applyBorder="1" applyAlignment="1">
      <alignment horizontal="left" vertical="center"/>
    </xf>
    <xf numFmtId="0" fontId="26" fillId="2" borderId="37" xfId="0" applyFont="1" applyFill="1" applyBorder="1" applyAlignment="1">
      <alignment horizontal="left" vertical="center"/>
    </xf>
    <xf numFmtId="0" fontId="26" fillId="5" borderId="35" xfId="0" applyFont="1" applyFill="1" applyBorder="1" applyAlignment="1" applyProtection="1">
      <alignment horizontal="center" vertical="center"/>
      <protection locked="0"/>
    </xf>
    <xf numFmtId="0" fontId="26" fillId="5" borderId="36" xfId="0" applyFont="1" applyFill="1" applyBorder="1" applyAlignment="1" applyProtection="1">
      <alignment horizontal="center" vertical="center"/>
      <protection locked="0"/>
    </xf>
    <xf numFmtId="0" fontId="26" fillId="5" borderId="37" xfId="0" applyFont="1" applyFill="1" applyBorder="1" applyAlignment="1" applyProtection="1">
      <alignment horizontal="center" vertical="center"/>
      <protection locked="0"/>
    </xf>
    <xf numFmtId="0" fontId="26" fillId="2" borderId="35" xfId="0" applyFont="1" applyFill="1" applyBorder="1" applyAlignment="1">
      <alignment horizontal="center" vertical="center"/>
    </xf>
    <xf numFmtId="0" fontId="26" fillId="2" borderId="37" xfId="0" applyFont="1" applyFill="1" applyBorder="1" applyAlignment="1">
      <alignment horizontal="center" vertical="center"/>
    </xf>
    <xf numFmtId="49" fontId="26" fillId="23" borderId="35" xfId="0" applyNumberFormat="1" applyFont="1" applyFill="1" applyBorder="1" applyAlignment="1">
      <alignment horizontal="left" vertical="center"/>
    </xf>
    <xf numFmtId="49" fontId="26" fillId="23" borderId="36" xfId="0" applyNumberFormat="1" applyFont="1" applyFill="1" applyBorder="1" applyAlignment="1">
      <alignment horizontal="left" vertical="center"/>
    </xf>
    <xf numFmtId="49" fontId="26" fillId="23" borderId="37" xfId="0" applyNumberFormat="1" applyFont="1" applyFill="1" applyBorder="1" applyAlignment="1">
      <alignment horizontal="left" vertical="center"/>
    </xf>
    <xf numFmtId="0" fontId="96" fillId="2" borderId="39" xfId="0" applyFont="1" applyFill="1" applyBorder="1" applyAlignment="1">
      <alignment horizontal="center" vertical="center"/>
    </xf>
    <xf numFmtId="0" fontId="96" fillId="2" borderId="40" xfId="0" applyFont="1" applyFill="1" applyBorder="1" applyAlignment="1">
      <alignment horizontal="center" vertical="center"/>
    </xf>
    <xf numFmtId="0" fontId="49" fillId="11" borderId="35" xfId="0" applyFont="1" applyFill="1" applyBorder="1" applyAlignment="1">
      <alignment horizontal="center" vertical="center" wrapText="1"/>
    </xf>
    <xf numFmtId="0" fontId="49" fillId="11" borderId="36" xfId="0" applyFont="1" applyFill="1" applyBorder="1" applyAlignment="1">
      <alignment horizontal="center" vertical="center" wrapText="1"/>
    </xf>
    <xf numFmtId="0" fontId="49" fillId="11" borderId="37" xfId="0" applyFont="1" applyFill="1" applyBorder="1" applyAlignment="1">
      <alignment horizontal="center" vertical="center" wrapText="1"/>
    </xf>
    <xf numFmtId="0" fontId="48" fillId="23" borderId="13" xfId="0" applyFont="1" applyFill="1" applyBorder="1" applyAlignment="1">
      <alignment horizontal="center" vertical="center" wrapText="1"/>
    </xf>
    <xf numFmtId="165" fontId="57" fillId="24" borderId="16" xfId="0" applyNumberFormat="1" applyFont="1" applyFill="1" applyBorder="1" applyAlignment="1">
      <alignment horizontal="center" vertical="center"/>
    </xf>
    <xf numFmtId="0" fontId="97" fillId="11" borderId="35" xfId="0" applyFont="1" applyFill="1" applyBorder="1" applyAlignment="1">
      <alignment horizontal="center" vertical="center" wrapText="1"/>
    </xf>
    <xf numFmtId="0" fontId="97" fillId="11" borderId="36" xfId="0" applyFont="1" applyFill="1" applyBorder="1" applyAlignment="1">
      <alignment horizontal="center" vertical="center" wrapText="1"/>
    </xf>
    <xf numFmtId="0" fontId="97" fillId="11" borderId="64" xfId="0" applyFont="1" applyFill="1" applyBorder="1" applyAlignment="1">
      <alignment horizontal="center" vertical="center" wrapText="1"/>
    </xf>
    <xf numFmtId="165" fontId="100" fillId="6" borderId="63" xfId="0" applyNumberFormat="1" applyFont="1" applyFill="1" applyBorder="1" applyAlignment="1">
      <alignment horizontal="center" vertical="center"/>
    </xf>
    <xf numFmtId="165" fontId="100" fillId="6" borderId="37" xfId="0" applyNumberFormat="1" applyFont="1" applyFill="1" applyBorder="1" applyAlignment="1">
      <alignment horizontal="center" vertical="center"/>
    </xf>
    <xf numFmtId="0" fontId="42" fillId="2" borderId="9" xfId="0" applyFont="1" applyFill="1" applyBorder="1" applyAlignment="1">
      <alignment horizontal="right" vertical="center"/>
    </xf>
    <xf numFmtId="0" fontId="42" fillId="2" borderId="13" xfId="0" applyFont="1" applyFill="1" applyBorder="1" applyAlignment="1">
      <alignment horizontal="right" vertical="center"/>
    </xf>
    <xf numFmtId="0" fontId="50" fillId="26" borderId="4" xfId="0" applyFont="1" applyFill="1" applyBorder="1" applyAlignment="1">
      <alignment horizontal="center" vertical="center"/>
    </xf>
    <xf numFmtId="0" fontId="50" fillId="26" borderId="72" xfId="0" applyFont="1" applyFill="1" applyBorder="1" applyAlignment="1">
      <alignment horizontal="center" vertical="center"/>
    </xf>
    <xf numFmtId="0" fontId="50" fillId="26" borderId="70" xfId="0" applyFont="1" applyFill="1" applyBorder="1" applyAlignment="1">
      <alignment horizontal="center" vertical="center"/>
    </xf>
    <xf numFmtId="0" fontId="50" fillId="26" borderId="69" xfId="0" applyFont="1" applyFill="1" applyBorder="1" applyAlignment="1">
      <alignment horizontal="center" vertical="center"/>
    </xf>
    <xf numFmtId="14" fontId="99" fillId="5" borderId="40" xfId="0" applyNumberFormat="1" applyFont="1" applyFill="1" applyBorder="1" applyAlignment="1" applyProtection="1">
      <alignment horizontal="center"/>
      <protection locked="0"/>
    </xf>
    <xf numFmtId="14" fontId="99" fillId="5" borderId="41" xfId="0" applyNumberFormat="1" applyFont="1" applyFill="1" applyBorder="1" applyAlignment="1" applyProtection="1">
      <alignment horizontal="center"/>
      <protection locked="0"/>
    </xf>
    <xf numFmtId="165" fontId="122" fillId="16" borderId="19" xfId="0" applyNumberFormat="1" applyFont="1" applyFill="1" applyBorder="1" applyAlignment="1">
      <alignment horizontal="center" vertical="center" wrapText="1"/>
    </xf>
    <xf numFmtId="165" fontId="122" fillId="16" borderId="13" xfId="0" applyNumberFormat="1" applyFont="1" applyFill="1" applyBorder="1" applyAlignment="1">
      <alignment horizontal="center" vertical="center" wrapText="1"/>
    </xf>
    <xf numFmtId="1" fontId="57" fillId="6" borderId="19" xfId="0" applyNumberFormat="1" applyFont="1" applyFill="1" applyBorder="1" applyAlignment="1">
      <alignment horizontal="center" vertical="center"/>
    </xf>
    <xf numFmtId="0" fontId="50" fillId="5" borderId="13" xfId="0" applyFont="1" applyFill="1" applyBorder="1" applyAlignment="1" applyProtection="1">
      <alignment horizontal="center" vertical="center"/>
      <protection locked="0"/>
    </xf>
    <xf numFmtId="0" fontId="50" fillId="5" borderId="10" xfId="0" applyFont="1" applyFill="1" applyBorder="1" applyAlignment="1" applyProtection="1">
      <alignment horizontal="center" vertical="center"/>
      <protection locked="0"/>
    </xf>
    <xf numFmtId="0" fontId="96" fillId="5" borderId="4" xfId="0" applyFont="1" applyFill="1" applyBorder="1" applyAlignment="1" applyProtection="1">
      <alignment horizontal="left" vertical="top" wrapText="1"/>
      <protection locked="0"/>
    </xf>
    <xf numFmtId="0" fontId="96" fillId="5" borderId="12" xfId="0" applyFont="1" applyFill="1" applyBorder="1" applyAlignment="1" applyProtection="1">
      <alignment horizontal="left" vertical="top" wrapText="1"/>
      <protection locked="0"/>
    </xf>
    <xf numFmtId="0" fontId="96" fillId="5" borderId="5" xfId="0" applyFont="1" applyFill="1" applyBorder="1" applyAlignment="1" applyProtection="1">
      <alignment horizontal="left" vertical="top" wrapText="1"/>
      <protection locked="0"/>
    </xf>
    <xf numFmtId="0" fontId="96" fillId="5" borderId="45" xfId="0" applyFont="1" applyFill="1" applyBorder="1" applyAlignment="1" applyProtection="1">
      <alignment horizontal="left" vertical="top" wrapText="1"/>
      <protection locked="0"/>
    </xf>
    <xf numFmtId="0" fontId="96" fillId="5" borderId="19" xfId="0" applyFont="1" applyFill="1" applyBorder="1" applyAlignment="1" applyProtection="1">
      <alignment horizontal="left" vertical="top" wrapText="1"/>
      <protection locked="0"/>
    </xf>
    <xf numFmtId="0" fontId="96" fillId="5" borderId="46" xfId="0" applyFont="1" applyFill="1" applyBorder="1" applyAlignment="1" applyProtection="1">
      <alignment horizontal="left" vertical="top" wrapText="1"/>
      <protection locked="0"/>
    </xf>
    <xf numFmtId="0" fontId="96" fillId="5" borderId="9" xfId="0" applyFont="1" applyFill="1" applyBorder="1" applyAlignment="1" applyProtection="1">
      <alignment horizontal="left" vertical="top" wrapText="1"/>
      <protection locked="0"/>
    </xf>
    <xf numFmtId="0" fontId="96" fillId="5" borderId="13" xfId="0" applyFont="1" applyFill="1" applyBorder="1" applyAlignment="1" applyProtection="1">
      <alignment horizontal="left" vertical="top" wrapText="1"/>
      <protection locked="0"/>
    </xf>
    <xf numFmtId="0" fontId="96" fillId="5" borderId="10" xfId="0" applyFont="1" applyFill="1" applyBorder="1" applyAlignment="1" applyProtection="1">
      <alignment horizontal="left" vertical="top" wrapText="1"/>
      <protection locked="0"/>
    </xf>
    <xf numFmtId="0" fontId="48" fillId="10" borderId="4" xfId="0" applyFont="1" applyFill="1" applyBorder="1" applyAlignment="1">
      <alignment horizontal="center" vertical="center" wrapText="1"/>
    </xf>
    <xf numFmtId="0" fontId="48" fillId="10" borderId="12" xfId="0" applyFont="1" applyFill="1" applyBorder="1" applyAlignment="1">
      <alignment horizontal="center" vertical="center" wrapText="1"/>
    </xf>
    <xf numFmtId="0" fontId="48" fillId="10" borderId="5" xfId="0" applyFont="1" applyFill="1" applyBorder="1" applyAlignment="1">
      <alignment horizontal="center" vertical="center" wrapText="1"/>
    </xf>
    <xf numFmtId="0" fontId="108" fillId="0" borderId="2" xfId="0" applyFont="1" applyBorder="1" applyAlignment="1">
      <alignment horizontal="center" vertical="center"/>
    </xf>
    <xf numFmtId="0" fontId="49" fillId="2" borderId="4" xfId="0" applyFont="1" applyFill="1" applyBorder="1" applyAlignment="1">
      <alignment horizontal="right" vertical="center"/>
    </xf>
    <xf numFmtId="0" fontId="49" fillId="2" borderId="12" xfId="0" applyFont="1" applyFill="1" applyBorder="1" applyAlignment="1">
      <alignment horizontal="right" vertical="center"/>
    </xf>
    <xf numFmtId="0" fontId="48" fillId="11" borderId="35" xfId="0" applyFont="1" applyFill="1" applyBorder="1" applyAlignment="1">
      <alignment horizontal="center" vertical="center" wrapText="1"/>
    </xf>
    <xf numFmtId="0" fontId="48" fillId="11" borderId="36" xfId="0" applyFont="1" applyFill="1" applyBorder="1" applyAlignment="1">
      <alignment horizontal="center" vertical="center" wrapText="1"/>
    </xf>
    <xf numFmtId="0" fontId="49" fillId="11" borderId="35" xfId="0" applyFont="1" applyFill="1" applyBorder="1" applyAlignment="1">
      <alignment horizontal="center" vertical="center"/>
    </xf>
    <xf numFmtId="0" fontId="49" fillId="11" borderId="36" xfId="0" applyFont="1" applyFill="1" applyBorder="1" applyAlignment="1">
      <alignment horizontal="center" vertical="center"/>
    </xf>
    <xf numFmtId="0" fontId="49" fillId="11" borderId="37" xfId="0" applyFont="1" applyFill="1" applyBorder="1" applyAlignment="1">
      <alignment horizontal="center" vertical="center"/>
    </xf>
    <xf numFmtId="0" fontId="96" fillId="11" borderId="35" xfId="0" applyFont="1" applyFill="1" applyBorder="1" applyAlignment="1">
      <alignment horizontal="center" vertical="center" wrapText="1"/>
    </xf>
    <xf numFmtId="0" fontId="96" fillId="11" borderId="36" xfId="0" applyFont="1" applyFill="1" applyBorder="1" applyAlignment="1">
      <alignment horizontal="center" vertical="center" wrapText="1"/>
    </xf>
    <xf numFmtId="0" fontId="96" fillId="11" borderId="64" xfId="0" applyFont="1" applyFill="1" applyBorder="1" applyAlignment="1">
      <alignment horizontal="center" vertical="center" wrapText="1"/>
    </xf>
    <xf numFmtId="0" fontId="42" fillId="0" borderId="0" xfId="0" applyFont="1" applyAlignment="1">
      <alignment horizontal="right" vertical="center"/>
    </xf>
    <xf numFmtId="165" fontId="26" fillId="6" borderId="63" xfId="0" applyNumberFormat="1" applyFont="1" applyFill="1" applyBorder="1" applyAlignment="1">
      <alignment horizontal="center" vertical="center"/>
    </xf>
    <xf numFmtId="165" fontId="26" fillId="6" borderId="37" xfId="0" applyNumberFormat="1" applyFont="1" applyFill="1" applyBorder="1" applyAlignment="1">
      <alignment horizontal="center" vertical="center"/>
    </xf>
    <xf numFmtId="0" fontId="26" fillId="11" borderId="35" xfId="0" applyFont="1" applyFill="1" applyBorder="1" applyAlignment="1">
      <alignment horizontal="center" vertical="center" wrapText="1"/>
    </xf>
    <xf numFmtId="0" fontId="26" fillId="11" borderId="36" xfId="0" applyFont="1" applyFill="1" applyBorder="1" applyAlignment="1">
      <alignment horizontal="center" vertical="center" wrapText="1"/>
    </xf>
    <xf numFmtId="0" fontId="26" fillId="11" borderId="64" xfId="0" applyFont="1" applyFill="1" applyBorder="1" applyAlignment="1">
      <alignment horizontal="center" vertical="center" wrapText="1"/>
    </xf>
    <xf numFmtId="0" fontId="43" fillId="18" borderId="35" xfId="0" applyFont="1" applyFill="1" applyBorder="1" applyAlignment="1">
      <alignment horizontal="center" vertical="center"/>
    </xf>
    <xf numFmtId="0" fontId="43" fillId="18" borderId="36" xfId="0" applyFont="1" applyFill="1" applyBorder="1" applyAlignment="1">
      <alignment horizontal="center" vertical="center"/>
    </xf>
    <xf numFmtId="0" fontId="43" fillId="18" borderId="37" xfId="0" applyFont="1" applyFill="1" applyBorder="1" applyAlignment="1">
      <alignment horizontal="center" vertical="center"/>
    </xf>
    <xf numFmtId="165" fontId="54" fillId="6" borderId="2" xfId="0" applyNumberFormat="1" applyFont="1" applyFill="1" applyBorder="1" applyAlignment="1">
      <alignment horizontal="center"/>
    </xf>
    <xf numFmtId="165" fontId="54" fillId="6" borderId="3" xfId="0" applyNumberFormat="1" applyFont="1" applyFill="1" applyBorder="1" applyAlignment="1">
      <alignment horizontal="center"/>
    </xf>
    <xf numFmtId="165" fontId="54" fillId="6" borderId="7" xfId="0" applyNumberFormat="1" applyFont="1" applyFill="1" applyBorder="1" applyAlignment="1">
      <alignment horizontal="center"/>
    </xf>
    <xf numFmtId="165" fontId="54" fillId="6" borderId="8" xfId="0" applyNumberFormat="1" applyFont="1" applyFill="1" applyBorder="1" applyAlignment="1">
      <alignment horizontal="center"/>
    </xf>
    <xf numFmtId="0" fontId="42" fillId="2" borderId="35" xfId="0" applyFont="1" applyFill="1" applyBorder="1" applyAlignment="1">
      <alignment horizontal="left" vertical="center"/>
    </xf>
    <xf numFmtId="0" fontId="42" fillId="2" borderId="36" xfId="0" applyFont="1" applyFill="1" applyBorder="1" applyAlignment="1">
      <alignment horizontal="left" vertical="center"/>
    </xf>
    <xf numFmtId="0" fontId="42" fillId="2" borderId="37" xfId="0" applyFont="1" applyFill="1" applyBorder="1" applyAlignment="1">
      <alignment horizontal="left" vertical="center"/>
    </xf>
    <xf numFmtId="0" fontId="50" fillId="5" borderId="35" xfId="0" applyFont="1" applyFill="1" applyBorder="1" applyAlignment="1" applyProtection="1">
      <alignment horizontal="left" vertical="center"/>
      <protection locked="0"/>
    </xf>
    <xf numFmtId="0" fontId="50" fillId="5" borderId="36" xfId="0" applyFont="1" applyFill="1" applyBorder="1" applyAlignment="1" applyProtection="1">
      <alignment horizontal="left" vertical="center"/>
      <protection locked="0"/>
    </xf>
    <xf numFmtId="0" fontId="50" fillId="5" borderId="37" xfId="0" applyFont="1" applyFill="1" applyBorder="1" applyAlignment="1" applyProtection="1">
      <alignment horizontal="left" vertical="center"/>
      <protection locked="0"/>
    </xf>
    <xf numFmtId="0" fontId="28" fillId="17" borderId="39" xfId="0" applyFont="1" applyFill="1" applyBorder="1" applyAlignment="1">
      <alignment horizontal="center"/>
    </xf>
    <xf numFmtId="0" fontId="28" fillId="17" borderId="64" xfId="0" applyFont="1" applyFill="1" applyBorder="1" applyAlignment="1">
      <alignment horizontal="center"/>
    </xf>
    <xf numFmtId="0" fontId="28" fillId="17" borderId="40" xfId="0" applyFont="1" applyFill="1" applyBorder="1" applyAlignment="1">
      <alignment horizontal="center"/>
    </xf>
    <xf numFmtId="0" fontId="54" fillId="6" borderId="40" xfId="0" applyFont="1" applyFill="1" applyBorder="1" applyAlignment="1">
      <alignment horizontal="center"/>
    </xf>
    <xf numFmtId="0" fontId="54" fillId="6" borderId="41" xfId="0" applyFont="1" applyFill="1" applyBorder="1" applyAlignment="1">
      <alignment horizontal="center"/>
    </xf>
    <xf numFmtId="0" fontId="28" fillId="5" borderId="36" xfId="0" applyFont="1" applyFill="1" applyBorder="1" applyAlignment="1" applyProtection="1">
      <alignment horizontal="center"/>
      <protection locked="0"/>
    </xf>
    <xf numFmtId="0" fontId="28" fillId="5" borderId="37" xfId="0" applyFont="1" applyFill="1" applyBorder="1" applyAlignment="1" applyProtection="1">
      <alignment horizontal="center"/>
      <protection locked="0"/>
    </xf>
    <xf numFmtId="0" fontId="28" fillId="17" borderId="2" xfId="0" applyFont="1" applyFill="1" applyBorder="1" applyAlignment="1">
      <alignment horizontal="center" vertical="center" wrapText="1"/>
    </xf>
    <xf numFmtId="0" fontId="28" fillId="17" borderId="3" xfId="0" applyFont="1" applyFill="1" applyBorder="1" applyAlignment="1">
      <alignment horizontal="center" vertical="center" wrapText="1"/>
    </xf>
    <xf numFmtId="0" fontId="28" fillId="17" borderId="6" xfId="0" applyFont="1" applyFill="1" applyBorder="1" applyAlignment="1">
      <alignment horizontal="center" vertical="center" wrapText="1"/>
    </xf>
    <xf numFmtId="0" fontId="28" fillId="17" borderId="7" xfId="0" applyFont="1" applyFill="1" applyBorder="1" applyAlignment="1">
      <alignment horizontal="center" vertical="center" wrapText="1"/>
    </xf>
    <xf numFmtId="0" fontId="28" fillId="17" borderId="8" xfId="0" applyFont="1" applyFill="1" applyBorder="1" applyAlignment="1">
      <alignment horizontal="center" vertical="center" wrapText="1"/>
    </xf>
    <xf numFmtId="165" fontId="54" fillId="6" borderId="1" xfId="0" applyNumberFormat="1" applyFont="1" applyFill="1" applyBorder="1" applyAlignment="1">
      <alignment horizontal="center"/>
    </xf>
    <xf numFmtId="165" fontId="54" fillId="6" borderId="6" xfId="0" applyNumberFormat="1" applyFont="1" applyFill="1" applyBorder="1" applyAlignment="1">
      <alignment horizontal="center"/>
    </xf>
    <xf numFmtId="0" fontId="28" fillId="17" borderId="4" xfId="0" applyFont="1" applyFill="1" applyBorder="1" applyAlignment="1">
      <alignment horizontal="center" vertical="center" wrapText="1"/>
    </xf>
    <xf numFmtId="0" fontId="28" fillId="17" borderId="61" xfId="0" applyFont="1" applyFill="1" applyBorder="1" applyAlignment="1">
      <alignment horizontal="center" vertical="center" wrapText="1"/>
    </xf>
    <xf numFmtId="0" fontId="28" fillId="17" borderId="12" xfId="0" applyFont="1" applyFill="1" applyBorder="1" applyAlignment="1">
      <alignment horizontal="center" vertical="center" wrapText="1"/>
    </xf>
    <xf numFmtId="0" fontId="28" fillId="17" borderId="5" xfId="0" applyFont="1" applyFill="1" applyBorder="1" applyAlignment="1">
      <alignment horizontal="center" vertical="center" wrapText="1"/>
    </xf>
    <xf numFmtId="0" fontId="60" fillId="17" borderId="9" xfId="0" applyFont="1" applyFill="1" applyBorder="1" applyAlignment="1">
      <alignment horizontal="center" vertical="center" wrapText="1"/>
    </xf>
    <xf numFmtId="0" fontId="60" fillId="17" borderId="53" xfId="0" applyFont="1" applyFill="1" applyBorder="1" applyAlignment="1">
      <alignment horizontal="center" vertical="center" wrapText="1"/>
    </xf>
    <xf numFmtId="0" fontId="60" fillId="17" borderId="13" xfId="0" applyFont="1" applyFill="1" applyBorder="1" applyAlignment="1">
      <alignment horizontal="center" vertical="center" wrapText="1"/>
    </xf>
    <xf numFmtId="0" fontId="60" fillId="17" borderId="10" xfId="0" applyFont="1" applyFill="1" applyBorder="1" applyAlignment="1">
      <alignment horizontal="center" vertical="center" wrapText="1"/>
    </xf>
    <xf numFmtId="0" fontId="35" fillId="5" borderId="35" xfId="0" applyFont="1" applyFill="1" applyBorder="1" applyAlignment="1" applyProtection="1">
      <alignment horizontal="center" vertical="center" wrapText="1"/>
      <protection locked="0"/>
    </xf>
    <xf numFmtId="0" fontId="35" fillId="5" borderId="36" xfId="0" applyFont="1" applyFill="1" applyBorder="1" applyAlignment="1" applyProtection="1">
      <alignment horizontal="center" vertical="center" wrapText="1"/>
      <protection locked="0"/>
    </xf>
    <xf numFmtId="0" fontId="35" fillId="5" borderId="37" xfId="0" applyFont="1" applyFill="1" applyBorder="1" applyAlignment="1" applyProtection="1">
      <alignment horizontal="center" vertical="center" wrapText="1"/>
      <protection locked="0"/>
    </xf>
    <xf numFmtId="0" fontId="48" fillId="17" borderId="4" xfId="0" applyFont="1" applyFill="1" applyBorder="1" applyAlignment="1">
      <alignment horizontal="center" wrapText="1"/>
    </xf>
    <xf numFmtId="0" fontId="48" fillId="17" borderId="12" xfId="0" applyFont="1" applyFill="1" applyBorder="1" applyAlignment="1">
      <alignment horizontal="center" wrapText="1"/>
    </xf>
    <xf numFmtId="0" fontId="48" fillId="17" borderId="9" xfId="0" applyFont="1" applyFill="1" applyBorder="1" applyAlignment="1">
      <alignment horizontal="center" wrapText="1"/>
    </xf>
    <xf numFmtId="0" fontId="48" fillId="17" borderId="13" xfId="0" applyFont="1" applyFill="1" applyBorder="1" applyAlignment="1">
      <alignment horizontal="center" wrapText="1"/>
    </xf>
    <xf numFmtId="1" fontId="54" fillId="6" borderId="54" xfId="0" applyNumberFormat="1" applyFont="1" applyFill="1" applyBorder="1" applyAlignment="1">
      <alignment horizontal="center"/>
    </xf>
    <xf numFmtId="1" fontId="54" fillId="6" borderId="62" xfId="0" applyNumberFormat="1" applyFont="1" applyFill="1" applyBorder="1" applyAlignment="1">
      <alignment horizontal="center"/>
    </xf>
    <xf numFmtId="0" fontId="63" fillId="17" borderId="35" xfId="0" applyFont="1" applyFill="1" applyBorder="1" applyAlignment="1">
      <alignment horizontal="center" wrapText="1"/>
    </xf>
    <xf numFmtId="0" fontId="62" fillId="17" borderId="36" xfId="0" applyFont="1" applyFill="1" applyBorder="1" applyAlignment="1">
      <alignment horizontal="center" wrapText="1"/>
    </xf>
    <xf numFmtId="0" fontId="62" fillId="17" borderId="37" xfId="0" applyFont="1" applyFill="1" applyBorder="1" applyAlignment="1">
      <alignment horizontal="center" wrapText="1"/>
    </xf>
    <xf numFmtId="165" fontId="54" fillId="6" borderId="35" xfId="0" applyNumberFormat="1" applyFont="1" applyFill="1" applyBorder="1" applyAlignment="1">
      <alignment horizontal="center"/>
    </xf>
    <xf numFmtId="165" fontId="54" fillId="6" borderId="36" xfId="0" applyNumberFormat="1" applyFont="1" applyFill="1" applyBorder="1" applyAlignment="1">
      <alignment horizontal="center"/>
    </xf>
    <xf numFmtId="165" fontId="54" fillId="6" borderId="37" xfId="0" applyNumberFormat="1" applyFont="1" applyFill="1" applyBorder="1" applyAlignment="1">
      <alignment horizontal="center"/>
    </xf>
    <xf numFmtId="0" fontId="28" fillId="17" borderId="38" xfId="0" applyFont="1" applyFill="1" applyBorder="1" applyAlignment="1">
      <alignment horizontal="center" vertical="center"/>
    </xf>
    <xf numFmtId="0" fontId="28" fillId="17" borderId="42" xfId="0" applyFont="1" applyFill="1" applyBorder="1" applyAlignment="1">
      <alignment horizontal="center" vertical="center"/>
    </xf>
    <xf numFmtId="0" fontId="28" fillId="17" borderId="9" xfId="0" applyFont="1" applyFill="1" applyBorder="1" applyAlignment="1">
      <alignment horizontal="center" vertical="center" wrapText="1"/>
    </xf>
    <xf numFmtId="0" fontId="28" fillId="17" borderId="13" xfId="0" applyFont="1" applyFill="1" applyBorder="1" applyAlignment="1">
      <alignment horizontal="center" vertical="center" wrapText="1"/>
    </xf>
    <xf numFmtId="0" fontId="63" fillId="17" borderId="36" xfId="0" applyFont="1" applyFill="1" applyBorder="1" applyAlignment="1">
      <alignment horizontal="center" wrapText="1"/>
    </xf>
    <xf numFmtId="0" fontId="28" fillId="6" borderId="39" xfId="0" applyFont="1" applyFill="1" applyBorder="1" applyAlignment="1">
      <alignment horizontal="left" vertical="center"/>
    </xf>
    <xf numFmtId="0" fontId="28" fillId="6" borderId="40" xfId="0" applyFont="1" applyFill="1" applyBorder="1" applyAlignment="1">
      <alignment horizontal="left" vertical="center"/>
    </xf>
    <xf numFmtId="0" fontId="94" fillId="17" borderId="9" xfId="0" applyFont="1" applyFill="1" applyBorder="1" applyAlignment="1">
      <alignment horizontal="center" vertical="center" wrapText="1"/>
    </xf>
    <xf numFmtId="0" fontId="94" fillId="17" borderId="53" xfId="0" applyFont="1" applyFill="1" applyBorder="1" applyAlignment="1">
      <alignment horizontal="center" vertical="center" wrapText="1"/>
    </xf>
    <xf numFmtId="0" fontId="94" fillId="17" borderId="13" xfId="0" applyFont="1" applyFill="1" applyBorder="1" applyAlignment="1">
      <alignment horizontal="center" vertical="center" wrapText="1"/>
    </xf>
    <xf numFmtId="0" fontId="94" fillId="17" borderId="10" xfId="0" applyFont="1" applyFill="1" applyBorder="1" applyAlignment="1">
      <alignment horizontal="center" vertical="center" wrapText="1"/>
    </xf>
    <xf numFmtId="0" fontId="43" fillId="39" borderId="35" xfId="0" applyFont="1" applyFill="1" applyBorder="1" applyAlignment="1">
      <alignment horizontal="center" vertical="center"/>
    </xf>
    <xf numFmtId="0" fontId="43" fillId="39" borderId="36" xfId="0" applyFont="1" applyFill="1" applyBorder="1" applyAlignment="1">
      <alignment horizontal="center" vertical="center"/>
    </xf>
    <xf numFmtId="0" fontId="43" fillId="39" borderId="37" xfId="0" applyFont="1" applyFill="1" applyBorder="1" applyAlignment="1">
      <alignment horizontal="center" vertical="center"/>
    </xf>
    <xf numFmtId="0" fontId="28" fillId="37" borderId="1" xfId="0" applyFont="1" applyFill="1" applyBorder="1" applyAlignment="1">
      <alignment horizontal="center" vertical="center" wrapText="1"/>
    </xf>
    <xf numFmtId="0" fontId="28" fillId="37" borderId="2" xfId="0" applyFont="1" applyFill="1" applyBorder="1" applyAlignment="1">
      <alignment horizontal="center" vertical="center" wrapText="1"/>
    </xf>
    <xf numFmtId="0" fontId="28" fillId="37" borderId="3" xfId="0" applyFont="1" applyFill="1" applyBorder="1" applyAlignment="1">
      <alignment horizontal="center" vertical="center" wrapText="1"/>
    </xf>
    <xf numFmtId="0" fontId="28" fillId="37" borderId="6" xfId="0" applyFont="1" applyFill="1" applyBorder="1" applyAlignment="1">
      <alignment horizontal="center" vertical="center" wrapText="1"/>
    </xf>
    <xf numFmtId="0" fontId="28" fillId="37" borderId="7" xfId="0" applyFont="1" applyFill="1" applyBorder="1" applyAlignment="1">
      <alignment horizontal="center" vertical="center" wrapText="1"/>
    </xf>
    <xf numFmtId="0" fontId="28" fillId="37" borderId="8" xfId="0" applyFont="1" applyFill="1" applyBorder="1" applyAlignment="1">
      <alignment horizontal="center" vertical="center" wrapText="1"/>
    </xf>
    <xf numFmtId="0" fontId="28" fillId="37" borderId="4" xfId="0" applyFont="1" applyFill="1" applyBorder="1" applyAlignment="1">
      <alignment horizontal="center" vertical="center" wrapText="1"/>
    </xf>
    <xf numFmtId="0" fontId="28" fillId="37" borderId="61" xfId="0" applyFont="1" applyFill="1" applyBorder="1" applyAlignment="1">
      <alignment horizontal="center" vertical="center" wrapText="1"/>
    </xf>
    <xf numFmtId="0" fontId="28" fillId="37" borderId="12" xfId="0" applyFont="1" applyFill="1" applyBorder="1" applyAlignment="1">
      <alignment horizontal="center" vertical="center" wrapText="1"/>
    </xf>
    <xf numFmtId="0" fontId="28" fillId="37" borderId="5" xfId="0" applyFont="1" applyFill="1" applyBorder="1" applyAlignment="1">
      <alignment horizontal="center" vertical="center" wrapText="1"/>
    </xf>
    <xf numFmtId="0" fontId="48" fillId="37" borderId="4" xfId="0" applyFont="1" applyFill="1" applyBorder="1" applyAlignment="1">
      <alignment horizontal="center" wrapText="1"/>
    </xf>
    <xf numFmtId="0" fontId="48" fillId="37" borderId="12" xfId="0" applyFont="1" applyFill="1" applyBorder="1" applyAlignment="1">
      <alignment horizontal="center" wrapText="1"/>
    </xf>
    <xf numFmtId="0" fontId="48" fillId="37" borderId="9" xfId="0" applyFont="1" applyFill="1" applyBorder="1" applyAlignment="1">
      <alignment horizontal="center" wrapText="1"/>
    </xf>
    <xf numFmtId="0" fontId="48" fillId="37" borderId="13" xfId="0" applyFont="1" applyFill="1" applyBorder="1" applyAlignment="1">
      <alignment horizontal="center" wrapText="1"/>
    </xf>
    <xf numFmtId="0" fontId="60" fillId="37" borderId="9" xfId="0" applyFont="1" applyFill="1" applyBorder="1" applyAlignment="1">
      <alignment horizontal="center" vertical="center" wrapText="1"/>
    </xf>
    <xf numFmtId="0" fontId="60" fillId="37" borderId="53" xfId="0" applyFont="1" applyFill="1" applyBorder="1" applyAlignment="1">
      <alignment horizontal="center" vertical="center" wrapText="1"/>
    </xf>
    <xf numFmtId="0" fontId="60" fillId="37" borderId="13" xfId="0" applyFont="1" applyFill="1" applyBorder="1" applyAlignment="1">
      <alignment horizontal="center" vertical="center" wrapText="1"/>
    </xf>
    <xf numFmtId="0" fontId="60" fillId="37" borderId="10" xfId="0" applyFont="1" applyFill="1" applyBorder="1" applyAlignment="1">
      <alignment horizontal="center" vertical="center" wrapText="1"/>
    </xf>
    <xf numFmtId="0" fontId="63" fillId="37" borderId="35" xfId="0" applyFont="1" applyFill="1" applyBorder="1" applyAlignment="1">
      <alignment horizontal="center" wrapText="1"/>
    </xf>
    <xf numFmtId="0" fontId="62" fillId="37" borderId="36" xfId="0" applyFont="1" applyFill="1" applyBorder="1" applyAlignment="1">
      <alignment horizontal="center" wrapText="1"/>
    </xf>
    <xf numFmtId="0" fontId="62" fillId="37" borderId="37" xfId="0" applyFont="1" applyFill="1" applyBorder="1" applyAlignment="1">
      <alignment horizontal="center" wrapText="1"/>
    </xf>
    <xf numFmtId="0" fontId="63" fillId="37" borderId="36" xfId="0" applyFont="1" applyFill="1" applyBorder="1" applyAlignment="1">
      <alignment horizontal="center" wrapText="1"/>
    </xf>
    <xf numFmtId="0" fontId="28" fillId="37" borderId="9" xfId="0" applyFont="1" applyFill="1" applyBorder="1" applyAlignment="1">
      <alignment horizontal="center" vertical="center" wrapText="1"/>
    </xf>
    <xf numFmtId="0" fontId="28" fillId="37" borderId="13" xfId="0" applyFont="1" applyFill="1" applyBorder="1" applyAlignment="1">
      <alignment horizontal="center" vertical="center" wrapText="1"/>
    </xf>
    <xf numFmtId="0" fontId="28" fillId="37" borderId="39" xfId="0" applyFont="1" applyFill="1" applyBorder="1" applyAlignment="1">
      <alignment horizontal="center"/>
    </xf>
    <xf numFmtId="0" fontId="28" fillId="37" borderId="40" xfId="0" applyFont="1" applyFill="1" applyBorder="1" applyAlignment="1">
      <alignment horizontal="center"/>
    </xf>
    <xf numFmtId="0" fontId="28" fillId="37" borderId="64" xfId="0" applyFont="1" applyFill="1" applyBorder="1" applyAlignment="1">
      <alignment horizontal="center"/>
    </xf>
    <xf numFmtId="0" fontId="28" fillId="37" borderId="38" xfId="0" applyFont="1" applyFill="1" applyBorder="1" applyAlignment="1">
      <alignment horizontal="center" vertical="center"/>
    </xf>
    <xf numFmtId="0" fontId="28" fillId="37" borderId="42" xfId="0" applyFont="1" applyFill="1" applyBorder="1" applyAlignment="1">
      <alignment horizontal="center" vertical="center"/>
    </xf>
    <xf numFmtId="0" fontId="94" fillId="37" borderId="9" xfId="0" applyFont="1" applyFill="1" applyBorder="1" applyAlignment="1">
      <alignment horizontal="center" vertical="center" wrapText="1"/>
    </xf>
    <xf numFmtId="0" fontId="94" fillId="37" borderId="53" xfId="0" applyFont="1" applyFill="1" applyBorder="1" applyAlignment="1">
      <alignment horizontal="center" vertical="center" wrapText="1"/>
    </xf>
    <xf numFmtId="0" fontId="94" fillId="37" borderId="13" xfId="0" applyFont="1" applyFill="1" applyBorder="1" applyAlignment="1">
      <alignment horizontal="center" vertical="center" wrapText="1"/>
    </xf>
    <xf numFmtId="0" fontId="94" fillId="37" borderId="10" xfId="0" applyFont="1" applyFill="1" applyBorder="1" applyAlignment="1">
      <alignment horizontal="center" vertical="center" wrapText="1"/>
    </xf>
    <xf numFmtId="0" fontId="28" fillId="19" borderId="38" xfId="0" applyFont="1" applyFill="1" applyBorder="1" applyAlignment="1">
      <alignment horizontal="center" vertical="center"/>
    </xf>
    <xf numFmtId="0" fontId="28" fillId="19" borderId="42" xfId="0" applyFont="1" applyFill="1" applyBorder="1" applyAlignment="1">
      <alignment horizontal="center" vertical="center"/>
    </xf>
    <xf numFmtId="0" fontId="63" fillId="19" borderId="35" xfId="0" applyFont="1" applyFill="1" applyBorder="1" applyAlignment="1">
      <alignment horizontal="center" wrapText="1"/>
    </xf>
    <xf numFmtId="0" fontId="62" fillId="19" borderId="36" xfId="0" applyFont="1" applyFill="1" applyBorder="1" applyAlignment="1">
      <alignment horizontal="center" wrapText="1"/>
    </xf>
    <xf numFmtId="0" fontId="62" fillId="19" borderId="37" xfId="0" applyFont="1" applyFill="1" applyBorder="1" applyAlignment="1">
      <alignment horizontal="center" wrapText="1"/>
    </xf>
    <xf numFmtId="0" fontId="61" fillId="19" borderId="35" xfId="0" applyFont="1" applyFill="1" applyBorder="1" applyAlignment="1">
      <alignment horizontal="center" wrapText="1"/>
    </xf>
    <xf numFmtId="0" fontId="61" fillId="19" borderId="36" xfId="0" applyFont="1" applyFill="1" applyBorder="1" applyAlignment="1">
      <alignment horizontal="center" wrapText="1"/>
    </xf>
    <xf numFmtId="0" fontId="61" fillId="19" borderId="37" xfId="0" applyFont="1" applyFill="1" applyBorder="1" applyAlignment="1">
      <alignment horizontal="center" wrapText="1"/>
    </xf>
    <xf numFmtId="0" fontId="28" fillId="19" borderId="4" xfId="0" applyFont="1" applyFill="1" applyBorder="1" applyAlignment="1">
      <alignment horizontal="center" vertical="center" wrapText="1"/>
    </xf>
    <xf numFmtId="0" fontId="28" fillId="19" borderId="9" xfId="0" applyFont="1" applyFill="1" applyBorder="1" applyAlignment="1">
      <alignment horizontal="center" vertical="center" wrapText="1"/>
    </xf>
    <xf numFmtId="0" fontId="28" fillId="19" borderId="12" xfId="0" applyFont="1" applyFill="1" applyBorder="1" applyAlignment="1">
      <alignment horizontal="center" vertical="center" wrapText="1"/>
    </xf>
    <xf numFmtId="0" fontId="28" fillId="19" borderId="13" xfId="0" applyFont="1" applyFill="1" applyBorder="1" applyAlignment="1">
      <alignment horizontal="center" vertical="center" wrapText="1"/>
    </xf>
    <xf numFmtId="0" fontId="28" fillId="19" borderId="54" xfId="0" applyFont="1" applyFill="1" applyBorder="1" applyAlignment="1">
      <alignment horizontal="center" vertical="center" wrapText="1"/>
    </xf>
    <xf numFmtId="0" fontId="28" fillId="19" borderId="62" xfId="0" applyFont="1" applyFill="1" applyBorder="1" applyAlignment="1">
      <alignment horizontal="center" vertical="center" wrapText="1"/>
    </xf>
    <xf numFmtId="0" fontId="28" fillId="19" borderId="39" xfId="0" applyFont="1" applyFill="1" applyBorder="1" applyAlignment="1">
      <alignment horizontal="center"/>
    </xf>
    <xf numFmtId="0" fontId="28" fillId="19" borderId="40" xfId="0" applyFont="1" applyFill="1" applyBorder="1" applyAlignment="1">
      <alignment horizontal="center"/>
    </xf>
    <xf numFmtId="0" fontId="28" fillId="19" borderId="64" xfId="0" applyFont="1" applyFill="1" applyBorder="1" applyAlignment="1">
      <alignment horizontal="center"/>
    </xf>
    <xf numFmtId="0" fontId="28" fillId="19" borderId="2" xfId="0" applyFont="1" applyFill="1" applyBorder="1" applyAlignment="1">
      <alignment horizontal="center" vertical="center" wrapText="1"/>
    </xf>
    <xf numFmtId="0" fontId="28" fillId="19" borderId="3" xfId="0" applyFont="1" applyFill="1" applyBorder="1" applyAlignment="1">
      <alignment horizontal="center" vertical="center" wrapText="1"/>
    </xf>
    <xf numFmtId="0" fontId="28" fillId="19" borderId="6" xfId="0" applyFont="1" applyFill="1" applyBorder="1" applyAlignment="1">
      <alignment horizontal="center" vertical="center" wrapText="1"/>
    </xf>
    <xf numFmtId="0" fontId="28" fillId="19" borderId="7" xfId="0" applyFont="1" applyFill="1" applyBorder="1" applyAlignment="1">
      <alignment horizontal="center" vertical="center" wrapText="1"/>
    </xf>
    <xf numFmtId="0" fontId="28" fillId="19" borderId="8" xfId="0" applyFont="1" applyFill="1" applyBorder="1" applyAlignment="1">
      <alignment horizontal="center" vertical="center" wrapText="1"/>
    </xf>
    <xf numFmtId="0" fontId="43" fillId="20" borderId="37" xfId="0" applyFont="1" applyFill="1" applyBorder="1" applyAlignment="1">
      <alignment horizontal="center" vertical="center"/>
    </xf>
    <xf numFmtId="0" fontId="28" fillId="19" borderId="1" xfId="0" applyFont="1" applyFill="1" applyBorder="1" applyAlignment="1">
      <alignment horizontal="center"/>
    </xf>
    <xf numFmtId="0" fontId="28" fillId="19" borderId="65" xfId="0" applyFont="1" applyFill="1" applyBorder="1" applyAlignment="1">
      <alignment horizontal="center"/>
    </xf>
    <xf numFmtId="0" fontId="28" fillId="19" borderId="6" xfId="0" applyFont="1" applyFill="1" applyBorder="1" applyAlignment="1">
      <alignment horizontal="center"/>
    </xf>
    <xf numFmtId="0" fontId="28" fillId="19" borderId="67" xfId="0" applyFont="1" applyFill="1" applyBorder="1" applyAlignment="1">
      <alignment horizontal="center"/>
    </xf>
    <xf numFmtId="0" fontId="28" fillId="19" borderId="4" xfId="0" applyFont="1" applyFill="1" applyBorder="1" applyAlignment="1">
      <alignment horizontal="left" vertical="center" wrapText="1"/>
    </xf>
    <xf numFmtId="0" fontId="28" fillId="19" borderId="61" xfId="0" applyFont="1" applyFill="1" applyBorder="1" applyAlignment="1">
      <alignment horizontal="left" vertical="center" wrapText="1"/>
    </xf>
    <xf numFmtId="0" fontId="28" fillId="19" borderId="12" xfId="0" applyFont="1" applyFill="1" applyBorder="1" applyAlignment="1">
      <alignment horizontal="left" vertical="center" wrapText="1"/>
    </xf>
    <xf numFmtId="0" fontId="28" fillId="19" borderId="5" xfId="0" applyFont="1" applyFill="1" applyBorder="1" applyAlignment="1">
      <alignment horizontal="left" vertical="center" wrapText="1"/>
    </xf>
    <xf numFmtId="0" fontId="60" fillId="19" borderId="9" xfId="0" applyFont="1" applyFill="1" applyBorder="1" applyAlignment="1">
      <alignment horizontal="left" vertical="center" wrapText="1"/>
    </xf>
    <xf numFmtId="0" fontId="60" fillId="19" borderId="53" xfId="0" applyFont="1" applyFill="1" applyBorder="1" applyAlignment="1">
      <alignment horizontal="left" vertical="center" wrapText="1"/>
    </xf>
    <xf numFmtId="0" fontId="60" fillId="19" borderId="13" xfId="0" applyFont="1" applyFill="1" applyBorder="1" applyAlignment="1">
      <alignment horizontal="left" vertical="center" wrapText="1"/>
    </xf>
    <xf numFmtId="0" fontId="60" fillId="19" borderId="10" xfId="0" applyFont="1" applyFill="1" applyBorder="1" applyAlignment="1">
      <alignment horizontal="left" vertical="center" wrapText="1"/>
    </xf>
    <xf numFmtId="0" fontId="28" fillId="19" borderId="61" xfId="0" applyFont="1" applyFill="1" applyBorder="1" applyAlignment="1">
      <alignment horizontal="center" vertical="center" wrapText="1"/>
    </xf>
    <xf numFmtId="0" fontId="28" fillId="19" borderId="5" xfId="0" applyFont="1" applyFill="1" applyBorder="1" applyAlignment="1">
      <alignment horizontal="center" vertical="center" wrapText="1"/>
    </xf>
    <xf numFmtId="0" fontId="48" fillId="19" borderId="4" xfId="0" applyFont="1" applyFill="1" applyBorder="1" applyAlignment="1">
      <alignment horizontal="center" wrapText="1"/>
    </xf>
    <xf numFmtId="0" fontId="48" fillId="19" borderId="12" xfId="0" applyFont="1" applyFill="1" applyBorder="1" applyAlignment="1">
      <alignment horizontal="center" wrapText="1"/>
    </xf>
    <xf numFmtId="0" fontId="48" fillId="19" borderId="9" xfId="0" applyFont="1" applyFill="1" applyBorder="1" applyAlignment="1">
      <alignment horizontal="center" wrapText="1"/>
    </xf>
    <xf numFmtId="0" fontId="48" fillId="19" borderId="13" xfId="0" applyFont="1" applyFill="1" applyBorder="1" applyAlignment="1">
      <alignment horizontal="center" wrapText="1"/>
    </xf>
    <xf numFmtId="0" fontId="94" fillId="19" borderId="9" xfId="0" applyFont="1" applyFill="1" applyBorder="1" applyAlignment="1">
      <alignment horizontal="center" vertical="center" wrapText="1"/>
    </xf>
    <xf numFmtId="0" fontId="94" fillId="19" borderId="53" xfId="0" applyFont="1" applyFill="1" applyBorder="1" applyAlignment="1">
      <alignment horizontal="center" vertical="center" wrapText="1"/>
    </xf>
    <xf numFmtId="0" fontId="94" fillId="19" borderId="13" xfId="0" applyFont="1" applyFill="1" applyBorder="1" applyAlignment="1">
      <alignment horizontal="center" vertical="center" wrapText="1"/>
    </xf>
    <xf numFmtId="0" fontId="94" fillId="19" borderId="10" xfId="0" applyFont="1" applyFill="1" applyBorder="1" applyAlignment="1">
      <alignment horizontal="center" vertical="center" wrapText="1"/>
    </xf>
    <xf numFmtId="0" fontId="63" fillId="19" borderId="36" xfId="0" applyFont="1" applyFill="1" applyBorder="1" applyAlignment="1">
      <alignment horizontal="center" wrapText="1"/>
    </xf>
    <xf numFmtId="0" fontId="28" fillId="29" borderId="38" xfId="0" applyFont="1" applyFill="1" applyBorder="1" applyAlignment="1">
      <alignment horizontal="center" vertical="center"/>
    </xf>
    <xf numFmtId="0" fontId="28" fillId="29" borderId="42" xfId="0" applyFont="1" applyFill="1" applyBorder="1" applyAlignment="1">
      <alignment horizontal="center" vertical="center"/>
    </xf>
    <xf numFmtId="0" fontId="63" fillId="29" borderId="35" xfId="0" applyFont="1" applyFill="1" applyBorder="1" applyAlignment="1">
      <alignment horizontal="center" wrapText="1"/>
    </xf>
    <xf numFmtId="0" fontId="62" fillId="29" borderId="36" xfId="0" applyFont="1" applyFill="1" applyBorder="1" applyAlignment="1">
      <alignment horizontal="center" wrapText="1"/>
    </xf>
    <xf numFmtId="0" fontId="62" fillId="29" borderId="37" xfId="0" applyFont="1" applyFill="1" applyBorder="1" applyAlignment="1">
      <alignment horizontal="center" wrapText="1"/>
    </xf>
    <xf numFmtId="0" fontId="48" fillId="29" borderId="35" xfId="0" applyFont="1" applyFill="1" applyBorder="1" applyAlignment="1">
      <alignment horizontal="center" wrapText="1"/>
    </xf>
    <xf numFmtId="0" fontId="48" fillId="29" borderId="36" xfId="0" applyFont="1" applyFill="1" applyBorder="1" applyAlignment="1">
      <alignment horizontal="center" wrapText="1"/>
    </xf>
    <xf numFmtId="0" fontId="48" fillId="29" borderId="37" xfId="0" applyFont="1" applyFill="1" applyBorder="1" applyAlignment="1">
      <alignment horizontal="center" wrapText="1"/>
    </xf>
    <xf numFmtId="0" fontId="28" fillId="29" borderId="4" xfId="0" applyFont="1" applyFill="1" applyBorder="1" applyAlignment="1">
      <alignment horizontal="center" vertical="center" wrapText="1"/>
    </xf>
    <xf numFmtId="0" fontId="28" fillId="29" borderId="9" xfId="0" applyFont="1" applyFill="1" applyBorder="1" applyAlignment="1">
      <alignment horizontal="center" vertical="center" wrapText="1"/>
    </xf>
    <xf numFmtId="0" fontId="28" fillId="29" borderId="12" xfId="0" applyFont="1" applyFill="1" applyBorder="1" applyAlignment="1">
      <alignment horizontal="center" vertical="center" wrapText="1"/>
    </xf>
    <xf numFmtId="0" fontId="28" fillId="29" borderId="13" xfId="0" applyFont="1" applyFill="1" applyBorder="1" applyAlignment="1">
      <alignment horizontal="center" vertical="center" wrapText="1"/>
    </xf>
    <xf numFmtId="0" fontId="28" fillId="29" borderId="54" xfId="0" applyFont="1" applyFill="1" applyBorder="1" applyAlignment="1">
      <alignment horizontal="center" vertical="center" wrapText="1"/>
    </xf>
    <xf numFmtId="0" fontId="28" fillId="29" borderId="62" xfId="0" applyFont="1" applyFill="1" applyBorder="1" applyAlignment="1">
      <alignment horizontal="center" vertical="center" wrapText="1"/>
    </xf>
    <xf numFmtId="0" fontId="28" fillId="29" borderId="39" xfId="0" applyFont="1" applyFill="1" applyBorder="1" applyAlignment="1">
      <alignment horizontal="center"/>
    </xf>
    <xf numFmtId="0" fontId="28" fillId="29" borderId="40" xfId="0" applyFont="1" applyFill="1" applyBorder="1" applyAlignment="1">
      <alignment horizontal="center"/>
    </xf>
    <xf numFmtId="0" fontId="28" fillId="29" borderId="64" xfId="0" applyFont="1" applyFill="1" applyBorder="1" applyAlignment="1">
      <alignment horizontal="center"/>
    </xf>
    <xf numFmtId="0" fontId="43" fillId="30" borderId="35" xfId="0" applyFont="1" applyFill="1" applyBorder="1" applyAlignment="1">
      <alignment horizontal="center" vertical="center"/>
    </xf>
    <xf numFmtId="0" fontId="43" fillId="30" borderId="36" xfId="0" applyFont="1" applyFill="1" applyBorder="1" applyAlignment="1">
      <alignment horizontal="center" vertical="center"/>
    </xf>
    <xf numFmtId="0" fontId="43" fillId="30" borderId="37" xfId="0" applyFont="1" applyFill="1" applyBorder="1" applyAlignment="1">
      <alignment horizontal="center" vertical="center"/>
    </xf>
    <xf numFmtId="0" fontId="28" fillId="29" borderId="1" xfId="0" applyFont="1" applyFill="1" applyBorder="1" applyAlignment="1">
      <alignment horizontal="center" vertical="center" wrapText="1"/>
    </xf>
    <xf numFmtId="0" fontId="28" fillId="29" borderId="2" xfId="0" applyFont="1" applyFill="1" applyBorder="1" applyAlignment="1">
      <alignment horizontal="center" vertical="center" wrapText="1"/>
    </xf>
    <xf numFmtId="0" fontId="28" fillId="29" borderId="3" xfId="0" applyFont="1" applyFill="1" applyBorder="1" applyAlignment="1">
      <alignment horizontal="center" vertical="center" wrapText="1"/>
    </xf>
    <xf numFmtId="0" fontId="28" fillId="29" borderId="6" xfId="0" applyFont="1" applyFill="1" applyBorder="1" applyAlignment="1">
      <alignment horizontal="center" vertical="center" wrapText="1"/>
    </xf>
    <xf numFmtId="0" fontId="28" fillId="29" borderId="7" xfId="0" applyFont="1" applyFill="1" applyBorder="1" applyAlignment="1">
      <alignment horizontal="center" vertical="center" wrapText="1"/>
    </xf>
    <xf numFmtId="0" fontId="28" fillId="29" borderId="8" xfId="0" applyFont="1" applyFill="1" applyBorder="1" applyAlignment="1">
      <alignment horizontal="center" vertical="center" wrapText="1"/>
    </xf>
    <xf numFmtId="0" fontId="28" fillId="29" borderId="4" xfId="0" applyFont="1" applyFill="1" applyBorder="1" applyAlignment="1">
      <alignment horizontal="left" vertical="center" wrapText="1"/>
    </xf>
    <xf numFmtId="0" fontId="28" fillId="29" borderId="61" xfId="0" applyFont="1" applyFill="1" applyBorder="1" applyAlignment="1">
      <alignment horizontal="left" vertical="center" wrapText="1"/>
    </xf>
    <xf numFmtId="0" fontId="28" fillId="29" borderId="12" xfId="0" applyFont="1" applyFill="1" applyBorder="1" applyAlignment="1">
      <alignment horizontal="left" vertical="center" wrapText="1"/>
    </xf>
    <xf numFmtId="0" fontId="28" fillId="29" borderId="5" xfId="0" applyFont="1" applyFill="1" applyBorder="1" applyAlignment="1">
      <alignment horizontal="left" vertical="center" wrapText="1"/>
    </xf>
    <xf numFmtId="0" fontId="60" fillId="29" borderId="9" xfId="0" applyFont="1" applyFill="1" applyBorder="1" applyAlignment="1">
      <alignment horizontal="left" vertical="center" wrapText="1"/>
    </xf>
    <xf numFmtId="0" fontId="60" fillId="29" borderId="53" xfId="0" applyFont="1" applyFill="1" applyBorder="1" applyAlignment="1">
      <alignment horizontal="left" vertical="center" wrapText="1"/>
    </xf>
    <xf numFmtId="0" fontId="60" fillId="29" borderId="13" xfId="0" applyFont="1" applyFill="1" applyBorder="1" applyAlignment="1">
      <alignment horizontal="left" vertical="center" wrapText="1"/>
    </xf>
    <xf numFmtId="0" fontId="60" fillId="29" borderId="10" xfId="0" applyFont="1" applyFill="1" applyBorder="1" applyAlignment="1">
      <alignment horizontal="left" vertical="center" wrapText="1"/>
    </xf>
    <xf numFmtId="0" fontId="28" fillId="29" borderId="1" xfId="0" applyFont="1" applyFill="1" applyBorder="1" applyAlignment="1">
      <alignment horizontal="center" vertical="center"/>
    </xf>
    <xf numFmtId="0" fontId="28" fillId="29" borderId="65" xfId="0" applyFont="1" applyFill="1" applyBorder="1" applyAlignment="1">
      <alignment horizontal="center" vertical="center"/>
    </xf>
    <xf numFmtId="0" fontId="28" fillId="29" borderId="6" xfId="0" applyFont="1" applyFill="1" applyBorder="1" applyAlignment="1">
      <alignment horizontal="center" vertical="center"/>
    </xf>
    <xf numFmtId="0" fontId="28" fillId="29" borderId="67" xfId="0" applyFont="1" applyFill="1" applyBorder="1" applyAlignment="1">
      <alignment horizontal="center" vertical="center"/>
    </xf>
    <xf numFmtId="0" fontId="28" fillId="21" borderId="4" xfId="0" applyFont="1" applyFill="1" applyBorder="1" applyAlignment="1">
      <alignment horizontal="center" vertical="center" wrapText="1"/>
    </xf>
    <xf numFmtId="0" fontId="28" fillId="21" borderId="9" xfId="0" applyFont="1" applyFill="1" applyBorder="1" applyAlignment="1">
      <alignment horizontal="center" vertical="center" wrapText="1"/>
    </xf>
    <xf numFmtId="0" fontId="28" fillId="21" borderId="12" xfId="0" applyFont="1" applyFill="1" applyBorder="1" applyAlignment="1">
      <alignment horizontal="center" vertical="center" wrapText="1"/>
    </xf>
    <xf numFmtId="0" fontId="28" fillId="21" borderId="13" xfId="0" applyFont="1" applyFill="1" applyBorder="1" applyAlignment="1">
      <alignment horizontal="center" vertical="center" wrapText="1"/>
    </xf>
    <xf numFmtId="0" fontId="28" fillId="21" borderId="54" xfId="0" applyFont="1" applyFill="1" applyBorder="1" applyAlignment="1">
      <alignment horizontal="center" vertical="center" wrapText="1"/>
    </xf>
    <xf numFmtId="0" fontId="28" fillId="21" borderId="62" xfId="0" applyFont="1" applyFill="1" applyBorder="1" applyAlignment="1">
      <alignment horizontal="center" vertical="center" wrapText="1"/>
    </xf>
    <xf numFmtId="0" fontId="28" fillId="21" borderId="38" xfId="0" applyFont="1" applyFill="1" applyBorder="1" applyAlignment="1">
      <alignment horizontal="center" vertical="center" wrapText="1"/>
    </xf>
    <xf numFmtId="0" fontId="28" fillId="21" borderId="42" xfId="0" applyFont="1" applyFill="1" applyBorder="1" applyAlignment="1">
      <alignment horizontal="center" vertical="center" wrapText="1"/>
    </xf>
    <xf numFmtId="0" fontId="28" fillId="5" borderId="36" xfId="0" applyFont="1" applyFill="1" applyBorder="1" applyAlignment="1" applyProtection="1">
      <alignment horizontal="center" wrapText="1"/>
      <protection locked="0"/>
    </xf>
    <xf numFmtId="0" fontId="28" fillId="5" borderId="37" xfId="0" applyFont="1" applyFill="1" applyBorder="1" applyAlignment="1" applyProtection="1">
      <alignment horizontal="center" wrapText="1"/>
      <protection locked="0"/>
    </xf>
    <xf numFmtId="0" fontId="28" fillId="21" borderId="39" xfId="0" applyFont="1" applyFill="1" applyBorder="1" applyAlignment="1">
      <alignment horizontal="center" wrapText="1"/>
    </xf>
    <xf numFmtId="0" fontId="28" fillId="21" borderId="40" xfId="0" applyFont="1" applyFill="1" applyBorder="1" applyAlignment="1">
      <alignment horizontal="center" wrapText="1"/>
    </xf>
    <xf numFmtId="0" fontId="54" fillId="6" borderId="40" xfId="0" applyFont="1" applyFill="1" applyBorder="1" applyAlignment="1">
      <alignment horizontal="center" wrapText="1"/>
    </xf>
    <xf numFmtId="0" fontId="54" fillId="6" borderId="41" xfId="0" applyFont="1" applyFill="1" applyBorder="1" applyAlignment="1">
      <alignment horizontal="center" wrapText="1"/>
    </xf>
    <xf numFmtId="0" fontId="28" fillId="21" borderId="64" xfId="0" applyFont="1" applyFill="1" applyBorder="1" applyAlignment="1">
      <alignment horizontal="center" wrapText="1"/>
    </xf>
    <xf numFmtId="0" fontId="27" fillId="5" borderId="35" xfId="0" applyFont="1" applyFill="1" applyBorder="1" applyAlignment="1" applyProtection="1">
      <alignment horizontal="center" wrapText="1"/>
      <protection locked="0"/>
    </xf>
    <xf numFmtId="0" fontId="27" fillId="5" borderId="37" xfId="0" applyFont="1" applyFill="1" applyBorder="1" applyAlignment="1" applyProtection="1">
      <alignment horizontal="center" wrapText="1"/>
      <protection locked="0"/>
    </xf>
    <xf numFmtId="0" fontId="63" fillId="21" borderId="35" xfId="0" applyFont="1" applyFill="1" applyBorder="1" applyAlignment="1">
      <alignment horizontal="center" wrapText="1"/>
    </xf>
    <xf numFmtId="0" fontId="62" fillId="21" borderId="36" xfId="0" applyFont="1" applyFill="1" applyBorder="1" applyAlignment="1">
      <alignment horizontal="center" wrapText="1"/>
    </xf>
    <xf numFmtId="0" fontId="62" fillId="21" borderId="37" xfId="0" applyFont="1" applyFill="1" applyBorder="1" applyAlignment="1">
      <alignment horizontal="center" wrapText="1"/>
    </xf>
    <xf numFmtId="165" fontId="54" fillId="6" borderId="35" xfId="0" applyNumberFormat="1" applyFont="1" applyFill="1" applyBorder="1" applyAlignment="1">
      <alignment horizontal="center" wrapText="1"/>
    </xf>
    <xf numFmtId="165" fontId="54" fillId="6" borderId="36" xfId="0" applyNumberFormat="1" applyFont="1" applyFill="1" applyBorder="1" applyAlignment="1">
      <alignment horizontal="center" wrapText="1"/>
    </xf>
    <xf numFmtId="165" fontId="54" fillId="6" borderId="37" xfId="0" applyNumberFormat="1" applyFont="1" applyFill="1" applyBorder="1" applyAlignment="1">
      <alignment horizontal="center" wrapText="1"/>
    </xf>
    <xf numFmtId="0" fontId="48" fillId="21" borderId="35" xfId="0" applyFont="1" applyFill="1" applyBorder="1" applyAlignment="1">
      <alignment horizontal="center" wrapText="1"/>
    </xf>
    <xf numFmtId="0" fontId="48" fillId="21" borderId="36" xfId="0" applyFont="1" applyFill="1" applyBorder="1" applyAlignment="1">
      <alignment horizontal="center" wrapText="1"/>
    </xf>
    <xf numFmtId="0" fontId="48" fillId="21" borderId="37" xfId="0" applyFont="1" applyFill="1" applyBorder="1" applyAlignment="1">
      <alignment horizontal="center" wrapText="1"/>
    </xf>
    <xf numFmtId="0" fontId="37" fillId="8" borderId="35" xfId="0" applyFont="1" applyFill="1" applyBorder="1" applyAlignment="1">
      <alignment horizontal="center" vertical="center" wrapText="1"/>
    </xf>
    <xf numFmtId="0" fontId="37" fillId="8" borderId="36" xfId="0" applyFont="1" applyFill="1" applyBorder="1" applyAlignment="1">
      <alignment horizontal="center" vertical="center" wrapText="1"/>
    </xf>
    <xf numFmtId="0" fontId="37" fillId="8" borderId="37" xfId="0" applyFont="1" applyFill="1" applyBorder="1" applyAlignment="1">
      <alignment horizontal="center" vertical="center" wrapText="1"/>
    </xf>
    <xf numFmtId="0" fontId="42" fillId="2" borderId="35" xfId="0" applyFont="1" applyFill="1" applyBorder="1" applyAlignment="1">
      <alignment horizontal="left" vertical="center" wrapText="1"/>
    </xf>
    <xf numFmtId="0" fontId="42" fillId="2" borderId="36" xfId="0" applyFont="1" applyFill="1" applyBorder="1" applyAlignment="1">
      <alignment horizontal="left" vertical="center" wrapText="1"/>
    </xf>
    <xf numFmtId="0" fontId="42" fillId="2" borderId="37" xfId="0" applyFont="1" applyFill="1" applyBorder="1" applyAlignment="1">
      <alignment horizontal="left" vertical="center" wrapText="1"/>
    </xf>
    <xf numFmtId="0" fontId="50" fillId="5" borderId="35" xfId="0" applyFont="1" applyFill="1" applyBorder="1" applyAlignment="1" applyProtection="1">
      <alignment horizontal="left" vertical="center" wrapText="1"/>
      <protection locked="0"/>
    </xf>
    <xf numFmtId="0" fontId="50" fillId="5" borderId="36" xfId="0" applyFont="1" applyFill="1" applyBorder="1" applyAlignment="1" applyProtection="1">
      <alignment horizontal="left" vertical="center" wrapText="1"/>
      <protection locked="0"/>
    </xf>
    <xf numFmtId="0" fontId="50" fillId="5" borderId="37" xfId="0" applyFont="1" applyFill="1" applyBorder="1" applyAlignment="1" applyProtection="1">
      <alignment horizontal="left" vertical="center" wrapText="1"/>
      <protection locked="0"/>
    </xf>
    <xf numFmtId="0" fontId="42" fillId="2" borderId="35" xfId="0" applyFont="1" applyFill="1" applyBorder="1" applyAlignment="1">
      <alignment horizontal="center" vertical="center" wrapText="1"/>
    </xf>
    <xf numFmtId="0" fontId="42" fillId="2" borderId="36" xfId="0" applyFont="1" applyFill="1" applyBorder="1" applyAlignment="1">
      <alignment horizontal="center" vertical="center" wrapText="1"/>
    </xf>
    <xf numFmtId="0" fontId="43" fillId="22" borderId="35" xfId="0" applyFont="1" applyFill="1" applyBorder="1" applyAlignment="1">
      <alignment horizontal="center" vertical="center" wrapText="1"/>
    </xf>
    <xf numFmtId="0" fontId="43" fillId="22" borderId="36" xfId="0" applyFont="1" applyFill="1" applyBorder="1" applyAlignment="1">
      <alignment horizontal="center" vertical="center" wrapText="1"/>
    </xf>
    <xf numFmtId="0" fontId="43" fillId="22" borderId="37" xfId="0" applyFont="1" applyFill="1" applyBorder="1" applyAlignment="1">
      <alignment horizontal="center" vertical="center" wrapText="1"/>
    </xf>
    <xf numFmtId="0" fontId="28" fillId="21" borderId="1" xfId="0" applyFont="1" applyFill="1" applyBorder="1" applyAlignment="1">
      <alignment horizontal="center" vertical="center" wrapText="1"/>
    </xf>
    <xf numFmtId="0" fontId="28" fillId="21" borderId="2" xfId="0" applyFont="1" applyFill="1" applyBorder="1" applyAlignment="1">
      <alignment horizontal="center" vertical="center" wrapText="1"/>
    </xf>
    <xf numFmtId="0" fontId="28" fillId="21" borderId="3" xfId="0" applyFont="1" applyFill="1" applyBorder="1" applyAlignment="1">
      <alignment horizontal="center" vertical="center" wrapText="1"/>
    </xf>
    <xf numFmtId="0" fontId="28" fillId="21" borderId="6" xfId="0" applyFont="1" applyFill="1" applyBorder="1" applyAlignment="1">
      <alignment horizontal="center" vertical="center" wrapText="1"/>
    </xf>
    <xf numFmtId="0" fontId="28" fillId="21" borderId="7" xfId="0" applyFont="1" applyFill="1" applyBorder="1" applyAlignment="1">
      <alignment horizontal="center" vertical="center" wrapText="1"/>
    </xf>
    <xf numFmtId="0" fontId="28" fillId="21" borderId="8" xfId="0" applyFont="1" applyFill="1" applyBorder="1" applyAlignment="1">
      <alignment horizontal="center" vertical="center" wrapText="1"/>
    </xf>
    <xf numFmtId="0" fontId="28" fillId="21" borderId="4" xfId="0" applyFont="1" applyFill="1" applyBorder="1" applyAlignment="1">
      <alignment horizontal="left" vertical="center" wrapText="1"/>
    </xf>
    <xf numFmtId="0" fontId="28" fillId="21" borderId="61" xfId="0" applyFont="1" applyFill="1" applyBorder="1" applyAlignment="1">
      <alignment horizontal="left" vertical="center" wrapText="1"/>
    </xf>
    <xf numFmtId="0" fontId="28" fillId="21" borderId="12" xfId="0" applyFont="1" applyFill="1" applyBorder="1" applyAlignment="1">
      <alignment horizontal="left" vertical="center" wrapText="1"/>
    </xf>
    <xf numFmtId="0" fontId="28" fillId="21" borderId="5" xfId="0" applyFont="1" applyFill="1" applyBorder="1" applyAlignment="1">
      <alignment horizontal="left" vertical="center" wrapText="1"/>
    </xf>
    <xf numFmtId="0" fontId="60" fillId="21" borderId="9" xfId="0" applyFont="1" applyFill="1" applyBorder="1" applyAlignment="1">
      <alignment horizontal="left" vertical="center" wrapText="1"/>
    </xf>
    <xf numFmtId="0" fontId="60" fillId="21" borderId="53" xfId="0" applyFont="1" applyFill="1" applyBorder="1" applyAlignment="1">
      <alignment horizontal="left" vertical="center" wrapText="1"/>
    </xf>
    <xf numFmtId="0" fontId="60" fillId="21" borderId="13" xfId="0" applyFont="1" applyFill="1" applyBorder="1" applyAlignment="1">
      <alignment horizontal="left" vertical="center" wrapText="1"/>
    </xf>
    <xf numFmtId="0" fontId="60" fillId="21" borderId="10" xfId="0" applyFont="1" applyFill="1" applyBorder="1" applyAlignment="1">
      <alignment horizontal="left" vertical="center" wrapText="1"/>
    </xf>
    <xf numFmtId="0" fontId="28" fillId="21" borderId="1" xfId="0" applyFont="1" applyFill="1" applyBorder="1" applyAlignment="1">
      <alignment horizontal="center" vertical="center"/>
    </xf>
    <xf numFmtId="0" fontId="28" fillId="21" borderId="65" xfId="0" applyFont="1" applyFill="1" applyBorder="1" applyAlignment="1">
      <alignment horizontal="center" vertical="center"/>
    </xf>
    <xf numFmtId="0" fontId="28" fillId="21" borderId="6" xfId="0" applyFont="1" applyFill="1" applyBorder="1" applyAlignment="1">
      <alignment horizontal="center" vertical="center"/>
    </xf>
    <xf numFmtId="0" fontId="28" fillId="21" borderId="67" xfId="0" applyFont="1" applyFill="1" applyBorder="1" applyAlignment="1">
      <alignment horizontal="center" vertical="center"/>
    </xf>
    <xf numFmtId="0" fontId="42" fillId="5" borderId="35" xfId="0" applyFont="1" applyFill="1" applyBorder="1" applyAlignment="1" applyProtection="1">
      <alignment horizontal="left" vertical="top"/>
      <protection locked="0"/>
    </xf>
    <xf numFmtId="0" fontId="42" fillId="5" borderId="36" xfId="0" applyFont="1" applyFill="1" applyBorder="1" applyAlignment="1" applyProtection="1">
      <alignment horizontal="left" vertical="top"/>
      <protection locked="0"/>
    </xf>
    <xf numFmtId="0" fontId="42" fillId="5" borderId="37" xfId="0" applyFont="1" applyFill="1" applyBorder="1" applyAlignment="1" applyProtection="1">
      <alignment horizontal="left" vertical="top"/>
      <protection locked="0"/>
    </xf>
    <xf numFmtId="0" fontId="50" fillId="5" borderId="12" xfId="0" applyFont="1" applyFill="1" applyBorder="1" applyAlignment="1" applyProtection="1">
      <alignment horizontal="center" vertical="center"/>
      <protection locked="0"/>
    </xf>
    <xf numFmtId="0" fontId="50" fillId="5" borderId="5" xfId="0" applyFont="1" applyFill="1" applyBorder="1" applyAlignment="1" applyProtection="1">
      <alignment horizontal="center" vertical="center"/>
      <protection locked="0"/>
    </xf>
    <xf numFmtId="0" fontId="42" fillId="2" borderId="35" xfId="0" applyFont="1" applyFill="1" applyBorder="1" applyAlignment="1">
      <alignment horizontal="center" wrapText="1"/>
    </xf>
    <xf numFmtId="0" fontId="42" fillId="2" borderId="36" xfId="0" applyFont="1" applyFill="1" applyBorder="1" applyAlignment="1">
      <alignment horizontal="center" wrapText="1"/>
    </xf>
    <xf numFmtId="0" fontId="42" fillId="2" borderId="64" xfId="0" applyFont="1" applyFill="1" applyBorder="1" applyAlignment="1">
      <alignment horizontal="center" wrapText="1"/>
    </xf>
    <xf numFmtId="0" fontId="49" fillId="17" borderId="65" xfId="0" applyFont="1" applyFill="1" applyBorder="1" applyAlignment="1">
      <alignment horizontal="center"/>
    </xf>
    <xf numFmtId="0" fontId="49" fillId="17" borderId="11" xfId="0" applyFont="1" applyFill="1" applyBorder="1" applyAlignment="1">
      <alignment horizontal="center"/>
    </xf>
    <xf numFmtId="0" fontId="49" fillId="17" borderId="56" xfId="0" applyFont="1" applyFill="1" applyBorder="1" applyAlignment="1">
      <alignment horizontal="center"/>
    </xf>
    <xf numFmtId="0" fontId="49" fillId="17" borderId="55" xfId="0" applyFont="1" applyFill="1" applyBorder="1" applyAlignment="1">
      <alignment horizontal="center"/>
    </xf>
    <xf numFmtId="0" fontId="26" fillId="17" borderId="1" xfId="0" applyFont="1" applyFill="1" applyBorder="1" applyAlignment="1">
      <alignment horizontal="center"/>
    </xf>
    <xf numFmtId="0" fontId="26" fillId="17" borderId="2" xfId="0" applyFont="1" applyFill="1" applyBorder="1" applyAlignment="1">
      <alignment horizontal="center"/>
    </xf>
    <xf numFmtId="0" fontId="26" fillId="17" borderId="36" xfId="0" applyFont="1" applyFill="1" applyBorder="1" applyAlignment="1">
      <alignment horizontal="center"/>
    </xf>
    <xf numFmtId="0" fontId="26" fillId="17" borderId="37" xfId="0" applyFont="1" applyFill="1" applyBorder="1" applyAlignment="1">
      <alignment horizontal="center"/>
    </xf>
    <xf numFmtId="0" fontId="61" fillId="17" borderId="33" xfId="0" applyFont="1" applyFill="1" applyBorder="1" applyAlignment="1">
      <alignment horizontal="center" wrapText="1"/>
    </xf>
    <xf numFmtId="0" fontId="61" fillId="17" borderId="28" xfId="0" applyFont="1" applyFill="1" applyBorder="1" applyAlignment="1">
      <alignment horizontal="center" wrapText="1"/>
    </xf>
    <xf numFmtId="0" fontId="61" fillId="17" borderId="12" xfId="0" applyFont="1" applyFill="1" applyBorder="1" applyAlignment="1">
      <alignment horizontal="center" vertical="center" wrapText="1"/>
    </xf>
    <xf numFmtId="0" fontId="61" fillId="17" borderId="19" xfId="0" applyFont="1" applyFill="1" applyBorder="1" applyAlignment="1">
      <alignment horizontal="center" vertical="center" wrapText="1"/>
    </xf>
    <xf numFmtId="0" fontId="61" fillId="17" borderId="4" xfId="0" applyFont="1" applyFill="1" applyBorder="1" applyAlignment="1">
      <alignment horizontal="center" vertical="center" wrapText="1"/>
    </xf>
    <xf numFmtId="0" fontId="61" fillId="17" borderId="45" xfId="0" applyFont="1" applyFill="1" applyBorder="1" applyAlignment="1">
      <alignment horizontal="center" vertical="center" wrapText="1"/>
    </xf>
    <xf numFmtId="0" fontId="54" fillId="17" borderId="55" xfId="0" applyFont="1" applyFill="1" applyBorder="1" applyAlignment="1">
      <alignment horizontal="center" vertical="center" wrapText="1"/>
    </xf>
    <xf numFmtId="0" fontId="54" fillId="17" borderId="38" xfId="0" applyFont="1" applyFill="1" applyBorder="1" applyAlignment="1">
      <alignment horizontal="center" vertical="center" wrapText="1"/>
    </xf>
    <xf numFmtId="0" fontId="54" fillId="17" borderId="42" xfId="0" applyFont="1" applyFill="1" applyBorder="1" applyAlignment="1">
      <alignment horizontal="center" vertical="center" wrapText="1"/>
    </xf>
    <xf numFmtId="0" fontId="54" fillId="17" borderId="11" xfId="0" applyFont="1" applyFill="1" applyBorder="1" applyAlignment="1">
      <alignment horizontal="center" vertical="center"/>
    </xf>
    <xf numFmtId="0" fontId="54" fillId="17" borderId="48" xfId="0" applyFont="1" applyFill="1" applyBorder="1" applyAlignment="1">
      <alignment horizontal="center" vertical="center"/>
    </xf>
    <xf numFmtId="0" fontId="54" fillId="17" borderId="58" xfId="0" applyFont="1" applyFill="1" applyBorder="1" applyAlignment="1">
      <alignment horizontal="center" vertical="center"/>
    </xf>
    <xf numFmtId="0" fontId="54" fillId="17" borderId="54" xfId="0" applyFont="1" applyFill="1" applyBorder="1" applyAlignment="1">
      <alignment horizontal="center" vertical="center"/>
    </xf>
    <xf numFmtId="0" fontId="54" fillId="17" borderId="60" xfId="0" applyFont="1" applyFill="1" applyBorder="1" applyAlignment="1">
      <alignment horizontal="center" vertical="center"/>
    </xf>
    <xf numFmtId="0" fontId="54" fillId="17" borderId="62" xfId="0" applyFont="1" applyFill="1" applyBorder="1" applyAlignment="1">
      <alignment horizontal="center" vertical="center"/>
    </xf>
    <xf numFmtId="0" fontId="48" fillId="0" borderId="0" xfId="0" applyFont="1" applyAlignment="1">
      <alignment horizontal="center" vertical="center" wrapText="1"/>
    </xf>
    <xf numFmtId="0" fontId="37" fillId="0" borderId="0" xfId="0" applyFont="1" applyAlignment="1">
      <alignment horizontal="center" vertical="center"/>
    </xf>
    <xf numFmtId="0" fontId="37" fillId="0" borderId="35" xfId="0" applyFont="1" applyBorder="1" applyAlignment="1">
      <alignment horizontal="center" vertical="center"/>
    </xf>
    <xf numFmtId="0" fontId="37" fillId="0" borderId="36" xfId="0" applyFont="1" applyBorder="1" applyAlignment="1">
      <alignment horizontal="center" vertical="center"/>
    </xf>
    <xf numFmtId="0" fontId="37" fillId="0" borderId="37" xfId="0" applyFont="1" applyBorder="1" applyAlignment="1">
      <alignment horizontal="center" vertical="center"/>
    </xf>
    <xf numFmtId="0" fontId="48" fillId="26" borderId="35" xfId="0" applyFont="1" applyFill="1" applyBorder="1" applyAlignment="1">
      <alignment horizontal="center"/>
    </xf>
    <xf numFmtId="0" fontId="48" fillId="26" borderId="36" xfId="0" applyFont="1" applyFill="1" applyBorder="1" applyAlignment="1">
      <alignment horizontal="center"/>
    </xf>
    <xf numFmtId="0" fontId="48" fillId="26" borderId="37" xfId="0" applyFont="1" applyFill="1" applyBorder="1" applyAlignment="1">
      <alignment horizontal="center"/>
    </xf>
    <xf numFmtId="0" fontId="48" fillId="26" borderId="35" xfId="0" applyFont="1" applyFill="1" applyBorder="1" applyAlignment="1">
      <alignment horizontal="center" vertical="center" wrapText="1"/>
    </xf>
    <xf numFmtId="0" fontId="48" fillId="26" borderId="36" xfId="0" applyFont="1" applyFill="1" applyBorder="1" applyAlignment="1">
      <alignment horizontal="center" vertical="center" wrapText="1"/>
    </xf>
    <xf numFmtId="0" fontId="48" fillId="26" borderId="37" xfId="0" applyFont="1" applyFill="1" applyBorder="1" applyAlignment="1">
      <alignment horizontal="center" vertical="center" wrapText="1"/>
    </xf>
    <xf numFmtId="0" fontId="51" fillId="6" borderId="40" xfId="0" applyFont="1" applyFill="1" applyBorder="1" applyAlignment="1">
      <alignment horizontal="center" vertical="center" wrapText="1"/>
    </xf>
    <xf numFmtId="0" fontId="51" fillId="6" borderId="41" xfId="0" applyFont="1" applyFill="1" applyBorder="1" applyAlignment="1">
      <alignment horizontal="center" vertical="center" wrapText="1"/>
    </xf>
    <xf numFmtId="0" fontId="48" fillId="0" borderId="0" xfId="0" applyFont="1" applyAlignment="1">
      <alignment horizontal="center"/>
    </xf>
    <xf numFmtId="0" fontId="42" fillId="25" borderId="40" xfId="0" applyFont="1" applyFill="1" applyBorder="1" applyAlignment="1" applyProtection="1">
      <alignment horizontal="center" vertical="center" wrapText="1"/>
      <protection locked="0"/>
    </xf>
    <xf numFmtId="0" fontId="42" fillId="25" borderId="41" xfId="0" applyFont="1" applyFill="1" applyBorder="1" applyAlignment="1" applyProtection="1">
      <alignment horizontal="center" vertical="center" wrapText="1"/>
      <protection locked="0"/>
    </xf>
    <xf numFmtId="0" fontId="61" fillId="19" borderId="45" xfId="0" applyFont="1" applyFill="1" applyBorder="1" applyAlignment="1">
      <alignment horizontal="center" vertical="center" wrapText="1"/>
    </xf>
    <xf numFmtId="0" fontId="61" fillId="19" borderId="52" xfId="0" applyFont="1" applyFill="1" applyBorder="1" applyAlignment="1">
      <alignment horizontal="center" vertical="center" wrapText="1"/>
    </xf>
    <xf numFmtId="0" fontId="61" fillId="19" borderId="19" xfId="0" applyFont="1" applyFill="1" applyBorder="1" applyAlignment="1">
      <alignment horizontal="center" vertical="center" wrapText="1"/>
    </xf>
    <xf numFmtId="0" fontId="61" fillId="19" borderId="22" xfId="0" applyFont="1" applyFill="1" applyBorder="1" applyAlignment="1">
      <alignment horizontal="center" vertical="center" wrapText="1"/>
    </xf>
    <xf numFmtId="0" fontId="61" fillId="19" borderId="19" xfId="0" applyFont="1" applyFill="1" applyBorder="1" applyAlignment="1">
      <alignment horizontal="center" vertical="center"/>
    </xf>
    <xf numFmtId="0" fontId="61" fillId="19" borderId="22" xfId="0" applyFont="1" applyFill="1" applyBorder="1" applyAlignment="1">
      <alignment horizontal="center" vertical="center"/>
    </xf>
    <xf numFmtId="0" fontId="42" fillId="2" borderId="39" xfId="0" applyFont="1" applyFill="1" applyBorder="1" applyAlignment="1">
      <alignment horizontal="center" vertical="center" wrapText="1"/>
    </xf>
    <xf numFmtId="0" fontId="42" fillId="2" borderId="40" xfId="0" applyFont="1" applyFill="1" applyBorder="1" applyAlignment="1">
      <alignment horizontal="center" vertical="center" wrapText="1"/>
    </xf>
    <xf numFmtId="0" fontId="26" fillId="19" borderId="4" xfId="0" applyFont="1" applyFill="1" applyBorder="1" applyAlignment="1">
      <alignment horizontal="center"/>
    </xf>
    <xf numFmtId="0" fontId="26" fillId="19" borderId="12" xfId="0" applyFont="1" applyFill="1" applyBorder="1" applyAlignment="1">
      <alignment horizontal="center"/>
    </xf>
    <xf numFmtId="0" fontId="26" fillId="19" borderId="5" xfId="0" applyFont="1" applyFill="1" applyBorder="1" applyAlignment="1">
      <alignment horizontal="center"/>
    </xf>
    <xf numFmtId="0" fontId="61" fillId="19" borderId="56" xfId="0" applyFont="1" applyFill="1" applyBorder="1" applyAlignment="1">
      <alignment horizontal="center" vertical="center" wrapText="1"/>
    </xf>
    <xf numFmtId="0" fontId="61" fillId="19" borderId="18" xfId="0" applyFont="1" applyFill="1" applyBorder="1" applyAlignment="1">
      <alignment horizontal="center" vertical="center" wrapText="1"/>
    </xf>
    <xf numFmtId="0" fontId="54" fillId="19" borderId="55" xfId="0" applyFont="1" applyFill="1" applyBorder="1" applyAlignment="1">
      <alignment horizontal="center" vertical="center" wrapText="1"/>
    </xf>
    <xf numFmtId="0" fontId="54" fillId="19" borderId="38" xfId="0" applyFont="1" applyFill="1" applyBorder="1" applyAlignment="1">
      <alignment horizontal="center" vertical="center" wrapText="1"/>
    </xf>
    <xf numFmtId="0" fontId="54" fillId="19" borderId="42" xfId="0" applyFont="1" applyFill="1" applyBorder="1" applyAlignment="1">
      <alignment horizontal="center" vertical="center" wrapText="1"/>
    </xf>
    <xf numFmtId="0" fontId="54" fillId="19" borderId="11" xfId="0" applyFont="1" applyFill="1" applyBorder="1" applyAlignment="1">
      <alignment horizontal="center" vertical="center"/>
    </xf>
    <xf numFmtId="0" fontId="54" fillId="19" borderId="48" xfId="0" applyFont="1" applyFill="1" applyBorder="1" applyAlignment="1">
      <alignment horizontal="center" vertical="center"/>
    </xf>
    <xf numFmtId="0" fontId="54" fillId="19" borderId="58" xfId="0" applyFont="1" applyFill="1" applyBorder="1" applyAlignment="1">
      <alignment horizontal="center" vertical="center"/>
    </xf>
    <xf numFmtId="0" fontId="54" fillId="19" borderId="54" xfId="0" applyFont="1" applyFill="1" applyBorder="1" applyAlignment="1">
      <alignment horizontal="center" vertical="center"/>
    </xf>
    <xf numFmtId="0" fontId="54" fillId="19" borderId="60" xfId="0" applyFont="1" applyFill="1" applyBorder="1" applyAlignment="1">
      <alignment horizontal="center" vertical="center"/>
    </xf>
    <xf numFmtId="0" fontId="54" fillId="19" borderId="62" xfId="0" applyFont="1" applyFill="1" applyBorder="1" applyAlignment="1">
      <alignment horizontal="center" vertical="center"/>
    </xf>
    <xf numFmtId="0" fontId="49" fillId="19" borderId="65" xfId="0" applyFont="1" applyFill="1" applyBorder="1" applyAlignment="1">
      <alignment horizontal="center"/>
    </xf>
    <xf numFmtId="0" fontId="49" fillId="19" borderId="11" xfId="0" applyFont="1" applyFill="1" applyBorder="1" applyAlignment="1">
      <alignment horizontal="center"/>
    </xf>
    <xf numFmtId="0" fontId="49" fillId="19" borderId="56" xfId="0" applyFont="1" applyFill="1" applyBorder="1" applyAlignment="1">
      <alignment horizontal="center"/>
    </xf>
    <xf numFmtId="0" fontId="49" fillId="19" borderId="55" xfId="0" applyFont="1" applyFill="1" applyBorder="1" applyAlignment="1">
      <alignment horizontal="center"/>
    </xf>
    <xf numFmtId="0" fontId="61" fillId="19" borderId="27" xfId="0" applyFont="1" applyFill="1" applyBorder="1" applyAlignment="1">
      <alignment horizontal="center" vertical="center" wrapText="1"/>
    </xf>
    <xf numFmtId="0" fontId="61" fillId="19" borderId="30" xfId="0" applyFont="1" applyFill="1" applyBorder="1" applyAlignment="1">
      <alignment horizontal="center" vertical="center" wrapText="1"/>
    </xf>
    <xf numFmtId="0" fontId="26" fillId="28" borderId="1" xfId="0" applyFont="1" applyFill="1" applyBorder="1" applyAlignment="1">
      <alignment horizontal="center"/>
    </xf>
    <xf numFmtId="0" fontId="26" fillId="28" borderId="2" xfId="0" applyFont="1" applyFill="1" applyBorder="1" applyAlignment="1">
      <alignment horizontal="center"/>
    </xf>
    <xf numFmtId="0" fontId="26" fillId="28" borderId="3" xfId="0" applyFont="1" applyFill="1" applyBorder="1" applyAlignment="1">
      <alignment horizontal="center"/>
    </xf>
    <xf numFmtId="0" fontId="61" fillId="28" borderId="45" xfId="0" applyFont="1" applyFill="1" applyBorder="1" applyAlignment="1">
      <alignment horizontal="center" vertical="center" wrapText="1"/>
    </xf>
    <xf numFmtId="0" fontId="61" fillId="28" borderId="52" xfId="0" applyFont="1" applyFill="1" applyBorder="1" applyAlignment="1">
      <alignment horizontal="center" vertical="center" wrapText="1"/>
    </xf>
    <xf numFmtId="0" fontId="61" fillId="28" borderId="19" xfId="0" applyFont="1" applyFill="1" applyBorder="1" applyAlignment="1">
      <alignment horizontal="center" vertical="center" wrapText="1"/>
    </xf>
    <xf numFmtId="0" fontId="61" fillId="28" borderId="22" xfId="0" applyFont="1" applyFill="1" applyBorder="1" applyAlignment="1">
      <alignment horizontal="center" vertical="center" wrapText="1"/>
    </xf>
    <xf numFmtId="0" fontId="43" fillId="31" borderId="37" xfId="0" applyFont="1" applyFill="1" applyBorder="1" applyAlignment="1">
      <alignment horizontal="center" vertical="center"/>
    </xf>
    <xf numFmtId="0" fontId="54" fillId="28" borderId="55" xfId="0" applyFont="1" applyFill="1" applyBorder="1" applyAlignment="1">
      <alignment horizontal="center" vertical="center" wrapText="1"/>
    </xf>
    <xf numFmtId="0" fontId="54" fillId="28" borderId="38" xfId="0" applyFont="1" applyFill="1" applyBorder="1" applyAlignment="1">
      <alignment horizontal="center" vertical="center" wrapText="1"/>
    </xf>
    <xf numFmtId="0" fontId="54" fillId="28" borderId="42" xfId="0" applyFont="1" applyFill="1" applyBorder="1" applyAlignment="1">
      <alignment horizontal="center" vertical="center" wrapText="1"/>
    </xf>
    <xf numFmtId="0" fontId="54" fillId="28" borderId="11" xfId="0" applyFont="1" applyFill="1" applyBorder="1" applyAlignment="1">
      <alignment horizontal="center" vertical="center"/>
    </xf>
    <xf numFmtId="0" fontId="54" fillId="28" borderId="48" xfId="0" applyFont="1" applyFill="1" applyBorder="1" applyAlignment="1">
      <alignment horizontal="center" vertical="center"/>
    </xf>
    <xf numFmtId="0" fontId="54" fillId="28" borderId="58" xfId="0" applyFont="1" applyFill="1" applyBorder="1" applyAlignment="1">
      <alignment horizontal="center" vertical="center"/>
    </xf>
    <xf numFmtId="0" fontId="54" fillId="28" borderId="54" xfId="0" applyFont="1" applyFill="1" applyBorder="1" applyAlignment="1">
      <alignment horizontal="center" vertical="center"/>
    </xf>
    <xf numFmtId="0" fontId="54" fillId="28" borderId="60" xfId="0" applyFont="1" applyFill="1" applyBorder="1" applyAlignment="1">
      <alignment horizontal="center" vertical="center"/>
    </xf>
    <xf numFmtId="0" fontId="54" fillId="28" borderId="62" xfId="0" applyFont="1" applyFill="1" applyBorder="1" applyAlignment="1">
      <alignment horizontal="center" vertical="center"/>
    </xf>
    <xf numFmtId="0" fontId="49" fillId="28" borderId="65" xfId="0" applyFont="1" applyFill="1" applyBorder="1" applyAlignment="1">
      <alignment horizontal="center"/>
    </xf>
    <xf numFmtId="0" fontId="49" fillId="28" borderId="11" xfId="0" applyFont="1" applyFill="1" applyBorder="1" applyAlignment="1">
      <alignment horizontal="center"/>
    </xf>
    <xf numFmtId="0" fontId="49" fillId="28" borderId="56" xfId="0" applyFont="1" applyFill="1" applyBorder="1" applyAlignment="1">
      <alignment horizontal="center"/>
    </xf>
    <xf numFmtId="0" fontId="49" fillId="28" borderId="55" xfId="0" applyFont="1" applyFill="1" applyBorder="1" applyAlignment="1">
      <alignment horizontal="center"/>
    </xf>
    <xf numFmtId="0" fontId="61" fillId="28" borderId="33" xfId="0" applyFont="1" applyFill="1" applyBorder="1" applyAlignment="1">
      <alignment horizontal="center" vertical="center" wrapText="1"/>
    </xf>
    <xf numFmtId="0" fontId="61" fillId="28" borderId="28" xfId="0" applyFont="1" applyFill="1" applyBorder="1" applyAlignment="1">
      <alignment horizontal="center" vertical="center" wrapText="1"/>
    </xf>
    <xf numFmtId="0" fontId="61" fillId="28" borderId="19" xfId="0" applyFont="1" applyFill="1" applyBorder="1" applyAlignment="1">
      <alignment horizontal="center" vertical="center"/>
    </xf>
    <xf numFmtId="0" fontId="61" fillId="28" borderId="22" xfId="0" applyFont="1" applyFill="1" applyBorder="1" applyAlignment="1">
      <alignment horizontal="center" vertical="center"/>
    </xf>
    <xf numFmtId="0" fontId="28" fillId="0" borderId="0" xfId="0" applyFont="1" applyAlignment="1">
      <alignment horizontal="center" vertical="center" wrapText="1"/>
    </xf>
    <xf numFmtId="0" fontId="26" fillId="28" borderId="4" xfId="0" applyFont="1" applyFill="1" applyBorder="1" applyAlignment="1">
      <alignment horizontal="center"/>
    </xf>
    <xf numFmtId="0" fontId="26" fillId="28" borderId="12" xfId="0" applyFont="1" applyFill="1" applyBorder="1" applyAlignment="1">
      <alignment horizontal="center"/>
    </xf>
    <xf numFmtId="0" fontId="26" fillId="28" borderId="5" xfId="0" applyFont="1" applyFill="1" applyBorder="1" applyAlignment="1">
      <alignment horizontal="center"/>
    </xf>
    <xf numFmtId="0" fontId="79" fillId="0" borderId="17" xfId="0" applyFont="1" applyBorder="1" applyAlignment="1">
      <alignment horizontal="center"/>
    </xf>
    <xf numFmtId="0" fontId="0" fillId="0" borderId="19" xfId="0" applyBorder="1" applyAlignment="1">
      <alignment horizontal="center"/>
    </xf>
    <xf numFmtId="0" fontId="109" fillId="0" borderId="14" xfId="0" applyFont="1" applyBorder="1" applyAlignment="1">
      <alignment horizontal="center" vertical="center"/>
    </xf>
    <xf numFmtId="0" fontId="109" fillId="0" borderId="0" xfId="0" applyFont="1" applyAlignment="1">
      <alignment horizontal="center" vertical="center"/>
    </xf>
  </cellXfs>
  <cellStyles count="5">
    <cellStyle name="Excel Built-in Normal" xfId="4" xr:uid="{AE53DB00-DCF7-4896-B385-4A2C9E9B130F}"/>
    <cellStyle name="Normale" xfId="0" builtinId="0"/>
    <cellStyle name="Normale 2" xfId="1" xr:uid="{00000000-0005-0000-0000-000001000000}"/>
    <cellStyle name="Normale 3" xfId="3" xr:uid="{3D9A3731-A87F-4DAF-932D-E2E018FA1AFC}"/>
    <cellStyle name="Valuta 2" xfId="2" xr:uid="{00000000-0005-0000-0000-000002000000}"/>
  </cellStyles>
  <dxfs count="18">
    <dxf>
      <font>
        <sz val="11"/>
        <color rgb="FF000000"/>
        <name val="Calibri"/>
      </font>
      <alignment horizontal="general" vertical="bottom" textRotation="0" wrapText="0" indent="0" shrinkToFit="0"/>
    </dxf>
    <dxf>
      <font>
        <sz val="11"/>
        <color rgb="FF000000"/>
        <name val="Calibri"/>
      </font>
      <alignment horizontal="general" vertical="bottom" textRotation="0" wrapText="0" indent="0" shrinkToFit="0"/>
    </dxf>
    <dxf>
      <font>
        <sz val="11"/>
        <color rgb="FF000000"/>
        <name val="Calibri"/>
      </font>
      <alignment horizontal="general" vertical="bottom" textRotation="0" wrapText="0" indent="0" shrinkToFit="0"/>
    </dxf>
    <dxf>
      <font>
        <sz val="11"/>
        <color rgb="FF000000"/>
        <name val="Calibri"/>
      </font>
      <alignment horizontal="general" vertical="bottom" textRotation="0" wrapText="0" indent="0" shrinkToFit="0"/>
    </dxf>
    <dxf>
      <font>
        <sz val="11"/>
        <color rgb="FF000000"/>
        <name val="Calibri"/>
      </font>
      <alignment horizontal="general" vertical="bottom" textRotation="0" wrapText="0" indent="0" shrinkToFit="0"/>
    </dxf>
    <dxf>
      <font>
        <sz val="11"/>
        <color rgb="FF000000"/>
        <name val="Calibri"/>
      </font>
      <alignment horizontal="general" vertical="bottom" textRotation="0" wrapText="0" indent="0" shrinkToFit="0"/>
    </dxf>
    <dxf>
      <font>
        <sz val="11"/>
        <color rgb="FF000000"/>
        <name val="Calibri"/>
      </font>
      <alignment horizontal="general" vertical="bottom" textRotation="0" wrapText="0" indent="0" shrinkToFit="0"/>
    </dxf>
    <dxf>
      <font>
        <sz val="11"/>
        <color rgb="FF000000"/>
        <name val="Calibri"/>
      </font>
      <alignment horizontal="general" vertical="bottom" textRotation="0" wrapText="0" indent="0" shrinkToFit="0"/>
    </dxf>
    <dxf>
      <font>
        <sz val="11"/>
        <color rgb="FF000000"/>
        <name val="Calibri"/>
      </font>
      <alignment horizontal="general" vertical="bottom" textRotation="0" wrapText="0" indent="0" shrinkToFit="0"/>
    </dxf>
    <dxf>
      <font>
        <sz val="11"/>
        <color rgb="FF000000"/>
        <name val="Calibri"/>
      </font>
      <alignment horizontal="general" vertical="bottom" textRotation="0" wrapText="0" indent="0" shrinkToFit="0"/>
    </dxf>
    <dxf>
      <font>
        <sz val="11"/>
        <color rgb="FF000000"/>
        <name val="Calibri"/>
      </font>
      <alignment horizontal="general" vertical="bottom" textRotation="0" wrapText="0" indent="0" shrinkToFit="0"/>
    </dxf>
    <dxf>
      <font>
        <sz val="11"/>
        <color rgb="FF000000"/>
        <name val="Calibri"/>
      </font>
      <alignment horizontal="general" vertical="bottom" textRotation="0" wrapText="0" indent="0" shrinkToFit="0"/>
    </dxf>
    <dxf>
      <font>
        <sz val="11"/>
        <color rgb="FF000000"/>
        <name val="Calibri"/>
      </font>
      <alignment horizontal="general" vertical="bottom" textRotation="0" wrapText="0" indent="0" shrinkToFit="0"/>
    </dxf>
    <dxf>
      <font>
        <sz val="11"/>
        <color rgb="FF000000"/>
        <name val="Calibri"/>
      </font>
      <alignment horizontal="general" vertical="bottom" textRotation="0" wrapText="0" indent="0" shrinkToFit="0"/>
    </dxf>
    <dxf>
      <font>
        <sz val="11"/>
        <color rgb="FF000000"/>
        <name val="Calibri"/>
      </font>
      <alignment horizontal="general" vertical="bottom" textRotation="0" wrapText="0" indent="0" shrinkToFit="0"/>
    </dxf>
    <dxf>
      <font>
        <sz val="11"/>
        <color rgb="FF000000"/>
        <name val="Calibri"/>
      </font>
      <alignment horizontal="general" vertical="bottom" textRotation="0" wrapText="0" indent="0" shrinkToFit="0"/>
    </dxf>
    <dxf>
      <font>
        <sz val="11"/>
        <color rgb="FF000000"/>
        <name val="Calibri"/>
      </font>
      <alignment horizontal="general" vertical="bottom" textRotation="0" wrapText="0" indent="0" shrinkToFit="0"/>
    </dxf>
    <dxf>
      <font>
        <sz val="11"/>
        <color rgb="FF000000"/>
        <name val="Calibri"/>
      </font>
      <alignment horizontal="general" vertical="bottom" textRotation="0" wrapText="0" indent="0" shrinkToFit="0"/>
    </dxf>
  </dxfs>
  <tableStyles count="0" defaultTableStyle="TableStyleMedium2" defaultPivotStyle="PivotStyleLight16"/>
  <colors>
    <mruColors>
      <color rgb="FF99FFCC"/>
      <color rgb="FFFFFFCC"/>
      <color rgb="FFCCFFFF"/>
      <color rgb="FFFFCC99"/>
      <color rgb="FFFFCCFF"/>
      <color rgb="FFCC99FF"/>
      <color rgb="FFBFAEC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Users/armento.s/AppData/Local/Microsoft/Windows/Temporary%20Internet%20Files/Content.Outlook/Y50012UO/faBBBio/Anticipazione_DI_345_2016_annualita_2015_e_2016_agg._DI%2019_2022_v04.3.2021.xlsx" TargetMode="External"/><Relationship Id="rId1" Type="http://schemas.openxmlformats.org/officeDocument/2006/relationships/externalLinkPath" Target="/Users/armento.s/AppData/Local/Microsoft/Windows/Temporary%20Internet%20Files/Content.Outlook/Y50012UO/faBBBio/Anticipazione_DI_345_2016_annualita_2015_e_2016_agg._DI%2019_2022_v04.3.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Anticipazione 2015  2016"/>
      <sheetName val="Foglio1"/>
    </sheetNames>
    <sheetDataSet>
      <sheetData sheetId="0"/>
      <sheetData sheetId="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tint="0.39997558519241921"/>
    <pageSetUpPr fitToPage="1"/>
  </sheetPr>
  <dimension ref="A1:AC217"/>
  <sheetViews>
    <sheetView topLeftCell="A22" zoomScale="67" zoomScaleNormal="67" workbookViewId="0">
      <selection activeCell="F44" sqref="F44"/>
    </sheetView>
  </sheetViews>
  <sheetFormatPr defaultColWidth="8.54296875" defaultRowHeight="14.5" x14ac:dyDescent="0.35"/>
  <cols>
    <col min="1" max="1" width="2.81640625" style="1" customWidth="1"/>
    <col min="2" max="2" width="10.54296875" style="1" customWidth="1"/>
    <col min="3" max="3" width="1.81640625" style="10" customWidth="1"/>
    <col min="4" max="4" width="15.81640625" style="11" customWidth="1"/>
    <col min="5" max="5" width="2" style="11" customWidth="1"/>
    <col min="6" max="6" width="25.54296875" style="11" customWidth="1"/>
    <col min="7" max="7" width="25.54296875" style="12" customWidth="1"/>
    <col min="8" max="8" width="17.1796875" style="1" customWidth="1"/>
    <col min="9" max="9" width="2.453125" style="1" customWidth="1"/>
    <col min="10" max="10" width="23" style="9" bestFit="1" customWidth="1"/>
    <col min="11" max="11" width="10.1796875" style="9" bestFit="1" customWidth="1"/>
    <col min="12" max="12" width="11.1796875" style="9" customWidth="1"/>
    <col min="13" max="13" width="1.81640625" style="10" customWidth="1"/>
    <col min="14" max="14" width="22" style="1" customWidth="1"/>
    <col min="15" max="15" width="2.453125" style="12" customWidth="1"/>
    <col min="16" max="16" width="20" style="1" customWidth="1"/>
    <col min="17" max="17" width="32.1796875" style="1" customWidth="1"/>
    <col min="18" max="18" width="18.1796875" style="10" customWidth="1"/>
    <col min="19" max="19" width="2.81640625" style="1" customWidth="1"/>
    <col min="20" max="20" width="22.54296875" style="10" customWidth="1"/>
    <col min="21" max="21" width="1.54296875" style="10" customWidth="1"/>
    <col min="22" max="22" width="17.81640625" style="10" customWidth="1"/>
    <col min="23" max="23" width="2.453125" style="10" customWidth="1"/>
    <col min="24" max="24" width="19.453125" style="1" customWidth="1"/>
    <col min="25" max="25" width="2.1796875" style="10" customWidth="1"/>
    <col min="26" max="26" width="17.7265625" style="1" customWidth="1"/>
    <col min="27" max="27" width="1.81640625" style="1" customWidth="1"/>
    <col min="28" max="28" width="16" style="1" customWidth="1"/>
    <col min="29" max="36" width="9.1796875" style="1" customWidth="1"/>
    <col min="37" max="37" width="10.54296875" style="1" customWidth="1"/>
    <col min="38" max="938" width="9.1796875" style="1" customWidth="1"/>
    <col min="939" max="16384" width="8.54296875" style="1"/>
  </cols>
  <sheetData>
    <row r="1" spans="1:29" ht="15" thickBot="1" x14ac:dyDescent="0.4">
      <c r="A1" s="91"/>
      <c r="B1" s="38"/>
      <c r="C1" s="39"/>
      <c r="D1" s="40"/>
      <c r="E1" s="40"/>
      <c r="F1" s="40"/>
      <c r="G1" s="41"/>
      <c r="H1" s="38"/>
      <c r="I1" s="38"/>
      <c r="J1" s="42"/>
      <c r="K1" s="42"/>
      <c r="L1" s="42"/>
      <c r="M1" s="39"/>
      <c r="N1" s="38"/>
      <c r="O1" s="41"/>
      <c r="P1" s="38"/>
      <c r="Q1" s="38"/>
      <c r="R1" s="39"/>
      <c r="S1" s="38"/>
      <c r="T1" s="39"/>
      <c r="U1" s="39"/>
      <c r="V1" s="39"/>
      <c r="W1" s="39"/>
      <c r="X1" s="38"/>
      <c r="Y1" s="39"/>
      <c r="Z1" s="38"/>
      <c r="AA1" s="38"/>
      <c r="AB1" s="38"/>
      <c r="AC1" s="43"/>
    </row>
    <row r="2" spans="1:29" ht="33" thickBot="1" x14ac:dyDescent="0.4">
      <c r="A2" s="84"/>
      <c r="C2" s="970" t="s">
        <v>0</v>
      </c>
      <c r="D2" s="971"/>
      <c r="E2" s="971"/>
      <c r="F2" s="971"/>
      <c r="G2" s="971"/>
      <c r="H2" s="971"/>
      <c r="I2" s="971"/>
      <c r="J2" s="971"/>
      <c r="K2" s="971"/>
      <c r="L2" s="971"/>
      <c r="M2" s="971"/>
      <c r="N2" s="971"/>
      <c r="O2" s="971"/>
      <c r="P2" s="971"/>
      <c r="Q2" s="971"/>
      <c r="R2" s="971"/>
      <c r="S2" s="971"/>
      <c r="T2" s="971"/>
      <c r="U2" s="971"/>
      <c r="V2" s="971"/>
      <c r="W2" s="971"/>
      <c r="X2" s="972"/>
      <c r="Y2" s="50"/>
      <c r="Z2" s="50"/>
      <c r="AA2" s="50"/>
      <c r="AB2" s="50"/>
      <c r="AC2" s="85"/>
    </row>
    <row r="3" spans="1:29" ht="23" thickBot="1" x14ac:dyDescent="0.4">
      <c r="A3" s="84"/>
      <c r="C3" s="37"/>
      <c r="D3" s="37"/>
      <c r="E3" s="37"/>
      <c r="F3" s="37"/>
      <c r="G3" s="37"/>
      <c r="H3" s="37"/>
      <c r="I3" s="37"/>
      <c r="J3" s="37"/>
      <c r="K3" s="37"/>
      <c r="L3" s="37"/>
      <c r="M3" s="37"/>
      <c r="N3" s="37"/>
      <c r="O3" s="37"/>
      <c r="P3" s="37"/>
      <c r="Q3" s="37"/>
      <c r="R3" s="37"/>
      <c r="S3" s="37"/>
      <c r="T3" s="37"/>
      <c r="U3" s="37"/>
      <c r="V3" s="37"/>
      <c r="W3" s="37"/>
      <c r="X3" s="37"/>
      <c r="Y3" s="37"/>
      <c r="Z3" s="37"/>
      <c r="AA3" s="37"/>
      <c r="AB3" s="37"/>
      <c r="AC3" s="85"/>
    </row>
    <row r="4" spans="1:29" ht="28" thickBot="1" x14ac:dyDescent="0.4">
      <c r="A4" s="84"/>
      <c r="C4" s="967" t="s">
        <v>1</v>
      </c>
      <c r="D4" s="968"/>
      <c r="E4" s="968"/>
      <c r="F4" s="968"/>
      <c r="G4" s="968"/>
      <c r="H4" s="968"/>
      <c r="I4" s="968"/>
      <c r="J4" s="968"/>
      <c r="K4" s="968"/>
      <c r="L4" s="968"/>
      <c r="M4" s="968"/>
      <c r="N4" s="968"/>
      <c r="O4" s="968"/>
      <c r="P4" s="968"/>
      <c r="Q4" s="968"/>
      <c r="R4" s="968"/>
      <c r="S4" s="968"/>
      <c r="T4" s="968"/>
      <c r="U4" s="968"/>
      <c r="V4" s="968"/>
      <c r="W4" s="968"/>
      <c r="X4" s="969"/>
      <c r="Y4" s="35"/>
      <c r="Z4" s="35"/>
      <c r="AA4" s="35"/>
      <c r="AB4" s="35"/>
      <c r="AC4" s="85"/>
    </row>
    <row r="5" spans="1:29" ht="21" customHeight="1" thickBot="1" x14ac:dyDescent="0.4">
      <c r="A5" s="84"/>
      <c r="C5" s="1"/>
      <c r="D5" s="34"/>
      <c r="E5" s="34"/>
      <c r="F5" s="34"/>
      <c r="G5" s="34"/>
      <c r="H5" s="34"/>
      <c r="I5" s="34"/>
      <c r="J5" s="34"/>
      <c r="K5" s="34"/>
      <c r="L5" s="34"/>
      <c r="M5" s="34"/>
      <c r="N5" s="34"/>
      <c r="O5" s="34"/>
      <c r="P5" s="34"/>
      <c r="Q5" s="34"/>
      <c r="R5" s="34"/>
      <c r="S5" s="34"/>
      <c r="T5" s="34"/>
      <c r="U5" s="34"/>
      <c r="V5" s="34"/>
      <c r="W5" s="34"/>
      <c r="X5" s="34"/>
      <c r="Y5" s="35"/>
      <c r="Z5" s="35"/>
      <c r="AA5" s="35"/>
      <c r="AB5" s="35"/>
      <c r="AC5" s="85"/>
    </row>
    <row r="6" spans="1:29" ht="53.15" customHeight="1" thickBot="1" x14ac:dyDescent="0.4">
      <c r="A6" s="84"/>
      <c r="B6" s="85"/>
      <c r="C6" s="981" t="s">
        <v>2</v>
      </c>
      <c r="D6" s="982"/>
      <c r="E6" s="982"/>
      <c r="F6" s="983"/>
      <c r="G6" s="1010" t="s">
        <v>3</v>
      </c>
      <c r="H6" s="1011"/>
      <c r="I6" s="1011"/>
      <c r="J6" s="1012"/>
      <c r="K6" s="993" t="s">
        <v>4</v>
      </c>
      <c r="L6" s="994"/>
      <c r="M6" s="994"/>
      <c r="N6" s="994"/>
      <c r="O6" s="995"/>
      <c r="P6" s="996"/>
      <c r="Q6" s="996"/>
      <c r="R6" s="996"/>
      <c r="S6" s="996"/>
      <c r="T6" s="996"/>
      <c r="U6" s="996"/>
      <c r="V6" s="996"/>
      <c r="W6" s="996"/>
      <c r="X6" s="997"/>
      <c r="AC6" s="85"/>
    </row>
    <row r="7" spans="1:29" ht="21.65" customHeight="1" thickBot="1" x14ac:dyDescent="0.4">
      <c r="A7" s="84"/>
      <c r="C7" s="108"/>
      <c r="D7" s="108"/>
      <c r="E7" s="108"/>
      <c r="F7" s="108"/>
      <c r="G7" s="109"/>
      <c r="H7" s="109"/>
      <c r="I7" s="109"/>
      <c r="J7" s="109"/>
      <c r="K7" s="657"/>
      <c r="L7" s="657"/>
      <c r="M7" s="657"/>
      <c r="N7" s="657"/>
      <c r="O7" s="657"/>
      <c r="P7" s="657"/>
      <c r="Q7" s="657"/>
      <c r="R7" s="658"/>
      <c r="S7" s="658"/>
      <c r="T7" s="600"/>
      <c r="U7" s="659"/>
      <c r="V7" s="319"/>
      <c r="W7" s="319"/>
      <c r="X7" s="319"/>
      <c r="Y7" s="28"/>
      <c r="Z7" s="28"/>
      <c r="AA7" s="28"/>
      <c r="AB7" s="28"/>
      <c r="AC7" s="85"/>
    </row>
    <row r="8" spans="1:29" s="2" customFormat="1" ht="17.5" x14ac:dyDescent="0.35">
      <c r="A8" s="44"/>
      <c r="C8" s="1015" t="s">
        <v>5</v>
      </c>
      <c r="D8" s="1016"/>
      <c r="E8" s="1016"/>
      <c r="F8" s="1016"/>
      <c r="G8" s="1006" t="str">
        <f>IF(VLOOKUP($G$6,CUP!$A$2:$Y$20,2,FALSE)="","",VLOOKUP($G$6,CUP!$A$2:$Y$20,2,FALSE))</f>
        <v>I70B23000050009</v>
      </c>
      <c r="H8" s="1006"/>
      <c r="I8" s="1007"/>
      <c r="J8" s="660"/>
      <c r="K8" s="1030" t="s">
        <v>650</v>
      </c>
      <c r="L8" s="1031"/>
      <c r="M8" s="1031"/>
      <c r="N8" s="1031"/>
      <c r="O8" s="1032"/>
      <c r="P8" s="1032"/>
      <c r="Q8" s="1032"/>
      <c r="R8" s="1032"/>
      <c r="S8" s="1032"/>
      <c r="T8" s="1032"/>
      <c r="U8" s="1032"/>
      <c r="V8" s="1032"/>
      <c r="W8" s="1032"/>
      <c r="X8" s="1033"/>
      <c r="Y8" s="57"/>
      <c r="Z8" s="57"/>
      <c r="AA8" s="57"/>
      <c r="AB8" s="57"/>
      <c r="AC8" s="90"/>
    </row>
    <row r="9" spans="1:29" s="2" customFormat="1" ht="17.5" x14ac:dyDescent="0.35">
      <c r="A9" s="44"/>
      <c r="C9" s="1017"/>
      <c r="D9" s="1018"/>
      <c r="E9" s="1018"/>
      <c r="F9" s="1018"/>
      <c r="G9" s="1008" t="str">
        <f>IF(VLOOKUP($G$6,CUP!$A$2:$Y$20,3,FALSE)="","",VLOOKUP($G$6,CUP!$A$2:$Y$20,3,FALSE))</f>
        <v>E50I23000010002</v>
      </c>
      <c r="H9" s="1008"/>
      <c r="I9" s="1009"/>
      <c r="J9" s="660"/>
      <c r="K9" s="998"/>
      <c r="L9" s="999"/>
      <c r="M9" s="999"/>
      <c r="N9" s="999"/>
      <c r="O9" s="1002"/>
      <c r="P9" s="1002"/>
      <c r="Q9" s="1002"/>
      <c r="R9" s="1002"/>
      <c r="S9" s="1002"/>
      <c r="T9" s="1002"/>
      <c r="U9" s="1002"/>
      <c r="V9" s="1002"/>
      <c r="W9" s="1002"/>
      <c r="X9" s="1003"/>
      <c r="Y9" s="57"/>
      <c r="Z9" s="57"/>
      <c r="AA9" s="57"/>
      <c r="AB9" s="57"/>
      <c r="AC9" s="90"/>
    </row>
    <row r="10" spans="1:29" s="2" customFormat="1" ht="17.5" x14ac:dyDescent="0.35">
      <c r="A10" s="44"/>
      <c r="C10" s="1017"/>
      <c r="D10" s="1018"/>
      <c r="E10" s="1018"/>
      <c r="F10" s="1018"/>
      <c r="G10" s="1008" t="str">
        <f>IF(VLOOKUP($G$6,CUP!$A$2:$Y$20,4,FALSE)="","",VLOOKUP($G$6,CUP!$A$2:$Y$20,4,FALSE))</f>
        <v>E70I23000040002</v>
      </c>
      <c r="H10" s="1008"/>
      <c r="I10" s="1009"/>
      <c r="J10" s="660"/>
      <c r="K10" s="998" t="s">
        <v>651</v>
      </c>
      <c r="L10" s="999"/>
      <c r="M10" s="999"/>
      <c r="N10" s="999"/>
      <c r="O10" s="1002"/>
      <c r="P10" s="1002"/>
      <c r="Q10" s="1002"/>
      <c r="R10" s="1002"/>
      <c r="S10" s="1002"/>
      <c r="T10" s="1002"/>
      <c r="U10" s="1002"/>
      <c r="V10" s="1002"/>
      <c r="W10" s="1002"/>
      <c r="X10" s="1003"/>
      <c r="Y10" s="57"/>
      <c r="Z10" s="57"/>
      <c r="AA10" s="57"/>
      <c r="AB10" s="57"/>
      <c r="AC10" s="90"/>
    </row>
    <row r="11" spans="1:29" s="2" customFormat="1" ht="18" thickBot="1" x14ac:dyDescent="0.4">
      <c r="A11" s="44"/>
      <c r="C11" s="1017"/>
      <c r="D11" s="1018"/>
      <c r="E11" s="1018"/>
      <c r="F11" s="1018"/>
      <c r="G11" s="1008" t="str">
        <f>IF(VLOOKUP($G$6,CUP!$A$2:$Y$20,5,FALSE)="","",VLOOKUP($G$6,CUP!$A$2:$Y$20,5,FALSE))</f>
        <v>C10B23000020009</v>
      </c>
      <c r="H11" s="1008"/>
      <c r="I11" s="1009"/>
      <c r="J11" s="660"/>
      <c r="K11" s="1000"/>
      <c r="L11" s="1001"/>
      <c r="M11" s="1001"/>
      <c r="N11" s="1001"/>
      <c r="O11" s="1004"/>
      <c r="P11" s="1004"/>
      <c r="Q11" s="1004"/>
      <c r="R11" s="1004"/>
      <c r="S11" s="1004"/>
      <c r="T11" s="1004"/>
      <c r="U11" s="1004"/>
      <c r="V11" s="1004"/>
      <c r="W11" s="1004"/>
      <c r="X11" s="1005"/>
      <c r="Y11" s="57"/>
      <c r="Z11" s="57"/>
      <c r="AA11" s="57"/>
      <c r="AB11" s="57"/>
      <c r="AC11" s="90"/>
    </row>
    <row r="12" spans="1:29" s="2" customFormat="1" ht="18" thickBot="1" x14ac:dyDescent="0.4">
      <c r="A12" s="44"/>
      <c r="C12" s="1017"/>
      <c r="D12" s="1018"/>
      <c r="E12" s="1018"/>
      <c r="F12" s="1018"/>
      <c r="G12" s="1008" t="str">
        <f>IF(VLOOKUP($G$6,CUP!$A$2:$Y$20,6,FALSE)="","",VLOOKUP($G$6,CUP!$A$2:$Y$20,6,FALSE))</f>
        <v>E99I24001020008</v>
      </c>
      <c r="H12" s="1008"/>
      <c r="I12" s="1009"/>
      <c r="J12" s="660"/>
      <c r="K12" s="661"/>
      <c r="L12" s="661"/>
      <c r="M12" s="661"/>
      <c r="N12" s="661"/>
      <c r="O12" s="661"/>
      <c r="P12" s="661"/>
      <c r="Q12" s="661"/>
      <c r="R12" s="661"/>
      <c r="S12" s="661"/>
      <c r="T12" s="661"/>
      <c r="U12" s="661"/>
      <c r="V12" s="661"/>
      <c r="W12" s="661"/>
      <c r="X12" s="661"/>
      <c r="Y12" s="57"/>
      <c r="Z12" s="57"/>
      <c r="AA12" s="57"/>
      <c r="AB12" s="57"/>
      <c r="AC12" s="90"/>
    </row>
    <row r="13" spans="1:29" s="2" customFormat="1" ht="17.5" x14ac:dyDescent="0.35">
      <c r="A13" s="44"/>
      <c r="C13" s="1017"/>
      <c r="D13" s="1018"/>
      <c r="E13" s="1018"/>
      <c r="F13" s="1018"/>
      <c r="G13" s="1008" t="str">
        <f>IF(VLOOKUP($G$6,CUP!$A$2:$Y$20,7,FALSE)="","",VLOOKUP($G$6,CUP!$A$2:$Y$20,7,FALSE))</f>
        <v>E19I24000840008</v>
      </c>
      <c r="H13" s="1008"/>
      <c r="I13" s="1009"/>
      <c r="J13" s="660"/>
      <c r="K13" s="1021" t="s">
        <v>6</v>
      </c>
      <c r="L13" s="1022"/>
      <c r="M13" s="1022"/>
      <c r="N13" s="1022"/>
      <c r="O13" s="1022"/>
      <c r="P13" s="1022"/>
      <c r="Q13" s="1022"/>
      <c r="R13" s="1022"/>
      <c r="S13" s="1022"/>
      <c r="T13" s="1022"/>
      <c r="U13" s="1022"/>
      <c r="V13" s="1022"/>
      <c r="W13" s="1022"/>
      <c r="X13" s="1023"/>
      <c r="Y13" s="57"/>
      <c r="Z13" s="57"/>
      <c r="AA13" s="57"/>
      <c r="AB13" s="57"/>
      <c r="AC13" s="90"/>
    </row>
    <row r="14" spans="1:29" s="2" customFormat="1" ht="17.5" x14ac:dyDescent="0.35">
      <c r="A14" s="44"/>
      <c r="C14" s="1017"/>
      <c r="D14" s="1018"/>
      <c r="E14" s="1018"/>
      <c r="F14" s="1018"/>
      <c r="G14" s="1008" t="str">
        <f>IF(VLOOKUP($G$6,CUP!$A$2:$Y$20,8,FALSE)="","",VLOOKUP($G$6,CUP!$A$2:$Y$20,8,FALSE))</f>
        <v>I70I24000090005</v>
      </c>
      <c r="H14" s="1008"/>
      <c r="I14" s="1009"/>
      <c r="J14" s="660"/>
      <c r="K14" s="1024"/>
      <c r="L14" s="1025"/>
      <c r="M14" s="1025"/>
      <c r="N14" s="1025"/>
      <c r="O14" s="1025"/>
      <c r="P14" s="1025"/>
      <c r="Q14" s="1025"/>
      <c r="R14" s="1025"/>
      <c r="S14" s="1025"/>
      <c r="T14" s="1025"/>
      <c r="U14" s="1025"/>
      <c r="V14" s="1025"/>
      <c r="W14" s="1025"/>
      <c r="X14" s="1026"/>
      <c r="Y14" s="57"/>
      <c r="Z14" s="57"/>
      <c r="AA14" s="57"/>
      <c r="AB14" s="57"/>
      <c r="AC14" s="90"/>
    </row>
    <row r="15" spans="1:29" s="2" customFormat="1" ht="17.5" x14ac:dyDescent="0.35">
      <c r="A15" s="44"/>
      <c r="C15" s="1017"/>
      <c r="D15" s="1018"/>
      <c r="E15" s="1018"/>
      <c r="F15" s="1018"/>
      <c r="G15" s="1008" t="str">
        <f>IF(VLOOKUP($G$6,CUP!$A$2:$Y$20,9,FALSE)="","",VLOOKUP($G$6,CUP!$A$2:$Y$20,9,FALSE))</f>
        <v>I70I25000020001</v>
      </c>
      <c r="H15" s="1008"/>
      <c r="I15" s="1009"/>
      <c r="J15" s="660"/>
      <c r="K15" s="1024"/>
      <c r="L15" s="1025"/>
      <c r="M15" s="1025"/>
      <c r="N15" s="1025"/>
      <c r="O15" s="1025"/>
      <c r="P15" s="1025"/>
      <c r="Q15" s="1025"/>
      <c r="R15" s="1025"/>
      <c r="S15" s="1025"/>
      <c r="T15" s="1025"/>
      <c r="U15" s="1025"/>
      <c r="V15" s="1025"/>
      <c r="W15" s="1025"/>
      <c r="X15" s="1026"/>
      <c r="Y15" s="57"/>
      <c r="Z15" s="57"/>
      <c r="AA15" s="57"/>
      <c r="AB15" s="57"/>
      <c r="AC15" s="90"/>
    </row>
    <row r="16" spans="1:29" s="2" customFormat="1" ht="17.5" x14ac:dyDescent="0.35">
      <c r="A16" s="44"/>
      <c r="C16" s="1017"/>
      <c r="D16" s="1018"/>
      <c r="E16" s="1018"/>
      <c r="F16" s="1018"/>
      <c r="G16" s="1008" t="str">
        <f>IF(VLOOKUP($G$6,CUP!$A$2:$Y$20,10,FALSE)="","",VLOOKUP($G$6,CUP!$A$2:$Y$20,10,FALSE))</f>
        <v>F70B23000010009</v>
      </c>
      <c r="H16" s="1008"/>
      <c r="I16" s="1009"/>
      <c r="J16" s="660"/>
      <c r="K16" s="1024"/>
      <c r="L16" s="1025"/>
      <c r="M16" s="1025"/>
      <c r="N16" s="1025"/>
      <c r="O16" s="1025"/>
      <c r="P16" s="1025"/>
      <c r="Q16" s="1025"/>
      <c r="R16" s="1025"/>
      <c r="S16" s="1025"/>
      <c r="T16" s="1025"/>
      <c r="U16" s="1025"/>
      <c r="V16" s="1025"/>
      <c r="W16" s="1025"/>
      <c r="X16" s="1026"/>
      <c r="Y16" s="57"/>
      <c r="Z16" s="57"/>
      <c r="AA16" s="57"/>
      <c r="AB16" s="57"/>
      <c r="AC16" s="90"/>
    </row>
    <row r="17" spans="1:29" s="2" customFormat="1" ht="17.5" x14ac:dyDescent="0.35">
      <c r="A17" s="44"/>
      <c r="C17" s="1017"/>
      <c r="D17" s="1018"/>
      <c r="E17" s="1018"/>
      <c r="F17" s="1018"/>
      <c r="G17" s="1008" t="str">
        <f>IF(VLOOKUP($G$6,CUP!$A$2:$Y$20,11,FALSE)="","",VLOOKUP($G$6,CUP!$A$2:$Y$20,11,FALSE))</f>
        <v>F60I23000020009</v>
      </c>
      <c r="H17" s="1008"/>
      <c r="I17" s="1009"/>
      <c r="J17" s="660"/>
      <c r="K17" s="1024"/>
      <c r="L17" s="1025"/>
      <c r="M17" s="1025"/>
      <c r="N17" s="1025"/>
      <c r="O17" s="1025"/>
      <c r="P17" s="1025"/>
      <c r="Q17" s="1025"/>
      <c r="R17" s="1025"/>
      <c r="S17" s="1025"/>
      <c r="T17" s="1025"/>
      <c r="U17" s="1025"/>
      <c r="V17" s="1025"/>
      <c r="W17" s="1025"/>
      <c r="X17" s="1026"/>
      <c r="Y17" s="57"/>
      <c r="Z17" s="57"/>
      <c r="AA17" s="57"/>
      <c r="AB17" s="57"/>
      <c r="AC17" s="90"/>
    </row>
    <row r="18" spans="1:29" s="2" customFormat="1" ht="17.5" x14ac:dyDescent="0.35">
      <c r="A18" s="44"/>
      <c r="C18" s="1017"/>
      <c r="D18" s="1018"/>
      <c r="E18" s="1018"/>
      <c r="F18" s="1018"/>
      <c r="G18" s="1008" t="str">
        <f>IF(VLOOKUP($G$6,CUP!$A$2:$Y$20,12,FALSE)="","",VLOOKUP($G$6,CUP!$A$2:$Y$20,12,FALSE))</f>
        <v>D90B23000020007</v>
      </c>
      <c r="H18" s="1008"/>
      <c r="I18" s="1009"/>
      <c r="J18" s="660"/>
      <c r="K18" s="1024"/>
      <c r="L18" s="1025"/>
      <c r="M18" s="1025"/>
      <c r="N18" s="1025"/>
      <c r="O18" s="1025"/>
      <c r="P18" s="1025"/>
      <c r="Q18" s="1025"/>
      <c r="R18" s="1025"/>
      <c r="S18" s="1025"/>
      <c r="T18" s="1025"/>
      <c r="U18" s="1025"/>
      <c r="V18" s="1025"/>
      <c r="W18" s="1025"/>
      <c r="X18" s="1026"/>
      <c r="Y18" s="57"/>
      <c r="Z18" s="57"/>
      <c r="AA18" s="57"/>
      <c r="AB18" s="57"/>
      <c r="AC18" s="90"/>
    </row>
    <row r="19" spans="1:29" s="2" customFormat="1" ht="17.5" x14ac:dyDescent="0.35">
      <c r="A19" s="44"/>
      <c r="C19" s="1017"/>
      <c r="D19" s="1018"/>
      <c r="E19" s="1018"/>
      <c r="F19" s="1018"/>
      <c r="G19" s="1008" t="str">
        <f>IF(VLOOKUP($G$6,CUP!$A$2:$Y$20,13,FALSE)="","",VLOOKUP($G$6,CUP!$A$2:$Y$20,13,FALSE))</f>
        <v>F50B24000010008</v>
      </c>
      <c r="H19" s="1008"/>
      <c r="I19" s="1009"/>
      <c r="J19" s="660"/>
      <c r="K19" s="1024"/>
      <c r="L19" s="1025"/>
      <c r="M19" s="1025"/>
      <c r="N19" s="1025"/>
      <c r="O19" s="1025"/>
      <c r="P19" s="1025"/>
      <c r="Q19" s="1025"/>
      <c r="R19" s="1025"/>
      <c r="S19" s="1025"/>
      <c r="T19" s="1025"/>
      <c r="U19" s="1025"/>
      <c r="V19" s="1025"/>
      <c r="W19" s="1025"/>
      <c r="X19" s="1026"/>
      <c r="Y19" s="57"/>
      <c r="Z19" s="57"/>
      <c r="AA19" s="57"/>
      <c r="AB19" s="57"/>
      <c r="AC19" s="90"/>
    </row>
    <row r="20" spans="1:29" s="2" customFormat="1" ht="17.5" x14ac:dyDescent="0.35">
      <c r="A20" s="44"/>
      <c r="C20" s="1017"/>
      <c r="D20" s="1018"/>
      <c r="E20" s="1018"/>
      <c r="F20" s="1018"/>
      <c r="G20" s="1008" t="str">
        <f>IF(VLOOKUP($G$6,CUP!$A$2:$Y$20,14,FALSE)="","",VLOOKUP($G$6,CUP!$A$2:$Y$20,14,FALSE))</f>
        <v>I70I24000100001</v>
      </c>
      <c r="H20" s="1008"/>
      <c r="I20" s="1009"/>
      <c r="J20" s="660"/>
      <c r="K20" s="1024"/>
      <c r="L20" s="1025"/>
      <c r="M20" s="1025"/>
      <c r="N20" s="1025"/>
      <c r="O20" s="1025"/>
      <c r="P20" s="1025"/>
      <c r="Q20" s="1025"/>
      <c r="R20" s="1025"/>
      <c r="S20" s="1025"/>
      <c r="T20" s="1025"/>
      <c r="U20" s="1025"/>
      <c r="V20" s="1025"/>
      <c r="W20" s="1025"/>
      <c r="X20" s="1026"/>
      <c r="Y20" s="57"/>
      <c r="Z20" s="57"/>
      <c r="AA20" s="57"/>
      <c r="AB20" s="57"/>
      <c r="AC20" s="90"/>
    </row>
    <row r="21" spans="1:29" s="2" customFormat="1" ht="17.5" x14ac:dyDescent="0.35">
      <c r="A21" s="44"/>
      <c r="C21" s="1017"/>
      <c r="D21" s="1018"/>
      <c r="E21" s="1018"/>
      <c r="F21" s="1018"/>
      <c r="G21" s="1008" t="str">
        <f>IF(VLOOKUP($G$6,CUP!$A$2:$Y$20,15,FALSE)="","",VLOOKUP($G$6,CUP!$A$2:$Y$20,15,FALSE))</f>
        <v>F70I24000030002</v>
      </c>
      <c r="H21" s="1008"/>
      <c r="I21" s="1009"/>
      <c r="J21" s="660"/>
      <c r="K21" s="1024"/>
      <c r="L21" s="1025"/>
      <c r="M21" s="1025"/>
      <c r="N21" s="1025"/>
      <c r="O21" s="1025"/>
      <c r="P21" s="1025"/>
      <c r="Q21" s="1025"/>
      <c r="R21" s="1025"/>
      <c r="S21" s="1025"/>
      <c r="T21" s="1025"/>
      <c r="U21" s="1025"/>
      <c r="V21" s="1025"/>
      <c r="W21" s="1025"/>
      <c r="X21" s="1026"/>
      <c r="Y21" s="57"/>
      <c r="Z21" s="57"/>
      <c r="AA21" s="57"/>
      <c r="AB21" s="57"/>
      <c r="AC21" s="90"/>
    </row>
    <row r="22" spans="1:29" s="2" customFormat="1" ht="17.5" x14ac:dyDescent="0.35">
      <c r="A22" s="44"/>
      <c r="C22" s="1017"/>
      <c r="D22" s="1018"/>
      <c r="E22" s="1018"/>
      <c r="F22" s="1018"/>
      <c r="G22" s="1008" t="str">
        <f>IF(VLOOKUP($G$6,CUP!$A$2:$Y$20,16,FALSE)="","",VLOOKUP($G$6,CUP!$A$2:$Y$20,16,FALSE))</f>
        <v>H30I24000000009</v>
      </c>
      <c r="H22" s="1008"/>
      <c r="I22" s="1009"/>
      <c r="J22" s="660"/>
      <c r="K22" s="1024"/>
      <c r="L22" s="1025"/>
      <c r="M22" s="1025"/>
      <c r="N22" s="1025"/>
      <c r="O22" s="1025"/>
      <c r="P22" s="1025"/>
      <c r="Q22" s="1025"/>
      <c r="R22" s="1025"/>
      <c r="S22" s="1025"/>
      <c r="T22" s="1025"/>
      <c r="U22" s="1025"/>
      <c r="V22" s="1025"/>
      <c r="W22" s="1025"/>
      <c r="X22" s="1026"/>
      <c r="Y22" s="57"/>
      <c r="Z22" s="57"/>
      <c r="AA22" s="57"/>
      <c r="AB22" s="57"/>
      <c r="AC22" s="90"/>
    </row>
    <row r="23" spans="1:29" s="2" customFormat="1" ht="17.5" x14ac:dyDescent="0.35">
      <c r="A23" s="44"/>
      <c r="C23" s="1017"/>
      <c r="D23" s="1018"/>
      <c r="E23" s="1018"/>
      <c r="F23" s="1018"/>
      <c r="G23" s="1008" t="str">
        <f>IF(VLOOKUP($G$6,CUP!$A$2:$Y$20,17,FALSE)="","",VLOOKUP($G$6,CUP!$A$2:$Y$20,17,FALSE))</f>
        <v>B70B23000030009</v>
      </c>
      <c r="H23" s="1008"/>
      <c r="I23" s="1009"/>
      <c r="J23" s="660"/>
      <c r="K23" s="1024"/>
      <c r="L23" s="1025"/>
      <c r="M23" s="1025"/>
      <c r="N23" s="1025"/>
      <c r="O23" s="1025"/>
      <c r="P23" s="1025"/>
      <c r="Q23" s="1025"/>
      <c r="R23" s="1025"/>
      <c r="S23" s="1025"/>
      <c r="T23" s="1025"/>
      <c r="U23" s="1025"/>
      <c r="V23" s="1025"/>
      <c r="W23" s="1025"/>
      <c r="X23" s="1026"/>
      <c r="Y23" s="57"/>
      <c r="Z23" s="57"/>
      <c r="AA23" s="57"/>
      <c r="AB23" s="57"/>
      <c r="AC23" s="90"/>
    </row>
    <row r="24" spans="1:29" s="2" customFormat="1" ht="17.5" x14ac:dyDescent="0.35">
      <c r="A24" s="44"/>
      <c r="C24" s="1017"/>
      <c r="D24" s="1018"/>
      <c r="E24" s="1018"/>
      <c r="F24" s="1018"/>
      <c r="G24" s="1008" t="str">
        <f>IF(VLOOKUP($G$6,CUP!$A$2:$Y$20,18,FALSE)="","",VLOOKUP($G$6,CUP!$A$2:$Y$20,18,FALSE))</f>
        <v>D40B23000000007</v>
      </c>
      <c r="H24" s="1008"/>
      <c r="I24" s="1009"/>
      <c r="J24" s="660"/>
      <c r="K24" s="1024"/>
      <c r="L24" s="1025"/>
      <c r="M24" s="1025"/>
      <c r="N24" s="1025"/>
      <c r="O24" s="1025"/>
      <c r="P24" s="1025"/>
      <c r="Q24" s="1025"/>
      <c r="R24" s="1025"/>
      <c r="S24" s="1025"/>
      <c r="T24" s="1025"/>
      <c r="U24" s="1025"/>
      <c r="V24" s="1025"/>
      <c r="W24" s="1025"/>
      <c r="X24" s="1026"/>
      <c r="Y24" s="57"/>
      <c r="Z24" s="57"/>
      <c r="AA24" s="57"/>
      <c r="AB24" s="57"/>
      <c r="AC24" s="90"/>
    </row>
    <row r="25" spans="1:29" s="2" customFormat="1" ht="17.5" x14ac:dyDescent="0.35">
      <c r="A25" s="44"/>
      <c r="C25" s="1017"/>
      <c r="D25" s="1018"/>
      <c r="E25" s="1018"/>
      <c r="F25" s="1018"/>
      <c r="G25" s="1008" t="str">
        <f>IF(VLOOKUP($G$6,CUP!$A$2:$Y$20,19,FALSE)="","",VLOOKUP($G$6,CUP!$A$2:$Y$20,19,FALSE))</f>
        <v>B30I24000010001</v>
      </c>
      <c r="H25" s="1008"/>
      <c r="I25" s="1009"/>
      <c r="J25" s="660"/>
      <c r="K25" s="1024"/>
      <c r="L25" s="1025"/>
      <c r="M25" s="1025"/>
      <c r="N25" s="1025"/>
      <c r="O25" s="1025"/>
      <c r="P25" s="1025"/>
      <c r="Q25" s="1025"/>
      <c r="R25" s="1025"/>
      <c r="S25" s="1025"/>
      <c r="T25" s="1025"/>
      <c r="U25" s="1025"/>
      <c r="V25" s="1025"/>
      <c r="W25" s="1025"/>
      <c r="X25" s="1026"/>
      <c r="Y25" s="57"/>
      <c r="Z25" s="57"/>
      <c r="AA25" s="57"/>
      <c r="AB25" s="57"/>
      <c r="AC25" s="90"/>
    </row>
    <row r="26" spans="1:29" s="2" customFormat="1" ht="17.5" x14ac:dyDescent="0.35">
      <c r="A26" s="44"/>
      <c r="C26" s="1017"/>
      <c r="D26" s="1018"/>
      <c r="E26" s="1018"/>
      <c r="F26" s="1018"/>
      <c r="G26" s="1008" t="str">
        <f>IF(VLOOKUP($G$6,CUP!$A$2:$Y$20,20,FALSE)="","",VLOOKUP($G$6,CUP!$A$2:$Y$20,20,FALSE))</f>
        <v>B40I24000010001</v>
      </c>
      <c r="H26" s="1008"/>
      <c r="I26" s="1009"/>
      <c r="J26" s="660"/>
      <c r="K26" s="1024"/>
      <c r="L26" s="1025"/>
      <c r="M26" s="1025"/>
      <c r="N26" s="1025"/>
      <c r="O26" s="1025"/>
      <c r="P26" s="1025"/>
      <c r="Q26" s="1025"/>
      <c r="R26" s="1025"/>
      <c r="S26" s="1025"/>
      <c r="T26" s="1025"/>
      <c r="U26" s="1025"/>
      <c r="V26" s="1025"/>
      <c r="W26" s="1025"/>
      <c r="X26" s="1026"/>
      <c r="Y26" s="57"/>
      <c r="Z26" s="57"/>
      <c r="AA26" s="57"/>
      <c r="AB26" s="57"/>
      <c r="AC26" s="90"/>
    </row>
    <row r="27" spans="1:29" s="2" customFormat="1" ht="17.5" x14ac:dyDescent="0.35">
      <c r="A27" s="44"/>
      <c r="C27" s="1017"/>
      <c r="D27" s="1018"/>
      <c r="E27" s="1018"/>
      <c r="F27" s="1018"/>
      <c r="G27" s="1008" t="str">
        <f>IF(VLOOKUP($G$6,CUP!$A$2:$Y$20,21,FALSE)="","",VLOOKUP($G$6,CUP!$A$2:$Y$20,21,FALSE))</f>
        <v>B80I24000000001</v>
      </c>
      <c r="H27" s="1008"/>
      <c r="I27" s="1009"/>
      <c r="J27" s="660"/>
      <c r="K27" s="1024"/>
      <c r="L27" s="1025"/>
      <c r="M27" s="1025"/>
      <c r="N27" s="1025"/>
      <c r="O27" s="1025"/>
      <c r="P27" s="1025"/>
      <c r="Q27" s="1025"/>
      <c r="R27" s="1025"/>
      <c r="S27" s="1025"/>
      <c r="T27" s="1025"/>
      <c r="U27" s="1025"/>
      <c r="V27" s="1025"/>
      <c r="W27" s="1025"/>
      <c r="X27" s="1026"/>
      <c r="Y27" s="57"/>
      <c r="Z27" s="57"/>
      <c r="AA27" s="57"/>
      <c r="AB27" s="57"/>
      <c r="AC27" s="90"/>
    </row>
    <row r="28" spans="1:29" s="2" customFormat="1" ht="17.5" x14ac:dyDescent="0.35">
      <c r="A28" s="44"/>
      <c r="C28" s="1017"/>
      <c r="D28" s="1018"/>
      <c r="E28" s="1018"/>
      <c r="F28" s="1018"/>
      <c r="G28" s="1008" t="str">
        <f>IF(VLOOKUP($G$6,CUP!$A$2:$Y$20,22,FALSE)="","",VLOOKUP($G$6,CUP!$A$2:$Y$20,22,FALSE))</f>
        <v>F20I24000010001</v>
      </c>
      <c r="H28" s="1008"/>
      <c r="I28" s="1009"/>
      <c r="J28" s="660"/>
      <c r="K28" s="1024"/>
      <c r="L28" s="1025"/>
      <c r="M28" s="1025"/>
      <c r="N28" s="1025"/>
      <c r="O28" s="1025"/>
      <c r="P28" s="1025"/>
      <c r="Q28" s="1025"/>
      <c r="R28" s="1025"/>
      <c r="S28" s="1025"/>
      <c r="T28" s="1025"/>
      <c r="U28" s="1025"/>
      <c r="V28" s="1025"/>
      <c r="W28" s="1025"/>
      <c r="X28" s="1026"/>
      <c r="Y28" s="57"/>
      <c r="Z28" s="57"/>
      <c r="AA28" s="57"/>
      <c r="AB28" s="57"/>
      <c r="AC28" s="90"/>
    </row>
    <row r="29" spans="1:29" s="2" customFormat="1" ht="17.5" x14ac:dyDescent="0.35">
      <c r="A29" s="44"/>
      <c r="C29" s="1017"/>
      <c r="D29" s="1018"/>
      <c r="E29" s="1018"/>
      <c r="F29" s="1018"/>
      <c r="G29" s="1008" t="str">
        <f>IF(VLOOKUP($G$6,CUP!$A$2:$Y$20,23,FALSE)="","",VLOOKUP($G$6,CUP!$A$2:$Y$20,23,FALSE))</f>
        <v>F10I24000020001</v>
      </c>
      <c r="H29" s="1008"/>
      <c r="I29" s="1009"/>
      <c r="J29" s="660"/>
      <c r="K29" s="1024"/>
      <c r="L29" s="1025"/>
      <c r="M29" s="1025"/>
      <c r="N29" s="1025"/>
      <c r="O29" s="1025"/>
      <c r="P29" s="1025"/>
      <c r="Q29" s="1025"/>
      <c r="R29" s="1025"/>
      <c r="S29" s="1025"/>
      <c r="T29" s="1025"/>
      <c r="U29" s="1025"/>
      <c r="V29" s="1025"/>
      <c r="W29" s="1025"/>
      <c r="X29" s="1026"/>
      <c r="Y29" s="57"/>
      <c r="Z29" s="57"/>
      <c r="AA29" s="57"/>
      <c r="AB29" s="57"/>
      <c r="AC29" s="90"/>
    </row>
    <row r="30" spans="1:29" s="2" customFormat="1" ht="17.5" x14ac:dyDescent="0.35">
      <c r="A30" s="44"/>
      <c r="C30" s="1017"/>
      <c r="D30" s="1018"/>
      <c r="E30" s="1018"/>
      <c r="F30" s="1018"/>
      <c r="G30" s="1008" t="str">
        <f>IF(VLOOKUP($G$6,CUP!$A$2:$Y$20,24,FALSE)="","",VLOOKUP($G$6,CUP!$A$2:$Y$20,24,FALSE))</f>
        <v>F90I24000030001</v>
      </c>
      <c r="H30" s="1008"/>
      <c r="I30" s="1009"/>
      <c r="J30" s="660"/>
      <c r="K30" s="1024"/>
      <c r="L30" s="1025"/>
      <c r="M30" s="1025"/>
      <c r="N30" s="1025"/>
      <c r="O30" s="1025"/>
      <c r="P30" s="1025"/>
      <c r="Q30" s="1025"/>
      <c r="R30" s="1025"/>
      <c r="S30" s="1025"/>
      <c r="T30" s="1025"/>
      <c r="U30" s="1025"/>
      <c r="V30" s="1025"/>
      <c r="W30" s="1025"/>
      <c r="X30" s="1026"/>
      <c r="Y30" s="57"/>
      <c r="Z30" s="57"/>
      <c r="AA30" s="57"/>
      <c r="AB30" s="57"/>
      <c r="AC30" s="90"/>
    </row>
    <row r="31" spans="1:29" s="2" customFormat="1" ht="18" thickBot="1" x14ac:dyDescent="0.4">
      <c r="A31" s="44"/>
      <c r="C31" s="1019"/>
      <c r="D31" s="1020"/>
      <c r="E31" s="1020"/>
      <c r="F31" s="1020"/>
      <c r="G31" s="1013" t="str">
        <f>IF(VLOOKUP($G$6,CUP!$A$2:$Y$20,25,FALSE)="","",VLOOKUP($G$6,CUP!$A$2:$Y$20,25,FALSE))</f>
        <v>G39B23000460001</v>
      </c>
      <c r="H31" s="1013"/>
      <c r="I31" s="1014"/>
      <c r="J31" s="660"/>
      <c r="K31" s="1027"/>
      <c r="L31" s="1028"/>
      <c r="M31" s="1028"/>
      <c r="N31" s="1028"/>
      <c r="O31" s="1028"/>
      <c r="P31" s="1028"/>
      <c r="Q31" s="1028"/>
      <c r="R31" s="1028"/>
      <c r="S31" s="1028"/>
      <c r="T31" s="1028"/>
      <c r="U31" s="1028"/>
      <c r="V31" s="1028"/>
      <c r="W31" s="1028"/>
      <c r="X31" s="1029"/>
      <c r="Y31" s="57"/>
      <c r="Z31" s="57"/>
      <c r="AA31" s="57"/>
      <c r="AB31" s="57"/>
      <c r="AC31" s="90"/>
    </row>
    <row r="32" spans="1:29" s="2" customFormat="1" ht="25.5" customHeight="1" thickBot="1" x14ac:dyDescent="0.4">
      <c r="A32" s="44"/>
      <c r="C32" s="37"/>
      <c r="D32" s="54"/>
      <c r="E32" s="54"/>
      <c r="F32" s="54"/>
      <c r="G32" s="53"/>
      <c r="H32" s="55"/>
      <c r="I32" s="37"/>
      <c r="J32" s="37"/>
      <c r="K32" s="37"/>
      <c r="L32" s="37"/>
      <c r="M32" s="37"/>
      <c r="N32" s="56"/>
      <c r="O32" s="56"/>
      <c r="P32" s="56"/>
      <c r="Q32" s="56"/>
      <c r="R32" s="56"/>
      <c r="S32" s="56"/>
      <c r="T32" s="57"/>
      <c r="U32" s="57"/>
      <c r="V32" s="57"/>
      <c r="W32" s="57"/>
      <c r="X32" s="57"/>
      <c r="Y32" s="57"/>
      <c r="Z32" s="57"/>
      <c r="AA32" s="57"/>
      <c r="AB32" s="57"/>
      <c r="AC32" s="90"/>
    </row>
    <row r="33" spans="1:29" s="2" customFormat="1" ht="35" thickBot="1" x14ac:dyDescent="0.4">
      <c r="A33" s="44"/>
      <c r="B33" s="987" t="s">
        <v>7</v>
      </c>
      <c r="C33" s="988"/>
      <c r="D33" s="988"/>
      <c r="E33" s="988"/>
      <c r="F33" s="988"/>
      <c r="G33" s="988"/>
      <c r="H33" s="988"/>
      <c r="I33" s="988"/>
      <c r="J33" s="988"/>
      <c r="K33" s="988"/>
      <c r="L33" s="988"/>
      <c r="M33" s="988"/>
      <c r="N33" s="988"/>
      <c r="O33" s="988"/>
      <c r="P33" s="988"/>
      <c r="Q33" s="988"/>
      <c r="R33" s="988"/>
      <c r="S33" s="988"/>
      <c r="T33" s="988"/>
      <c r="U33" s="988"/>
      <c r="V33" s="988"/>
      <c r="W33" s="988"/>
      <c r="X33" s="988"/>
      <c r="Y33" s="988"/>
      <c r="Z33" s="988"/>
      <c r="AA33" s="988"/>
      <c r="AB33" s="989"/>
      <c r="AC33" s="90"/>
    </row>
    <row r="34" spans="1:29" s="3" customFormat="1" ht="15.5" thickBot="1" x14ac:dyDescent="0.35">
      <c r="A34" s="69"/>
      <c r="B34" s="71"/>
      <c r="C34" s="70"/>
      <c r="D34" s="72"/>
      <c r="E34" s="72"/>
      <c r="F34" s="72"/>
      <c r="G34" s="73"/>
      <c r="H34" s="71"/>
      <c r="I34" s="71"/>
      <c r="J34" s="71"/>
      <c r="K34" s="71"/>
      <c r="L34" s="71"/>
      <c r="M34" s="74"/>
      <c r="N34" s="71"/>
      <c r="O34" s="73"/>
      <c r="P34" s="71"/>
      <c r="Q34" s="71"/>
      <c r="R34" s="70"/>
      <c r="S34" s="71"/>
      <c r="T34" s="70"/>
      <c r="U34" s="70"/>
      <c r="V34" s="70"/>
      <c r="W34" s="70"/>
      <c r="X34" s="75"/>
      <c r="Y34" s="70"/>
      <c r="Z34" s="71"/>
      <c r="AA34" s="71"/>
      <c r="AB34" s="71"/>
      <c r="AC34" s="76"/>
    </row>
    <row r="35" spans="1:29" s="4" customFormat="1" ht="68.150000000000006" customHeight="1" thickBot="1" x14ac:dyDescent="0.35">
      <c r="A35" s="45"/>
      <c r="B35" s="990" t="s">
        <v>8</v>
      </c>
      <c r="C35" s="58"/>
      <c r="D35" s="984" t="s">
        <v>9</v>
      </c>
      <c r="E35" s="125"/>
      <c r="F35" s="933" t="s">
        <v>10</v>
      </c>
      <c r="G35" s="934"/>
      <c r="H35" s="935"/>
      <c r="I35" s="5"/>
      <c r="J35" s="939" t="s">
        <v>11</v>
      </c>
      <c r="K35" s="940"/>
      <c r="L35" s="941"/>
      <c r="M35" s="272"/>
      <c r="N35" s="924" t="s">
        <v>574</v>
      </c>
      <c r="O35" s="273"/>
      <c r="P35" s="958" t="s">
        <v>576</v>
      </c>
      <c r="Q35" s="959"/>
      <c r="R35" s="960"/>
      <c r="S35" s="5"/>
      <c r="T35" s="964" t="s">
        <v>12</v>
      </c>
      <c r="U35" s="59"/>
      <c r="V35" s="964" t="s">
        <v>13</v>
      </c>
      <c r="W35" s="272"/>
      <c r="X35" s="964" t="s">
        <v>14</v>
      </c>
      <c r="Y35" s="272"/>
      <c r="Z35" s="924" t="s">
        <v>15</v>
      </c>
      <c r="AA35" s="274"/>
      <c r="AB35" s="924" t="s">
        <v>575</v>
      </c>
      <c r="AC35" s="77"/>
    </row>
    <row r="36" spans="1:29" s="5" customFormat="1" ht="28" customHeight="1" thickBot="1" x14ac:dyDescent="0.3">
      <c r="A36" s="78"/>
      <c r="B36" s="991"/>
      <c r="C36" s="58"/>
      <c r="D36" s="985"/>
      <c r="E36" s="125"/>
      <c r="F36" s="936"/>
      <c r="G36" s="937"/>
      <c r="H36" s="938"/>
      <c r="J36" s="927" t="s">
        <v>16</v>
      </c>
      <c r="K36" s="927" t="s">
        <v>17</v>
      </c>
      <c r="L36" s="929" t="s">
        <v>18</v>
      </c>
      <c r="M36" s="272"/>
      <c r="N36" s="925"/>
      <c r="O36" s="273"/>
      <c r="P36" s="961"/>
      <c r="Q36" s="962"/>
      <c r="R36" s="963"/>
      <c r="T36" s="965"/>
      <c r="U36" s="59"/>
      <c r="V36" s="965"/>
      <c r="W36" s="272"/>
      <c r="X36" s="965"/>
      <c r="Y36" s="272"/>
      <c r="Z36" s="925"/>
      <c r="AA36" s="274"/>
      <c r="AB36" s="925"/>
      <c r="AC36" s="79"/>
    </row>
    <row r="37" spans="1:29" s="4" customFormat="1" ht="16.5" customHeight="1" thickBot="1" x14ac:dyDescent="0.35">
      <c r="A37" s="45"/>
      <c r="B37" s="991"/>
      <c r="C37" s="59"/>
      <c r="D37" s="986"/>
      <c r="E37" s="125"/>
      <c r="F37" s="975" t="s">
        <v>19</v>
      </c>
      <c r="G37" s="977" t="s">
        <v>20</v>
      </c>
      <c r="H37" s="932" t="s">
        <v>573</v>
      </c>
      <c r="I37" s="5"/>
      <c r="J37" s="928"/>
      <c r="K37" s="928"/>
      <c r="L37" s="930"/>
      <c r="M37" s="59"/>
      <c r="N37" s="925"/>
      <c r="O37" s="273"/>
      <c r="P37" s="979" t="s">
        <v>21</v>
      </c>
      <c r="Q37" s="925" t="s">
        <v>22</v>
      </c>
      <c r="R37" s="925" t="s">
        <v>23</v>
      </c>
      <c r="S37" s="5"/>
      <c r="T37" s="966"/>
      <c r="U37" s="59"/>
      <c r="V37" s="966"/>
      <c r="W37" s="59"/>
      <c r="X37" s="966"/>
      <c r="Y37" s="59"/>
      <c r="Z37" s="926"/>
      <c r="AA37" s="274"/>
      <c r="AB37" s="926"/>
      <c r="AC37" s="77"/>
    </row>
    <row r="38" spans="1:29" s="4" customFormat="1" ht="57.75" customHeight="1" x14ac:dyDescent="0.3">
      <c r="A38" s="45"/>
      <c r="B38" s="991"/>
      <c r="C38" s="60"/>
      <c r="D38" s="840" t="s">
        <v>24</v>
      </c>
      <c r="E38" s="122"/>
      <c r="F38" s="975"/>
      <c r="G38" s="977"/>
      <c r="H38" s="932"/>
      <c r="I38" s="5"/>
      <c r="J38" s="928"/>
      <c r="K38" s="928"/>
      <c r="L38" s="930"/>
      <c r="M38" s="60"/>
      <c r="N38" s="925"/>
      <c r="O38" s="275"/>
      <c r="P38" s="979"/>
      <c r="Q38" s="925"/>
      <c r="R38" s="925"/>
      <c r="S38" s="5"/>
      <c r="T38" s="973" t="s">
        <v>25</v>
      </c>
      <c r="U38" s="276"/>
      <c r="V38" s="973" t="s">
        <v>25</v>
      </c>
      <c r="W38" s="60"/>
      <c r="X38" s="973" t="s">
        <v>25</v>
      </c>
      <c r="Y38" s="60"/>
      <c r="Z38" s="277" t="s">
        <v>26</v>
      </c>
      <c r="AA38" s="60"/>
      <c r="AB38" s="277" t="s">
        <v>26</v>
      </c>
      <c r="AC38" s="77"/>
    </row>
    <row r="39" spans="1:29" s="6" customFormat="1" ht="27" customHeight="1" thickBot="1" x14ac:dyDescent="0.4">
      <c r="A39" s="46"/>
      <c r="B39" s="991"/>
      <c r="C39" s="61"/>
      <c r="D39" s="122"/>
      <c r="E39" s="122"/>
      <c r="F39" s="976"/>
      <c r="G39" s="978"/>
      <c r="H39" s="320" t="s">
        <v>27</v>
      </c>
      <c r="I39" s="5"/>
      <c r="J39" s="537" t="s">
        <v>28</v>
      </c>
      <c r="K39" s="279" t="s">
        <v>29</v>
      </c>
      <c r="L39" s="931"/>
      <c r="M39" s="276"/>
      <c r="N39" s="957"/>
      <c r="O39" s="275"/>
      <c r="P39" s="980"/>
      <c r="Q39" s="957"/>
      <c r="R39" s="957"/>
      <c r="S39" s="275"/>
      <c r="T39" s="974"/>
      <c r="U39" s="276"/>
      <c r="V39" s="974"/>
      <c r="W39" s="276"/>
      <c r="X39" s="974"/>
      <c r="Y39" s="276"/>
      <c r="Z39" s="280" t="s">
        <v>30</v>
      </c>
      <c r="AA39" s="281"/>
      <c r="AB39" s="280" t="s">
        <v>30</v>
      </c>
      <c r="AC39" s="80"/>
    </row>
    <row r="40" spans="1:29" s="67" customFormat="1" ht="14.5" customHeight="1" x14ac:dyDescent="0.35">
      <c r="A40" s="47"/>
      <c r="B40" s="991"/>
      <c r="C40" s="62"/>
      <c r="D40" s="123"/>
      <c r="E40" s="123"/>
      <c r="F40" s="282"/>
      <c r="G40" s="283"/>
      <c r="H40" s="283"/>
      <c r="I40" s="284"/>
      <c r="J40" s="284"/>
      <c r="K40" s="284"/>
      <c r="L40" s="284"/>
      <c r="M40" s="285"/>
      <c r="N40" s="283"/>
      <c r="O40" s="283"/>
      <c r="P40" s="286" t="s">
        <v>31</v>
      </c>
      <c r="Q40" s="286" t="s">
        <v>31</v>
      </c>
      <c r="R40" s="285"/>
      <c r="S40" s="284"/>
      <c r="T40" s="285"/>
      <c r="U40" s="285"/>
      <c r="V40" s="285"/>
      <c r="W40" s="285"/>
      <c r="X40" s="284"/>
      <c r="Y40" s="285"/>
      <c r="Z40" s="284"/>
      <c r="AA40" s="284"/>
      <c r="AB40" s="284"/>
      <c r="AC40" s="81"/>
    </row>
    <row r="41" spans="1:29" s="7" customFormat="1" ht="17.5" customHeight="1" x14ac:dyDescent="0.25">
      <c r="A41" s="48"/>
      <c r="B41" s="991"/>
      <c r="C41" s="63"/>
      <c r="D41" s="124" t="s">
        <v>32</v>
      </c>
      <c r="E41" s="125"/>
      <c r="F41" s="336"/>
      <c r="G41" s="336"/>
      <c r="H41" s="343"/>
      <c r="I41" s="337"/>
      <c r="J41" s="349" t="s">
        <v>31</v>
      </c>
      <c r="K41" s="338" t="s">
        <v>31</v>
      </c>
      <c r="L41" s="339" t="s">
        <v>31</v>
      </c>
      <c r="M41" s="340"/>
      <c r="N41" s="344">
        <v>0</v>
      </c>
      <c r="O41" s="337"/>
      <c r="P41" s="344">
        <v>0</v>
      </c>
      <c r="Q41" s="345"/>
      <c r="R41" s="341" t="str">
        <f t="shared" ref="R41:R42" si="0">IF(P41&lt;=0.05*N41,"0K","NON AMMISSIBILE")</f>
        <v>0K</v>
      </c>
      <c r="S41" s="342"/>
      <c r="T41" s="346">
        <f t="shared" ref="T41:T42" si="1">P41+N41</f>
        <v>0</v>
      </c>
      <c r="U41" s="340"/>
      <c r="V41" s="344">
        <v>0</v>
      </c>
      <c r="W41" s="340"/>
      <c r="X41" s="346">
        <f t="shared" ref="X41:X42" si="2">T41+V41</f>
        <v>0</v>
      </c>
      <c r="Y41" s="340"/>
      <c r="Z41" s="347"/>
      <c r="AA41" s="348"/>
      <c r="AB41" s="347"/>
      <c r="AC41" s="82"/>
    </row>
    <row r="42" spans="1:29" s="7" customFormat="1" ht="17.5" customHeight="1" x14ac:dyDescent="0.25">
      <c r="A42" s="48"/>
      <c r="B42" s="991"/>
      <c r="C42" s="63"/>
      <c r="D42" s="124" t="s">
        <v>33</v>
      </c>
      <c r="E42" s="125"/>
      <c r="F42" s="336"/>
      <c r="G42" s="336"/>
      <c r="H42" s="343"/>
      <c r="I42" s="337"/>
      <c r="J42" s="349" t="s">
        <v>31</v>
      </c>
      <c r="K42" s="338" t="s">
        <v>31</v>
      </c>
      <c r="L42" s="339" t="s">
        <v>31</v>
      </c>
      <c r="M42" s="340"/>
      <c r="N42" s="344">
        <v>0</v>
      </c>
      <c r="O42" s="337"/>
      <c r="P42" s="344">
        <v>0</v>
      </c>
      <c r="Q42" s="345"/>
      <c r="R42" s="341" t="str">
        <f t="shared" si="0"/>
        <v>0K</v>
      </c>
      <c r="S42" s="342"/>
      <c r="T42" s="346">
        <f t="shared" si="1"/>
        <v>0</v>
      </c>
      <c r="U42" s="340"/>
      <c r="V42" s="344">
        <v>0</v>
      </c>
      <c r="W42" s="340"/>
      <c r="X42" s="346">
        <f t="shared" si="2"/>
        <v>0</v>
      </c>
      <c r="Y42" s="340"/>
      <c r="Z42" s="347"/>
      <c r="AA42" s="348"/>
      <c r="AB42" s="347"/>
      <c r="AC42" s="82"/>
    </row>
    <row r="43" spans="1:29" s="7" customFormat="1" ht="17.5" customHeight="1" x14ac:dyDescent="0.25">
      <c r="A43" s="48"/>
      <c r="B43" s="991"/>
      <c r="C43" s="63"/>
      <c r="D43" s="124" t="s">
        <v>34</v>
      </c>
      <c r="E43" s="125"/>
      <c r="F43" s="336"/>
      <c r="G43" s="336"/>
      <c r="H43" s="343"/>
      <c r="I43" s="337"/>
      <c r="J43" s="349" t="s">
        <v>31</v>
      </c>
      <c r="K43" s="338" t="s">
        <v>31</v>
      </c>
      <c r="L43" s="339" t="s">
        <v>31</v>
      </c>
      <c r="M43" s="340"/>
      <c r="N43" s="344">
        <v>0</v>
      </c>
      <c r="O43" s="337"/>
      <c r="P43" s="344">
        <v>0</v>
      </c>
      <c r="Q43" s="345"/>
      <c r="R43" s="341" t="str">
        <f t="shared" ref="R43" si="3">IF(P43&lt;=0.05*N43,"0K","NON AMMISSIBILE")</f>
        <v>0K</v>
      </c>
      <c r="S43" s="342"/>
      <c r="T43" s="346">
        <f t="shared" ref="T43" si="4">P43+N43</f>
        <v>0</v>
      </c>
      <c r="U43" s="340"/>
      <c r="V43" s="344">
        <v>0</v>
      </c>
      <c r="W43" s="340"/>
      <c r="X43" s="346">
        <f t="shared" ref="X43" si="5">T43+V43</f>
        <v>0</v>
      </c>
      <c r="Y43" s="340"/>
      <c r="Z43" s="347"/>
      <c r="AA43" s="348"/>
      <c r="AB43" s="347"/>
      <c r="AC43" s="82"/>
    </row>
    <row r="44" spans="1:29" s="7" customFormat="1" ht="17.5" customHeight="1" x14ac:dyDescent="0.25">
      <c r="A44" s="48"/>
      <c r="B44" s="991"/>
      <c r="C44" s="63"/>
      <c r="D44" s="124" t="s">
        <v>35</v>
      </c>
      <c r="E44" s="125"/>
      <c r="F44" s="336"/>
      <c r="G44" s="336"/>
      <c r="H44" s="343"/>
      <c r="I44" s="337"/>
      <c r="J44" s="349" t="s">
        <v>31</v>
      </c>
      <c r="K44" s="338" t="s">
        <v>31</v>
      </c>
      <c r="L44" s="339" t="s">
        <v>31</v>
      </c>
      <c r="M44" s="340"/>
      <c r="N44" s="344">
        <v>0</v>
      </c>
      <c r="O44" s="337"/>
      <c r="P44" s="344">
        <v>0</v>
      </c>
      <c r="Q44" s="345"/>
      <c r="R44" s="341" t="str">
        <f t="shared" ref="R44:R48" si="6">IF(P44&lt;=0.05*N44,"0K","NON AMMISSIBILE")</f>
        <v>0K</v>
      </c>
      <c r="S44" s="342"/>
      <c r="T44" s="346">
        <f t="shared" ref="T44:T48" si="7">P44+N44</f>
        <v>0</v>
      </c>
      <c r="U44" s="340"/>
      <c r="V44" s="344">
        <v>0</v>
      </c>
      <c r="W44" s="340"/>
      <c r="X44" s="346">
        <f t="shared" ref="X44:X48" si="8">T44+V44</f>
        <v>0</v>
      </c>
      <c r="Y44" s="340"/>
      <c r="Z44" s="347"/>
      <c r="AA44" s="348"/>
      <c r="AB44" s="347"/>
      <c r="AC44" s="82"/>
    </row>
    <row r="45" spans="1:29" s="7" customFormat="1" ht="17.5" customHeight="1" x14ac:dyDescent="0.25">
      <c r="A45" s="48"/>
      <c r="B45" s="991"/>
      <c r="C45" s="63"/>
      <c r="D45" s="124" t="s">
        <v>36</v>
      </c>
      <c r="E45" s="125"/>
      <c r="F45" s="336"/>
      <c r="G45" s="336"/>
      <c r="H45" s="343"/>
      <c r="I45" s="337"/>
      <c r="J45" s="349" t="s">
        <v>31</v>
      </c>
      <c r="K45" s="338" t="s">
        <v>31</v>
      </c>
      <c r="L45" s="339" t="s">
        <v>31</v>
      </c>
      <c r="M45" s="340"/>
      <c r="N45" s="344">
        <v>0</v>
      </c>
      <c r="O45" s="337"/>
      <c r="P45" s="344">
        <v>0</v>
      </c>
      <c r="Q45" s="345"/>
      <c r="R45" s="341" t="str">
        <f t="shared" si="6"/>
        <v>0K</v>
      </c>
      <c r="S45" s="342"/>
      <c r="T45" s="346">
        <f t="shared" si="7"/>
        <v>0</v>
      </c>
      <c r="U45" s="340"/>
      <c r="V45" s="344">
        <v>0</v>
      </c>
      <c r="W45" s="340"/>
      <c r="X45" s="346">
        <f t="shared" si="8"/>
        <v>0</v>
      </c>
      <c r="Y45" s="340"/>
      <c r="Z45" s="347"/>
      <c r="AA45" s="348"/>
      <c r="AB45" s="347"/>
      <c r="AC45" s="82"/>
    </row>
    <row r="46" spans="1:29" s="7" customFormat="1" ht="17.5" customHeight="1" x14ac:dyDescent="0.25">
      <c r="A46" s="48"/>
      <c r="B46" s="991"/>
      <c r="C46" s="63"/>
      <c r="D46" s="124" t="s">
        <v>37</v>
      </c>
      <c r="E46" s="125"/>
      <c r="F46" s="336"/>
      <c r="G46" s="336"/>
      <c r="H46" s="343"/>
      <c r="I46" s="337"/>
      <c r="J46" s="349" t="s">
        <v>31</v>
      </c>
      <c r="K46" s="338" t="s">
        <v>31</v>
      </c>
      <c r="L46" s="339" t="s">
        <v>31</v>
      </c>
      <c r="M46" s="340"/>
      <c r="N46" s="344">
        <v>0</v>
      </c>
      <c r="O46" s="337"/>
      <c r="P46" s="344">
        <v>0</v>
      </c>
      <c r="Q46" s="345"/>
      <c r="R46" s="341" t="str">
        <f t="shared" si="6"/>
        <v>0K</v>
      </c>
      <c r="S46" s="342"/>
      <c r="T46" s="346">
        <f t="shared" si="7"/>
        <v>0</v>
      </c>
      <c r="U46" s="340"/>
      <c r="V46" s="344">
        <v>0</v>
      </c>
      <c r="W46" s="340"/>
      <c r="X46" s="346">
        <f t="shared" si="8"/>
        <v>0</v>
      </c>
      <c r="Y46" s="340"/>
      <c r="Z46" s="347"/>
      <c r="AA46" s="348"/>
      <c r="AB46" s="347"/>
      <c r="AC46" s="82"/>
    </row>
    <row r="47" spans="1:29" s="7" customFormat="1" ht="17.5" customHeight="1" x14ac:dyDescent="0.25">
      <c r="A47" s="48"/>
      <c r="B47" s="991"/>
      <c r="C47" s="63"/>
      <c r="D47" s="124" t="s">
        <v>38</v>
      </c>
      <c r="E47" s="125"/>
      <c r="F47" s="336"/>
      <c r="G47" s="336"/>
      <c r="H47" s="343"/>
      <c r="I47" s="337"/>
      <c r="J47" s="349" t="s">
        <v>31</v>
      </c>
      <c r="K47" s="338" t="s">
        <v>31</v>
      </c>
      <c r="L47" s="339" t="s">
        <v>31</v>
      </c>
      <c r="M47" s="340"/>
      <c r="N47" s="344">
        <v>0</v>
      </c>
      <c r="O47" s="337"/>
      <c r="P47" s="344">
        <v>0</v>
      </c>
      <c r="Q47" s="345"/>
      <c r="R47" s="341" t="str">
        <f t="shared" si="6"/>
        <v>0K</v>
      </c>
      <c r="S47" s="342"/>
      <c r="T47" s="346">
        <f t="shared" si="7"/>
        <v>0</v>
      </c>
      <c r="U47" s="340"/>
      <c r="V47" s="344">
        <v>0</v>
      </c>
      <c r="W47" s="340"/>
      <c r="X47" s="346">
        <f t="shared" si="8"/>
        <v>0</v>
      </c>
      <c r="Y47" s="340"/>
      <c r="Z47" s="347"/>
      <c r="AA47" s="348"/>
      <c r="AB47" s="347"/>
      <c r="AC47" s="82"/>
    </row>
    <row r="48" spans="1:29" s="7" customFormat="1" ht="17.5" customHeight="1" x14ac:dyDescent="0.25">
      <c r="A48" s="48"/>
      <c r="B48" s="991"/>
      <c r="C48" s="63"/>
      <c r="D48" s="124" t="s">
        <v>39</v>
      </c>
      <c r="E48" s="125"/>
      <c r="F48" s="336"/>
      <c r="G48" s="336"/>
      <c r="H48" s="343"/>
      <c r="I48" s="337"/>
      <c r="J48" s="349" t="s">
        <v>31</v>
      </c>
      <c r="K48" s="338" t="s">
        <v>31</v>
      </c>
      <c r="L48" s="339" t="s">
        <v>31</v>
      </c>
      <c r="M48" s="340"/>
      <c r="N48" s="344">
        <v>0</v>
      </c>
      <c r="O48" s="337"/>
      <c r="P48" s="344">
        <v>0</v>
      </c>
      <c r="Q48" s="345"/>
      <c r="R48" s="341" t="str">
        <f t="shared" si="6"/>
        <v>0K</v>
      </c>
      <c r="S48" s="342"/>
      <c r="T48" s="346">
        <f t="shared" si="7"/>
        <v>0</v>
      </c>
      <c r="U48" s="340"/>
      <c r="V48" s="344">
        <v>0</v>
      </c>
      <c r="W48" s="340"/>
      <c r="X48" s="346">
        <f t="shared" si="8"/>
        <v>0</v>
      </c>
      <c r="Y48" s="340"/>
      <c r="Z48" s="347"/>
      <c r="AA48" s="348"/>
      <c r="AB48" s="347"/>
      <c r="AC48" s="82"/>
    </row>
    <row r="49" spans="1:29" s="7" customFormat="1" ht="17.5" customHeight="1" x14ac:dyDescent="0.25">
      <c r="A49" s="48"/>
      <c r="B49" s="991"/>
      <c r="C49" s="63"/>
      <c r="D49" s="124" t="s">
        <v>40</v>
      </c>
      <c r="E49" s="125"/>
      <c r="F49" s="336"/>
      <c r="G49" s="336"/>
      <c r="H49" s="343"/>
      <c r="I49" s="337"/>
      <c r="J49" s="349" t="s">
        <v>31</v>
      </c>
      <c r="K49" s="338" t="s">
        <v>31</v>
      </c>
      <c r="L49" s="339" t="s">
        <v>31</v>
      </c>
      <c r="M49" s="340"/>
      <c r="N49" s="344">
        <v>0</v>
      </c>
      <c r="O49" s="337"/>
      <c r="P49" s="344">
        <v>0</v>
      </c>
      <c r="Q49" s="345"/>
      <c r="R49" s="341" t="str">
        <f t="shared" ref="R49:R70" si="9">IF(P49&lt;=0.05*N49,"0K","NON AMMISSIBILE")</f>
        <v>0K</v>
      </c>
      <c r="S49" s="342"/>
      <c r="T49" s="346">
        <f t="shared" ref="T49:T70" si="10">P49+N49</f>
        <v>0</v>
      </c>
      <c r="U49" s="340"/>
      <c r="V49" s="344">
        <v>0</v>
      </c>
      <c r="W49" s="340"/>
      <c r="X49" s="346">
        <f t="shared" ref="X49:X70" si="11">T49+V49</f>
        <v>0</v>
      </c>
      <c r="Y49" s="340"/>
      <c r="Z49" s="347"/>
      <c r="AA49" s="348"/>
      <c r="AB49" s="347"/>
      <c r="AC49" s="82"/>
    </row>
    <row r="50" spans="1:29" s="7" customFormat="1" ht="17.5" customHeight="1" x14ac:dyDescent="0.25">
      <c r="A50" s="48"/>
      <c r="B50" s="991"/>
      <c r="C50" s="63"/>
      <c r="D50" s="124" t="s">
        <v>41</v>
      </c>
      <c r="E50" s="125"/>
      <c r="F50" s="336"/>
      <c r="G50" s="336"/>
      <c r="H50" s="343"/>
      <c r="I50" s="337"/>
      <c r="J50" s="349" t="s">
        <v>31</v>
      </c>
      <c r="K50" s="338" t="s">
        <v>31</v>
      </c>
      <c r="L50" s="339" t="s">
        <v>31</v>
      </c>
      <c r="M50" s="340"/>
      <c r="N50" s="344">
        <v>0</v>
      </c>
      <c r="O50" s="337"/>
      <c r="P50" s="344">
        <v>0</v>
      </c>
      <c r="Q50" s="345"/>
      <c r="R50" s="341" t="str">
        <f t="shared" si="9"/>
        <v>0K</v>
      </c>
      <c r="S50" s="342"/>
      <c r="T50" s="346">
        <f t="shared" si="10"/>
        <v>0</v>
      </c>
      <c r="U50" s="340"/>
      <c r="V50" s="344">
        <v>0</v>
      </c>
      <c r="W50" s="340"/>
      <c r="X50" s="346">
        <f t="shared" si="11"/>
        <v>0</v>
      </c>
      <c r="Y50" s="340"/>
      <c r="Z50" s="347"/>
      <c r="AA50" s="348"/>
      <c r="AB50" s="347"/>
      <c r="AC50" s="82"/>
    </row>
    <row r="51" spans="1:29" s="7" customFormat="1" ht="17.5" customHeight="1" x14ac:dyDescent="0.25">
      <c r="A51" s="48"/>
      <c r="B51" s="991"/>
      <c r="C51" s="63"/>
      <c r="D51" s="124" t="s">
        <v>42</v>
      </c>
      <c r="E51" s="125"/>
      <c r="F51" s="336"/>
      <c r="G51" s="336"/>
      <c r="H51" s="343"/>
      <c r="I51" s="337"/>
      <c r="J51" s="349" t="s">
        <v>31</v>
      </c>
      <c r="K51" s="338" t="s">
        <v>31</v>
      </c>
      <c r="L51" s="339" t="s">
        <v>31</v>
      </c>
      <c r="M51" s="340"/>
      <c r="N51" s="344">
        <v>0</v>
      </c>
      <c r="O51" s="337"/>
      <c r="P51" s="344">
        <v>0</v>
      </c>
      <c r="Q51" s="345"/>
      <c r="R51" s="341" t="str">
        <f t="shared" si="9"/>
        <v>0K</v>
      </c>
      <c r="S51" s="342"/>
      <c r="T51" s="346">
        <f t="shared" si="10"/>
        <v>0</v>
      </c>
      <c r="U51" s="340"/>
      <c r="V51" s="344">
        <v>0</v>
      </c>
      <c r="W51" s="340"/>
      <c r="X51" s="346">
        <f t="shared" si="11"/>
        <v>0</v>
      </c>
      <c r="Y51" s="340"/>
      <c r="Z51" s="347"/>
      <c r="AA51" s="348"/>
      <c r="AB51" s="347"/>
      <c r="AC51" s="82"/>
    </row>
    <row r="52" spans="1:29" s="7" customFormat="1" ht="17.5" customHeight="1" x14ac:dyDescent="0.25">
      <c r="A52" s="48"/>
      <c r="B52" s="991"/>
      <c r="C52" s="63"/>
      <c r="D52" s="124" t="s">
        <v>43</v>
      </c>
      <c r="E52" s="125"/>
      <c r="F52" s="336"/>
      <c r="G52" s="336"/>
      <c r="H52" s="343"/>
      <c r="I52" s="337"/>
      <c r="J52" s="349" t="s">
        <v>31</v>
      </c>
      <c r="K52" s="338" t="s">
        <v>31</v>
      </c>
      <c r="L52" s="339" t="s">
        <v>31</v>
      </c>
      <c r="M52" s="340"/>
      <c r="N52" s="344">
        <v>0</v>
      </c>
      <c r="O52" s="337"/>
      <c r="P52" s="344">
        <v>0</v>
      </c>
      <c r="Q52" s="345"/>
      <c r="R52" s="341" t="str">
        <f t="shared" si="9"/>
        <v>0K</v>
      </c>
      <c r="S52" s="342"/>
      <c r="T52" s="346">
        <f t="shared" si="10"/>
        <v>0</v>
      </c>
      <c r="U52" s="340"/>
      <c r="V52" s="344">
        <v>0</v>
      </c>
      <c r="W52" s="340"/>
      <c r="X52" s="346">
        <f t="shared" si="11"/>
        <v>0</v>
      </c>
      <c r="Y52" s="340"/>
      <c r="Z52" s="347"/>
      <c r="AA52" s="348"/>
      <c r="AB52" s="347"/>
      <c r="AC52" s="82"/>
    </row>
    <row r="53" spans="1:29" s="7" customFormat="1" ht="17.5" customHeight="1" x14ac:dyDescent="0.25">
      <c r="A53" s="48"/>
      <c r="B53" s="991"/>
      <c r="C53" s="63"/>
      <c r="D53" s="124" t="s">
        <v>44</v>
      </c>
      <c r="E53" s="125"/>
      <c r="F53" s="336"/>
      <c r="G53" s="336"/>
      <c r="H53" s="343"/>
      <c r="I53" s="337"/>
      <c r="J53" s="349" t="s">
        <v>31</v>
      </c>
      <c r="K53" s="338" t="s">
        <v>31</v>
      </c>
      <c r="L53" s="339" t="s">
        <v>31</v>
      </c>
      <c r="M53" s="340"/>
      <c r="N53" s="344">
        <v>0</v>
      </c>
      <c r="O53" s="337"/>
      <c r="P53" s="344">
        <v>0</v>
      </c>
      <c r="Q53" s="345"/>
      <c r="R53" s="341" t="str">
        <f t="shared" si="9"/>
        <v>0K</v>
      </c>
      <c r="S53" s="342"/>
      <c r="T53" s="346">
        <f t="shared" si="10"/>
        <v>0</v>
      </c>
      <c r="U53" s="340"/>
      <c r="V53" s="344">
        <v>0</v>
      </c>
      <c r="W53" s="340"/>
      <c r="X53" s="346">
        <f t="shared" si="11"/>
        <v>0</v>
      </c>
      <c r="Y53" s="340"/>
      <c r="Z53" s="347"/>
      <c r="AA53" s="348"/>
      <c r="AB53" s="347"/>
      <c r="AC53" s="82"/>
    </row>
    <row r="54" spans="1:29" s="7" customFormat="1" ht="17.5" customHeight="1" x14ac:dyDescent="0.25">
      <c r="A54" s="48"/>
      <c r="B54" s="991"/>
      <c r="C54" s="63"/>
      <c r="D54" s="124" t="s">
        <v>45</v>
      </c>
      <c r="E54" s="125"/>
      <c r="F54" s="336"/>
      <c r="G54" s="336"/>
      <c r="H54" s="343"/>
      <c r="I54" s="337"/>
      <c r="J54" s="349" t="s">
        <v>31</v>
      </c>
      <c r="K54" s="338" t="s">
        <v>31</v>
      </c>
      <c r="L54" s="339" t="s">
        <v>31</v>
      </c>
      <c r="M54" s="340"/>
      <c r="N54" s="344">
        <v>0</v>
      </c>
      <c r="O54" s="337"/>
      <c r="P54" s="344">
        <v>0</v>
      </c>
      <c r="Q54" s="345"/>
      <c r="R54" s="341" t="str">
        <f t="shared" si="9"/>
        <v>0K</v>
      </c>
      <c r="S54" s="342"/>
      <c r="T54" s="346">
        <f t="shared" si="10"/>
        <v>0</v>
      </c>
      <c r="U54" s="340"/>
      <c r="V54" s="344">
        <v>0</v>
      </c>
      <c r="W54" s="340"/>
      <c r="X54" s="346">
        <f t="shared" si="11"/>
        <v>0</v>
      </c>
      <c r="Y54" s="340"/>
      <c r="Z54" s="347"/>
      <c r="AA54" s="348"/>
      <c r="AB54" s="347"/>
      <c r="AC54" s="82"/>
    </row>
    <row r="55" spans="1:29" s="7" customFormat="1" ht="17.5" customHeight="1" x14ac:dyDescent="0.25">
      <c r="A55" s="48"/>
      <c r="B55" s="991"/>
      <c r="C55" s="63"/>
      <c r="D55" s="124" t="s">
        <v>46</v>
      </c>
      <c r="E55" s="125"/>
      <c r="F55" s="336"/>
      <c r="G55" s="336"/>
      <c r="H55" s="343"/>
      <c r="I55" s="337"/>
      <c r="J55" s="349" t="s">
        <v>31</v>
      </c>
      <c r="K55" s="338" t="s">
        <v>31</v>
      </c>
      <c r="L55" s="339" t="s">
        <v>31</v>
      </c>
      <c r="M55" s="340"/>
      <c r="N55" s="344">
        <v>0</v>
      </c>
      <c r="O55" s="337"/>
      <c r="P55" s="344">
        <v>0</v>
      </c>
      <c r="Q55" s="345"/>
      <c r="R55" s="341" t="str">
        <f t="shared" si="9"/>
        <v>0K</v>
      </c>
      <c r="S55" s="342"/>
      <c r="T55" s="346">
        <f t="shared" si="10"/>
        <v>0</v>
      </c>
      <c r="U55" s="340"/>
      <c r="V55" s="344">
        <v>0</v>
      </c>
      <c r="W55" s="340"/>
      <c r="X55" s="346">
        <f t="shared" si="11"/>
        <v>0</v>
      </c>
      <c r="Y55" s="340"/>
      <c r="Z55" s="347"/>
      <c r="AA55" s="348"/>
      <c r="AB55" s="347"/>
      <c r="AC55" s="82"/>
    </row>
    <row r="56" spans="1:29" s="7" customFormat="1" ht="17.5" customHeight="1" x14ac:dyDescent="0.25">
      <c r="A56" s="48"/>
      <c r="B56" s="991"/>
      <c r="C56" s="63"/>
      <c r="D56" s="124" t="s">
        <v>47</v>
      </c>
      <c r="E56" s="125"/>
      <c r="F56" s="336"/>
      <c r="G56" s="336"/>
      <c r="H56" s="343"/>
      <c r="I56" s="337"/>
      <c r="J56" s="349" t="s">
        <v>31</v>
      </c>
      <c r="K56" s="338" t="s">
        <v>31</v>
      </c>
      <c r="L56" s="339" t="s">
        <v>31</v>
      </c>
      <c r="M56" s="340"/>
      <c r="N56" s="344">
        <v>0</v>
      </c>
      <c r="O56" s="337"/>
      <c r="P56" s="344">
        <v>0</v>
      </c>
      <c r="Q56" s="345"/>
      <c r="R56" s="341" t="str">
        <f t="shared" si="9"/>
        <v>0K</v>
      </c>
      <c r="S56" s="342"/>
      <c r="T56" s="346">
        <f t="shared" si="10"/>
        <v>0</v>
      </c>
      <c r="U56" s="340"/>
      <c r="V56" s="344">
        <v>0</v>
      </c>
      <c r="W56" s="340"/>
      <c r="X56" s="346">
        <f t="shared" si="11"/>
        <v>0</v>
      </c>
      <c r="Y56" s="340"/>
      <c r="Z56" s="347"/>
      <c r="AA56" s="348"/>
      <c r="AB56" s="347"/>
      <c r="AC56" s="82"/>
    </row>
    <row r="57" spans="1:29" s="7" customFormat="1" ht="17.5" customHeight="1" x14ac:dyDescent="0.25">
      <c r="A57" s="48"/>
      <c r="B57" s="991"/>
      <c r="C57" s="63"/>
      <c r="D57" s="124" t="s">
        <v>48</v>
      </c>
      <c r="E57" s="125"/>
      <c r="F57" s="336"/>
      <c r="G57" s="336"/>
      <c r="H57" s="343"/>
      <c r="I57" s="337"/>
      <c r="J57" s="349" t="s">
        <v>31</v>
      </c>
      <c r="K57" s="338" t="s">
        <v>31</v>
      </c>
      <c r="L57" s="339" t="s">
        <v>31</v>
      </c>
      <c r="M57" s="340"/>
      <c r="N57" s="344">
        <v>0</v>
      </c>
      <c r="O57" s="337"/>
      <c r="P57" s="344">
        <v>0</v>
      </c>
      <c r="Q57" s="345"/>
      <c r="R57" s="341" t="str">
        <f t="shared" si="9"/>
        <v>0K</v>
      </c>
      <c r="S57" s="342"/>
      <c r="T57" s="346">
        <f t="shared" si="10"/>
        <v>0</v>
      </c>
      <c r="U57" s="340"/>
      <c r="V57" s="344">
        <v>0</v>
      </c>
      <c r="W57" s="340"/>
      <c r="X57" s="346">
        <f t="shared" si="11"/>
        <v>0</v>
      </c>
      <c r="Y57" s="340"/>
      <c r="Z57" s="347"/>
      <c r="AA57" s="348"/>
      <c r="AB57" s="347"/>
      <c r="AC57" s="82"/>
    </row>
    <row r="58" spans="1:29" s="7" customFormat="1" ht="17.5" customHeight="1" x14ac:dyDescent="0.25">
      <c r="A58" s="48"/>
      <c r="B58" s="991"/>
      <c r="C58" s="63"/>
      <c r="D58" s="124" t="s">
        <v>49</v>
      </c>
      <c r="E58" s="125"/>
      <c r="F58" s="336"/>
      <c r="G58" s="336"/>
      <c r="H58" s="343"/>
      <c r="I58" s="337"/>
      <c r="J58" s="349" t="s">
        <v>31</v>
      </c>
      <c r="K58" s="338" t="s">
        <v>31</v>
      </c>
      <c r="L58" s="339" t="s">
        <v>31</v>
      </c>
      <c r="M58" s="340"/>
      <c r="N58" s="344">
        <v>0</v>
      </c>
      <c r="O58" s="337"/>
      <c r="P58" s="344">
        <v>0</v>
      </c>
      <c r="Q58" s="345"/>
      <c r="R58" s="341" t="str">
        <f t="shared" si="9"/>
        <v>0K</v>
      </c>
      <c r="S58" s="342"/>
      <c r="T58" s="346">
        <f t="shared" si="10"/>
        <v>0</v>
      </c>
      <c r="U58" s="340"/>
      <c r="V58" s="344">
        <v>0</v>
      </c>
      <c r="W58" s="340"/>
      <c r="X58" s="346">
        <f t="shared" si="11"/>
        <v>0</v>
      </c>
      <c r="Y58" s="340"/>
      <c r="Z58" s="347"/>
      <c r="AA58" s="348"/>
      <c r="AB58" s="347"/>
      <c r="AC58" s="82"/>
    </row>
    <row r="59" spans="1:29" s="7" customFormat="1" ht="17.5" customHeight="1" x14ac:dyDescent="0.25">
      <c r="A59" s="48"/>
      <c r="B59" s="991"/>
      <c r="C59" s="63"/>
      <c r="D59" s="124" t="s">
        <v>50</v>
      </c>
      <c r="E59" s="125"/>
      <c r="F59" s="336"/>
      <c r="G59" s="336"/>
      <c r="H59" s="343"/>
      <c r="I59" s="337"/>
      <c r="J59" s="349" t="s">
        <v>31</v>
      </c>
      <c r="K59" s="338" t="s">
        <v>31</v>
      </c>
      <c r="L59" s="339" t="s">
        <v>31</v>
      </c>
      <c r="M59" s="340"/>
      <c r="N59" s="344">
        <v>0</v>
      </c>
      <c r="O59" s="337"/>
      <c r="P59" s="344">
        <v>0</v>
      </c>
      <c r="Q59" s="345"/>
      <c r="R59" s="341" t="str">
        <f t="shared" si="9"/>
        <v>0K</v>
      </c>
      <c r="S59" s="342"/>
      <c r="T59" s="346">
        <f t="shared" si="10"/>
        <v>0</v>
      </c>
      <c r="U59" s="340"/>
      <c r="V59" s="344">
        <v>0</v>
      </c>
      <c r="W59" s="340"/>
      <c r="X59" s="346">
        <f t="shared" si="11"/>
        <v>0</v>
      </c>
      <c r="Y59" s="340"/>
      <c r="Z59" s="347"/>
      <c r="AA59" s="348"/>
      <c r="AB59" s="347"/>
      <c r="AC59" s="82"/>
    </row>
    <row r="60" spans="1:29" s="7" customFormat="1" ht="17.5" customHeight="1" x14ac:dyDescent="0.25">
      <c r="A60" s="48"/>
      <c r="B60" s="991"/>
      <c r="C60" s="63"/>
      <c r="D60" s="124" t="s">
        <v>51</v>
      </c>
      <c r="E60" s="125"/>
      <c r="F60" s="336"/>
      <c r="G60" s="336"/>
      <c r="H60" s="343"/>
      <c r="I60" s="337"/>
      <c r="J60" s="349" t="s">
        <v>31</v>
      </c>
      <c r="K60" s="338" t="s">
        <v>31</v>
      </c>
      <c r="L60" s="339" t="s">
        <v>31</v>
      </c>
      <c r="M60" s="340"/>
      <c r="N60" s="344">
        <v>0</v>
      </c>
      <c r="O60" s="337"/>
      <c r="P60" s="344">
        <v>0</v>
      </c>
      <c r="Q60" s="345"/>
      <c r="R60" s="341" t="str">
        <f t="shared" si="9"/>
        <v>0K</v>
      </c>
      <c r="S60" s="342"/>
      <c r="T60" s="346">
        <f t="shared" si="10"/>
        <v>0</v>
      </c>
      <c r="U60" s="340"/>
      <c r="V60" s="344">
        <v>0</v>
      </c>
      <c r="W60" s="340"/>
      <c r="X60" s="346">
        <f t="shared" si="11"/>
        <v>0</v>
      </c>
      <c r="Y60" s="340"/>
      <c r="Z60" s="347"/>
      <c r="AA60" s="348"/>
      <c r="AB60" s="347"/>
      <c r="AC60" s="82"/>
    </row>
    <row r="61" spans="1:29" s="7" customFormat="1" ht="17.5" customHeight="1" x14ac:dyDescent="0.25">
      <c r="A61" s="48"/>
      <c r="B61" s="991"/>
      <c r="C61" s="63"/>
      <c r="D61" s="124" t="s">
        <v>447</v>
      </c>
      <c r="E61" s="125"/>
      <c r="F61" s="336"/>
      <c r="G61" s="336"/>
      <c r="H61" s="343"/>
      <c r="I61" s="337"/>
      <c r="J61" s="349" t="s">
        <v>31</v>
      </c>
      <c r="K61" s="338" t="s">
        <v>31</v>
      </c>
      <c r="L61" s="339" t="s">
        <v>31</v>
      </c>
      <c r="M61" s="340"/>
      <c r="N61" s="344">
        <v>0</v>
      </c>
      <c r="O61" s="337"/>
      <c r="P61" s="344">
        <v>0</v>
      </c>
      <c r="Q61" s="345"/>
      <c r="R61" s="341" t="str">
        <f t="shared" si="9"/>
        <v>0K</v>
      </c>
      <c r="S61" s="342"/>
      <c r="T61" s="346">
        <f t="shared" si="10"/>
        <v>0</v>
      </c>
      <c r="U61" s="340"/>
      <c r="V61" s="344">
        <v>0</v>
      </c>
      <c r="W61" s="340"/>
      <c r="X61" s="346">
        <f t="shared" si="11"/>
        <v>0</v>
      </c>
      <c r="Y61" s="340"/>
      <c r="Z61" s="347"/>
      <c r="AA61" s="348"/>
      <c r="AB61" s="347"/>
      <c r="AC61" s="82"/>
    </row>
    <row r="62" spans="1:29" s="7" customFormat="1" ht="17.5" customHeight="1" x14ac:dyDescent="0.25">
      <c r="A62" s="48"/>
      <c r="B62" s="991"/>
      <c r="C62" s="63"/>
      <c r="D62" s="124" t="s">
        <v>448</v>
      </c>
      <c r="E62" s="125"/>
      <c r="F62" s="336"/>
      <c r="G62" s="336"/>
      <c r="H62" s="343"/>
      <c r="I62" s="337"/>
      <c r="J62" s="349" t="s">
        <v>31</v>
      </c>
      <c r="K62" s="338" t="s">
        <v>31</v>
      </c>
      <c r="L62" s="339" t="s">
        <v>31</v>
      </c>
      <c r="M62" s="340"/>
      <c r="N62" s="344">
        <v>0</v>
      </c>
      <c r="O62" s="337"/>
      <c r="P62" s="344">
        <v>0</v>
      </c>
      <c r="Q62" s="345"/>
      <c r="R62" s="341" t="str">
        <f t="shared" si="9"/>
        <v>0K</v>
      </c>
      <c r="S62" s="342"/>
      <c r="T62" s="346">
        <f t="shared" si="10"/>
        <v>0</v>
      </c>
      <c r="U62" s="340"/>
      <c r="V62" s="344">
        <v>0</v>
      </c>
      <c r="W62" s="340"/>
      <c r="X62" s="346">
        <f t="shared" si="11"/>
        <v>0</v>
      </c>
      <c r="Y62" s="340"/>
      <c r="Z62" s="347"/>
      <c r="AA62" s="348"/>
      <c r="AB62" s="347"/>
      <c r="AC62" s="82"/>
    </row>
    <row r="63" spans="1:29" s="7" customFormat="1" ht="17.5" customHeight="1" x14ac:dyDescent="0.25">
      <c r="A63" s="48"/>
      <c r="B63" s="991"/>
      <c r="C63" s="63"/>
      <c r="D63" s="124" t="s">
        <v>449</v>
      </c>
      <c r="E63" s="125"/>
      <c r="F63" s="336"/>
      <c r="G63" s="336"/>
      <c r="H63" s="343"/>
      <c r="I63" s="337"/>
      <c r="J63" s="349" t="s">
        <v>31</v>
      </c>
      <c r="K63" s="338" t="s">
        <v>31</v>
      </c>
      <c r="L63" s="339" t="s">
        <v>31</v>
      </c>
      <c r="M63" s="340"/>
      <c r="N63" s="344">
        <v>0</v>
      </c>
      <c r="O63" s="337"/>
      <c r="P63" s="344">
        <v>0</v>
      </c>
      <c r="Q63" s="345"/>
      <c r="R63" s="341" t="str">
        <f t="shared" si="9"/>
        <v>0K</v>
      </c>
      <c r="S63" s="342"/>
      <c r="T63" s="346">
        <f t="shared" si="10"/>
        <v>0</v>
      </c>
      <c r="U63" s="340"/>
      <c r="V63" s="344">
        <v>0</v>
      </c>
      <c r="W63" s="340"/>
      <c r="X63" s="346">
        <f t="shared" si="11"/>
        <v>0</v>
      </c>
      <c r="Y63" s="340"/>
      <c r="Z63" s="347"/>
      <c r="AA63" s="348"/>
      <c r="AB63" s="347"/>
      <c r="AC63" s="82"/>
    </row>
    <row r="64" spans="1:29" s="7" customFormat="1" ht="17.5" customHeight="1" x14ac:dyDescent="0.25">
      <c r="A64" s="48"/>
      <c r="B64" s="991"/>
      <c r="C64" s="63"/>
      <c r="D64" s="124" t="s">
        <v>450</v>
      </c>
      <c r="E64" s="125"/>
      <c r="F64" s="336"/>
      <c r="G64" s="336"/>
      <c r="H64" s="343"/>
      <c r="I64" s="337"/>
      <c r="J64" s="349" t="s">
        <v>31</v>
      </c>
      <c r="K64" s="338" t="s">
        <v>31</v>
      </c>
      <c r="L64" s="339" t="s">
        <v>31</v>
      </c>
      <c r="M64" s="340"/>
      <c r="N64" s="344">
        <v>0</v>
      </c>
      <c r="O64" s="337"/>
      <c r="P64" s="344">
        <v>0</v>
      </c>
      <c r="Q64" s="345"/>
      <c r="R64" s="341" t="str">
        <f t="shared" si="9"/>
        <v>0K</v>
      </c>
      <c r="S64" s="342"/>
      <c r="T64" s="346">
        <f t="shared" si="10"/>
        <v>0</v>
      </c>
      <c r="U64" s="340"/>
      <c r="V64" s="344">
        <v>0</v>
      </c>
      <c r="W64" s="340"/>
      <c r="X64" s="346">
        <f t="shared" si="11"/>
        <v>0</v>
      </c>
      <c r="Y64" s="340"/>
      <c r="Z64" s="347"/>
      <c r="AA64" s="348"/>
      <c r="AB64" s="347"/>
      <c r="AC64" s="82"/>
    </row>
    <row r="65" spans="1:29" s="7" customFormat="1" ht="17.5" customHeight="1" x14ac:dyDescent="0.25">
      <c r="A65" s="48"/>
      <c r="B65" s="991"/>
      <c r="C65" s="63"/>
      <c r="D65" s="124" t="s">
        <v>451</v>
      </c>
      <c r="E65" s="125"/>
      <c r="F65" s="336"/>
      <c r="G65" s="336"/>
      <c r="H65" s="343"/>
      <c r="I65" s="337"/>
      <c r="J65" s="349" t="s">
        <v>31</v>
      </c>
      <c r="K65" s="338" t="s">
        <v>31</v>
      </c>
      <c r="L65" s="339" t="s">
        <v>31</v>
      </c>
      <c r="M65" s="340"/>
      <c r="N65" s="344">
        <v>0</v>
      </c>
      <c r="O65" s="337"/>
      <c r="P65" s="344">
        <v>0</v>
      </c>
      <c r="Q65" s="345"/>
      <c r="R65" s="341" t="str">
        <f t="shared" si="9"/>
        <v>0K</v>
      </c>
      <c r="S65" s="342"/>
      <c r="T65" s="346">
        <f t="shared" si="10"/>
        <v>0</v>
      </c>
      <c r="U65" s="340"/>
      <c r="V65" s="344">
        <v>0</v>
      </c>
      <c r="W65" s="340"/>
      <c r="X65" s="346">
        <f t="shared" si="11"/>
        <v>0</v>
      </c>
      <c r="Y65" s="340"/>
      <c r="Z65" s="347"/>
      <c r="AA65" s="348"/>
      <c r="AB65" s="347"/>
      <c r="AC65" s="82"/>
    </row>
    <row r="66" spans="1:29" s="7" customFormat="1" ht="17.5" customHeight="1" x14ac:dyDescent="0.25">
      <c r="A66" s="48"/>
      <c r="B66" s="991"/>
      <c r="C66" s="63"/>
      <c r="D66" s="124" t="s">
        <v>452</v>
      </c>
      <c r="E66" s="125"/>
      <c r="F66" s="336"/>
      <c r="G66" s="336"/>
      <c r="H66" s="343"/>
      <c r="I66" s="337"/>
      <c r="J66" s="349" t="s">
        <v>31</v>
      </c>
      <c r="K66" s="338" t="s">
        <v>31</v>
      </c>
      <c r="L66" s="339" t="s">
        <v>31</v>
      </c>
      <c r="M66" s="340"/>
      <c r="N66" s="344">
        <v>0</v>
      </c>
      <c r="O66" s="337"/>
      <c r="P66" s="344">
        <v>0</v>
      </c>
      <c r="Q66" s="345"/>
      <c r="R66" s="341" t="str">
        <f t="shared" si="9"/>
        <v>0K</v>
      </c>
      <c r="S66" s="342"/>
      <c r="T66" s="346">
        <f t="shared" si="10"/>
        <v>0</v>
      </c>
      <c r="U66" s="340"/>
      <c r="V66" s="344">
        <v>0</v>
      </c>
      <c r="W66" s="340"/>
      <c r="X66" s="346">
        <f t="shared" si="11"/>
        <v>0</v>
      </c>
      <c r="Y66" s="340"/>
      <c r="Z66" s="347"/>
      <c r="AA66" s="348"/>
      <c r="AB66" s="347"/>
      <c r="AC66" s="82"/>
    </row>
    <row r="67" spans="1:29" s="7" customFormat="1" ht="17.5" customHeight="1" x14ac:dyDescent="0.25">
      <c r="A67" s="48"/>
      <c r="B67" s="991"/>
      <c r="C67" s="63"/>
      <c r="D67" s="124" t="s">
        <v>453</v>
      </c>
      <c r="E67" s="125"/>
      <c r="F67" s="336"/>
      <c r="G67" s="336"/>
      <c r="H67" s="343"/>
      <c r="I67" s="337"/>
      <c r="J67" s="349" t="s">
        <v>31</v>
      </c>
      <c r="K67" s="338" t="s">
        <v>31</v>
      </c>
      <c r="L67" s="339" t="s">
        <v>31</v>
      </c>
      <c r="M67" s="340"/>
      <c r="N67" s="344">
        <v>0</v>
      </c>
      <c r="O67" s="337"/>
      <c r="P67" s="344">
        <v>0</v>
      </c>
      <c r="Q67" s="345"/>
      <c r="R67" s="341" t="str">
        <f t="shared" si="9"/>
        <v>0K</v>
      </c>
      <c r="S67" s="342"/>
      <c r="T67" s="346">
        <f t="shared" si="10"/>
        <v>0</v>
      </c>
      <c r="U67" s="340"/>
      <c r="V67" s="344">
        <v>0</v>
      </c>
      <c r="W67" s="340"/>
      <c r="X67" s="346">
        <f t="shared" si="11"/>
        <v>0</v>
      </c>
      <c r="Y67" s="340"/>
      <c r="Z67" s="347"/>
      <c r="AA67" s="348"/>
      <c r="AB67" s="347"/>
      <c r="AC67" s="82"/>
    </row>
    <row r="68" spans="1:29" s="7" customFormat="1" ht="17.5" customHeight="1" x14ac:dyDescent="0.25">
      <c r="A68" s="48"/>
      <c r="B68" s="991"/>
      <c r="C68" s="63"/>
      <c r="D68" s="124" t="s">
        <v>454</v>
      </c>
      <c r="E68" s="125"/>
      <c r="F68" s="336"/>
      <c r="G68" s="336"/>
      <c r="H68" s="343"/>
      <c r="I68" s="337"/>
      <c r="J68" s="349" t="s">
        <v>31</v>
      </c>
      <c r="K68" s="338" t="s">
        <v>31</v>
      </c>
      <c r="L68" s="339" t="s">
        <v>31</v>
      </c>
      <c r="M68" s="340"/>
      <c r="N68" s="344">
        <v>0</v>
      </c>
      <c r="O68" s="337"/>
      <c r="P68" s="344">
        <v>0</v>
      </c>
      <c r="Q68" s="345"/>
      <c r="R68" s="341" t="str">
        <f t="shared" si="9"/>
        <v>0K</v>
      </c>
      <c r="S68" s="342"/>
      <c r="T68" s="346">
        <f t="shared" si="10"/>
        <v>0</v>
      </c>
      <c r="U68" s="340"/>
      <c r="V68" s="344">
        <v>0</v>
      </c>
      <c r="W68" s="340"/>
      <c r="X68" s="346">
        <f t="shared" si="11"/>
        <v>0</v>
      </c>
      <c r="Y68" s="340"/>
      <c r="Z68" s="347"/>
      <c r="AA68" s="348"/>
      <c r="AB68" s="347"/>
      <c r="AC68" s="82"/>
    </row>
    <row r="69" spans="1:29" s="7" customFormat="1" ht="17.5" customHeight="1" x14ac:dyDescent="0.25">
      <c r="A69" s="48"/>
      <c r="B69" s="991"/>
      <c r="C69" s="63"/>
      <c r="D69" s="124" t="s">
        <v>455</v>
      </c>
      <c r="E69" s="125"/>
      <c r="F69" s="336"/>
      <c r="G69" s="336"/>
      <c r="H69" s="343"/>
      <c r="I69" s="337"/>
      <c r="J69" s="349" t="s">
        <v>31</v>
      </c>
      <c r="K69" s="338" t="s">
        <v>31</v>
      </c>
      <c r="L69" s="339" t="s">
        <v>31</v>
      </c>
      <c r="M69" s="340"/>
      <c r="N69" s="344">
        <v>0</v>
      </c>
      <c r="O69" s="337"/>
      <c r="P69" s="344">
        <v>0</v>
      </c>
      <c r="Q69" s="345"/>
      <c r="R69" s="341" t="str">
        <f t="shared" si="9"/>
        <v>0K</v>
      </c>
      <c r="S69" s="342"/>
      <c r="T69" s="346">
        <f t="shared" si="10"/>
        <v>0</v>
      </c>
      <c r="U69" s="340"/>
      <c r="V69" s="344">
        <v>0</v>
      </c>
      <c r="W69" s="340"/>
      <c r="X69" s="346">
        <f t="shared" si="11"/>
        <v>0</v>
      </c>
      <c r="Y69" s="340"/>
      <c r="Z69" s="347"/>
      <c r="AA69" s="348"/>
      <c r="AB69" s="347"/>
      <c r="AC69" s="82"/>
    </row>
    <row r="70" spans="1:29" s="7" customFormat="1" ht="18" customHeight="1" x14ac:dyDescent="0.25">
      <c r="A70" s="48"/>
      <c r="B70" s="991"/>
      <c r="C70" s="63"/>
      <c r="D70" s="124" t="s">
        <v>456</v>
      </c>
      <c r="E70" s="125"/>
      <c r="F70" s="336"/>
      <c r="G70" s="336"/>
      <c r="H70" s="343"/>
      <c r="I70" s="337"/>
      <c r="J70" s="349" t="s">
        <v>31</v>
      </c>
      <c r="K70" s="338" t="s">
        <v>31</v>
      </c>
      <c r="L70" s="339" t="s">
        <v>31</v>
      </c>
      <c r="M70" s="340"/>
      <c r="N70" s="344">
        <v>0</v>
      </c>
      <c r="O70" s="337"/>
      <c r="P70" s="344">
        <v>0</v>
      </c>
      <c r="Q70" s="345"/>
      <c r="R70" s="341" t="str">
        <f t="shared" si="9"/>
        <v>0K</v>
      </c>
      <c r="S70" s="342"/>
      <c r="T70" s="346">
        <f t="shared" si="10"/>
        <v>0</v>
      </c>
      <c r="U70" s="340"/>
      <c r="V70" s="344">
        <v>0</v>
      </c>
      <c r="W70" s="340"/>
      <c r="X70" s="346">
        <f t="shared" si="11"/>
        <v>0</v>
      </c>
      <c r="Y70" s="340"/>
      <c r="Z70" s="347"/>
      <c r="AA70" s="348"/>
      <c r="AB70" s="347"/>
      <c r="AC70" s="82"/>
    </row>
    <row r="71" spans="1:29" s="7" customFormat="1" ht="17.5" customHeight="1" thickBot="1" x14ac:dyDescent="0.4">
      <c r="A71" s="48"/>
      <c r="B71" s="991"/>
      <c r="C71" s="63"/>
      <c r="D71" s="125"/>
      <c r="E71" s="125"/>
      <c r="F71" s="292"/>
      <c r="G71" s="293"/>
      <c r="H71" s="294"/>
      <c r="I71" s="287"/>
      <c r="J71" s="295"/>
      <c r="K71" s="295"/>
      <c r="L71" s="295"/>
      <c r="M71" s="288"/>
      <c r="N71" s="296"/>
      <c r="O71" s="287"/>
      <c r="P71" s="296"/>
      <c r="Q71" s="296"/>
      <c r="R71" s="288"/>
      <c r="S71" s="289"/>
      <c r="T71" s="297"/>
      <c r="U71" s="288"/>
      <c r="V71" s="297"/>
      <c r="W71" s="288"/>
      <c r="X71" s="298"/>
      <c r="Y71" s="288"/>
      <c r="Z71" s="291"/>
      <c r="AA71" s="291"/>
      <c r="AB71" s="291"/>
      <c r="AC71" s="82"/>
    </row>
    <row r="72" spans="1:29" s="7" customFormat="1" ht="25" customHeight="1" thickBot="1" x14ac:dyDescent="0.3">
      <c r="A72" s="48"/>
      <c r="B72" s="991"/>
      <c r="C72" s="63"/>
      <c r="D72" s="125"/>
      <c r="E72" s="125"/>
      <c r="F72" s="948" t="s">
        <v>52</v>
      </c>
      <c r="G72" s="949"/>
      <c r="H72" s="949"/>
      <c r="I72" s="949"/>
      <c r="J72" s="949"/>
      <c r="K72" s="950"/>
      <c r="L72" s="299">
        <f>SUM(L41:L70)</f>
        <v>0</v>
      </c>
      <c r="M72" s="288"/>
      <c r="N72" s="290">
        <f>SUM(N41:N70)</f>
        <v>0</v>
      </c>
      <c r="O72" s="287"/>
      <c r="P72" s="290">
        <f>SUM(P41:P70)</f>
        <v>0</v>
      </c>
      <c r="Q72" s="290">
        <f>SUM(Q41:Q70)</f>
        <v>0</v>
      </c>
      <c r="R72" s="288"/>
      <c r="S72" s="289"/>
      <c r="T72" s="290">
        <f>SUM(T41:T70)</f>
        <v>0</v>
      </c>
      <c r="U72" s="288"/>
      <c r="V72" s="290">
        <f>SUM(V41:V70)</f>
        <v>0</v>
      </c>
      <c r="W72" s="288"/>
      <c r="X72" s="290">
        <f>SUM(X41:X70)</f>
        <v>0</v>
      </c>
      <c r="Y72" s="288"/>
      <c r="Z72" s="291"/>
      <c r="AA72" s="291"/>
      <c r="AB72" s="291"/>
      <c r="AC72" s="82"/>
    </row>
    <row r="73" spans="1:29" s="8" customFormat="1" ht="22" customHeight="1" x14ac:dyDescent="0.35">
      <c r="A73" s="49"/>
      <c r="B73" s="991"/>
      <c r="C73" s="64"/>
      <c r="D73" s="127"/>
      <c r="E73" s="127"/>
      <c r="F73" s="300"/>
      <c r="G73" s="94"/>
      <c r="H73" s="94" t="s">
        <v>31</v>
      </c>
      <c r="I73" s="94"/>
      <c r="J73" s="94"/>
      <c r="K73" s="94"/>
      <c r="L73" s="94"/>
      <c r="M73" s="93"/>
      <c r="N73" s="94" t="s">
        <v>31</v>
      </c>
      <c r="O73" s="94"/>
      <c r="P73" s="923" t="s">
        <v>31</v>
      </c>
      <c r="Q73" s="923"/>
      <c r="R73" s="93"/>
      <c r="S73" s="301"/>
      <c r="T73" s="93"/>
      <c r="U73" s="93"/>
      <c r="V73" s="93"/>
      <c r="W73" s="93"/>
      <c r="X73" s="301"/>
      <c r="Y73" s="93"/>
      <c r="Z73" s="301"/>
      <c r="AA73" s="301"/>
      <c r="AB73" s="301"/>
      <c r="AC73" s="83"/>
    </row>
    <row r="74" spans="1:29" ht="15" customHeight="1" x14ac:dyDescent="0.35">
      <c r="A74" s="84"/>
      <c r="B74" s="991"/>
      <c r="D74" s="129"/>
      <c r="E74" s="129"/>
      <c r="F74" s="96"/>
      <c r="G74" s="96"/>
      <c r="H74" s="96"/>
      <c r="I74" s="96"/>
      <c r="J74" s="96"/>
      <c r="K74" s="96"/>
      <c r="L74" s="96"/>
      <c r="M74" s="96"/>
      <c r="N74" s="96"/>
      <c r="O74" s="96"/>
      <c r="P74" s="96"/>
      <c r="Q74" s="96"/>
      <c r="R74" s="96"/>
      <c r="S74" s="302"/>
      <c r="T74" s="95"/>
      <c r="U74" s="95"/>
      <c r="V74" s="95"/>
      <c r="W74" s="95"/>
      <c r="X74" s="95"/>
      <c r="Y74" s="95"/>
      <c r="Z74" s="302"/>
      <c r="AA74" s="302"/>
      <c r="AB74" s="302"/>
      <c r="AC74" s="85"/>
    </row>
    <row r="75" spans="1:29" ht="14.5" customHeight="1" x14ac:dyDescent="0.35">
      <c r="A75" s="84"/>
      <c r="B75" s="991"/>
      <c r="D75" s="129"/>
      <c r="E75" s="129"/>
      <c r="F75" s="922" t="s">
        <v>6</v>
      </c>
      <c r="G75" s="922"/>
      <c r="H75" s="922"/>
      <c r="I75" s="922"/>
      <c r="J75" s="922"/>
      <c r="K75" s="922"/>
      <c r="L75" s="922"/>
      <c r="M75" s="922"/>
      <c r="N75" s="922"/>
      <c r="O75" s="922"/>
      <c r="P75" s="922"/>
      <c r="Q75" s="922"/>
      <c r="R75" s="922"/>
      <c r="S75" s="922"/>
      <c r="T75" s="922"/>
      <c r="U75" s="922"/>
      <c r="V75" s="922"/>
      <c r="W75" s="922"/>
      <c r="X75" s="922"/>
      <c r="Y75" s="922"/>
      <c r="Z75" s="922"/>
      <c r="AA75" s="922"/>
      <c r="AB75" s="922"/>
      <c r="AC75" s="85"/>
    </row>
    <row r="76" spans="1:29" ht="15" customHeight="1" x14ac:dyDescent="0.35">
      <c r="A76" s="84"/>
      <c r="B76" s="991"/>
      <c r="D76" s="129"/>
      <c r="E76" s="129"/>
      <c r="F76" s="922"/>
      <c r="G76" s="922"/>
      <c r="H76" s="922"/>
      <c r="I76" s="922"/>
      <c r="J76" s="922"/>
      <c r="K76" s="922"/>
      <c r="L76" s="922"/>
      <c r="M76" s="922"/>
      <c r="N76" s="922"/>
      <c r="O76" s="922"/>
      <c r="P76" s="922"/>
      <c r="Q76" s="922"/>
      <c r="R76" s="922"/>
      <c r="S76" s="922"/>
      <c r="T76" s="922"/>
      <c r="U76" s="922"/>
      <c r="V76" s="922"/>
      <c r="W76" s="922"/>
      <c r="X76" s="922"/>
      <c r="Y76" s="922"/>
      <c r="Z76" s="922"/>
      <c r="AA76" s="922"/>
      <c r="AB76" s="922"/>
      <c r="AC76" s="85"/>
    </row>
    <row r="77" spans="1:29" ht="15.75" customHeight="1" thickBot="1" x14ac:dyDescent="0.4">
      <c r="A77" s="84"/>
      <c r="B77" s="992"/>
      <c r="F77" s="922"/>
      <c r="G77" s="922"/>
      <c r="H77" s="922"/>
      <c r="I77" s="922"/>
      <c r="J77" s="922"/>
      <c r="K77" s="922"/>
      <c r="L77" s="922"/>
      <c r="M77" s="922"/>
      <c r="N77" s="922"/>
      <c r="O77" s="922"/>
      <c r="P77" s="922"/>
      <c r="Q77" s="922"/>
      <c r="R77" s="922"/>
      <c r="S77" s="922"/>
      <c r="T77" s="922"/>
      <c r="U77" s="922"/>
      <c r="V77" s="922"/>
      <c r="W77" s="922"/>
      <c r="X77" s="922"/>
      <c r="Y77" s="922"/>
      <c r="Z77" s="922"/>
      <c r="AA77" s="922"/>
      <c r="AB77" s="922"/>
      <c r="AC77" s="85"/>
    </row>
    <row r="78" spans="1:29" ht="15" thickBot="1" x14ac:dyDescent="0.4">
      <c r="A78" s="86"/>
      <c r="B78" s="68"/>
      <c r="C78" s="87"/>
      <c r="D78" s="88"/>
      <c r="E78" s="88"/>
      <c r="F78" s="308"/>
      <c r="G78" s="309"/>
      <c r="H78" s="303"/>
      <c r="I78" s="303"/>
      <c r="J78" s="310"/>
      <c r="K78" s="310"/>
      <c r="L78" s="310"/>
      <c r="M78" s="304"/>
      <c r="N78" s="303"/>
      <c r="O78" s="309"/>
      <c r="P78" s="303"/>
      <c r="Q78" s="303"/>
      <c r="R78" s="304"/>
      <c r="S78" s="303"/>
      <c r="T78" s="304"/>
      <c r="U78" s="304"/>
      <c r="V78" s="304"/>
      <c r="W78" s="304"/>
      <c r="X78" s="303"/>
      <c r="Y78" s="304"/>
      <c r="Z78" s="303"/>
      <c r="AA78" s="303"/>
      <c r="AB78" s="303"/>
      <c r="AC78" s="89"/>
    </row>
    <row r="79" spans="1:29" ht="15" thickBot="1" x14ac:dyDescent="0.4">
      <c r="A79" s="84"/>
      <c r="F79" s="305"/>
      <c r="G79" s="306"/>
      <c r="H79" s="302"/>
      <c r="I79" s="302"/>
      <c r="J79" s="307"/>
      <c r="K79" s="307"/>
      <c r="L79" s="310"/>
      <c r="M79" s="95"/>
      <c r="N79" s="302"/>
      <c r="O79" s="306"/>
      <c r="P79" s="302"/>
      <c r="Q79" s="302"/>
      <c r="R79" s="95"/>
      <c r="S79" s="302"/>
      <c r="T79" s="95"/>
      <c r="U79" s="95"/>
      <c r="V79" s="95"/>
      <c r="W79" s="95"/>
      <c r="X79" s="302"/>
      <c r="Y79" s="95"/>
      <c r="Z79" s="302"/>
      <c r="AA79" s="302"/>
      <c r="AB79" s="302"/>
      <c r="AC79" s="85"/>
    </row>
    <row r="80" spans="1:29" ht="18" thickBot="1" x14ac:dyDescent="0.4">
      <c r="A80" s="84"/>
      <c r="B80" s="951" t="s">
        <v>584</v>
      </c>
      <c r="C80" s="58"/>
      <c r="D80" s="954" t="s">
        <v>9</v>
      </c>
      <c r="E80" s="125"/>
      <c r="F80" s="933" t="s">
        <v>10</v>
      </c>
      <c r="G80" s="934"/>
      <c r="H80" s="935"/>
      <c r="I80" s="5"/>
      <c r="J80" s="939" t="s">
        <v>11</v>
      </c>
      <c r="K80" s="940"/>
      <c r="L80" s="941"/>
      <c r="M80" s="272"/>
      <c r="N80" s="924" t="s">
        <v>574</v>
      </c>
      <c r="O80" s="273"/>
      <c r="P80" s="958" t="s">
        <v>576</v>
      </c>
      <c r="Q80" s="959"/>
      <c r="R80" s="960"/>
      <c r="S80" s="5"/>
      <c r="T80" s="964" t="s">
        <v>12</v>
      </c>
      <c r="U80" s="59"/>
      <c r="V80" s="964" t="s">
        <v>13</v>
      </c>
      <c r="W80" s="272"/>
      <c r="X80" s="964" t="s">
        <v>14</v>
      </c>
      <c r="Y80" s="272"/>
      <c r="Z80" s="924" t="s">
        <v>15</v>
      </c>
      <c r="AA80" s="274"/>
      <c r="AB80" s="924" t="s">
        <v>575</v>
      </c>
      <c r="AC80" s="77"/>
    </row>
    <row r="81" spans="1:29" ht="18" thickBot="1" x14ac:dyDescent="0.4">
      <c r="A81" s="84"/>
      <c r="B81" s="952"/>
      <c r="C81" s="58"/>
      <c r="D81" s="955"/>
      <c r="E81" s="125"/>
      <c r="F81" s="936"/>
      <c r="G81" s="937"/>
      <c r="H81" s="938"/>
      <c r="I81" s="5"/>
      <c r="J81" s="927" t="s">
        <v>16</v>
      </c>
      <c r="K81" s="927" t="s">
        <v>17</v>
      </c>
      <c r="L81" s="929" t="s">
        <v>18</v>
      </c>
      <c r="M81" s="272"/>
      <c r="N81" s="925"/>
      <c r="O81" s="273"/>
      <c r="P81" s="961"/>
      <c r="Q81" s="962"/>
      <c r="R81" s="963"/>
      <c r="S81" s="5"/>
      <c r="T81" s="965"/>
      <c r="U81" s="59"/>
      <c r="V81" s="965"/>
      <c r="W81" s="272"/>
      <c r="X81" s="965"/>
      <c r="Y81" s="272"/>
      <c r="Z81" s="925"/>
      <c r="AA81" s="274"/>
      <c r="AB81" s="925"/>
      <c r="AC81" s="79"/>
    </row>
    <row r="82" spans="1:29" ht="15.5" thickBot="1" x14ac:dyDescent="0.4">
      <c r="A82" s="84"/>
      <c r="B82" s="952"/>
      <c r="C82" s="59"/>
      <c r="D82" s="956"/>
      <c r="E82" s="125"/>
      <c r="F82" s="975" t="s">
        <v>19</v>
      </c>
      <c r="G82" s="977" t="s">
        <v>20</v>
      </c>
      <c r="H82" s="932" t="s">
        <v>573</v>
      </c>
      <c r="I82" s="5"/>
      <c r="J82" s="928"/>
      <c r="K82" s="928"/>
      <c r="L82" s="930"/>
      <c r="M82" s="59"/>
      <c r="N82" s="925"/>
      <c r="O82" s="273"/>
      <c r="P82" s="979" t="s">
        <v>21</v>
      </c>
      <c r="Q82" s="925" t="s">
        <v>22</v>
      </c>
      <c r="R82" s="925" t="s">
        <v>23</v>
      </c>
      <c r="S82" s="5"/>
      <c r="T82" s="966"/>
      <c r="U82" s="59"/>
      <c r="V82" s="966"/>
      <c r="W82" s="59"/>
      <c r="X82" s="966"/>
      <c r="Y82" s="59"/>
      <c r="Z82" s="926"/>
      <c r="AA82" s="274"/>
      <c r="AB82" s="926"/>
      <c r="AC82" s="77"/>
    </row>
    <row r="83" spans="1:29" ht="15.5" x14ac:dyDescent="0.35">
      <c r="A83" s="84"/>
      <c r="B83" s="952"/>
      <c r="C83" s="60"/>
      <c r="D83" s="840" t="s">
        <v>24</v>
      </c>
      <c r="E83" s="122"/>
      <c r="F83" s="975"/>
      <c r="G83" s="977"/>
      <c r="H83" s="932"/>
      <c r="I83" s="5"/>
      <c r="J83" s="928"/>
      <c r="K83" s="928"/>
      <c r="L83" s="930"/>
      <c r="M83" s="60"/>
      <c r="N83" s="925"/>
      <c r="O83" s="275"/>
      <c r="P83" s="979"/>
      <c r="Q83" s="925"/>
      <c r="R83" s="925"/>
      <c r="S83" s="5"/>
      <c r="T83" s="973" t="s">
        <v>25</v>
      </c>
      <c r="U83" s="276"/>
      <c r="V83" s="973" t="s">
        <v>25</v>
      </c>
      <c r="W83" s="60"/>
      <c r="X83" s="973" t="s">
        <v>25</v>
      </c>
      <c r="Y83" s="60"/>
      <c r="Z83" s="277" t="s">
        <v>26</v>
      </c>
      <c r="AA83" s="60"/>
      <c r="AB83" s="277" t="s">
        <v>26</v>
      </c>
      <c r="AC83" s="77"/>
    </row>
    <row r="84" spans="1:29" ht="25.5" thickBot="1" x14ac:dyDescent="0.4">
      <c r="A84" s="84"/>
      <c r="B84" s="952"/>
      <c r="C84" s="61"/>
      <c r="D84" s="122"/>
      <c r="E84" s="122"/>
      <c r="F84" s="976"/>
      <c r="G84" s="978"/>
      <c r="H84" s="320" t="s">
        <v>27</v>
      </c>
      <c r="I84" s="5"/>
      <c r="J84" s="537" t="s">
        <v>682</v>
      </c>
      <c r="K84" s="279" t="s">
        <v>29</v>
      </c>
      <c r="L84" s="931"/>
      <c r="M84" s="276"/>
      <c r="N84" s="957"/>
      <c r="O84" s="275"/>
      <c r="P84" s="980"/>
      <c r="Q84" s="957"/>
      <c r="R84" s="957"/>
      <c r="S84" s="275"/>
      <c r="T84" s="974"/>
      <c r="U84" s="276"/>
      <c r="V84" s="974"/>
      <c r="W84" s="276"/>
      <c r="X84" s="974"/>
      <c r="Y84" s="276"/>
      <c r="Z84" s="280" t="s">
        <v>30</v>
      </c>
      <c r="AA84" s="281"/>
      <c r="AB84" s="280" t="s">
        <v>30</v>
      </c>
      <c r="AC84" s="80"/>
    </row>
    <row r="85" spans="1:29" ht="15.5" x14ac:dyDescent="0.35">
      <c r="A85" s="84"/>
      <c r="B85" s="952"/>
      <c r="C85" s="62"/>
      <c r="D85" s="123"/>
      <c r="E85" s="123"/>
      <c r="F85" s="282"/>
      <c r="G85" s="283"/>
      <c r="H85" s="283"/>
      <c r="I85" s="284"/>
      <c r="J85" s="284"/>
      <c r="K85" s="284"/>
      <c r="L85" s="284"/>
      <c r="M85" s="285"/>
      <c r="N85" s="283"/>
      <c r="O85" s="283"/>
      <c r="P85" s="286" t="s">
        <v>31</v>
      </c>
      <c r="Q85" s="286" t="s">
        <v>31</v>
      </c>
      <c r="R85" s="285"/>
      <c r="S85" s="284"/>
      <c r="T85" s="285"/>
      <c r="U85" s="285"/>
      <c r="V85" s="285"/>
      <c r="W85" s="285"/>
      <c r="X85" s="284"/>
      <c r="Y85" s="285"/>
      <c r="Z85" s="284"/>
      <c r="AA85" s="284"/>
      <c r="AB85" s="284"/>
      <c r="AC85" s="81"/>
    </row>
    <row r="86" spans="1:29" ht="17.5" x14ac:dyDescent="0.35">
      <c r="A86" s="84"/>
      <c r="B86" s="952"/>
      <c r="C86" s="63"/>
      <c r="D86" s="662" t="s">
        <v>652</v>
      </c>
      <c r="E86" s="125"/>
      <c r="F86" s="336"/>
      <c r="G86" s="336"/>
      <c r="H86" s="343"/>
      <c r="I86" s="337"/>
      <c r="J86" s="349" t="s">
        <v>31</v>
      </c>
      <c r="K86" s="338" t="s">
        <v>31</v>
      </c>
      <c r="L86" s="339" t="s">
        <v>31</v>
      </c>
      <c r="M86" s="340"/>
      <c r="N86" s="344">
        <v>0</v>
      </c>
      <c r="O86" s="337"/>
      <c r="P86" s="344">
        <v>0</v>
      </c>
      <c r="Q86" s="345"/>
      <c r="R86" s="341" t="str">
        <f t="shared" ref="R86:R115" si="12">IF(P86&lt;=0.05*N86,"0K","NON AMMISSIBILE")</f>
        <v>0K</v>
      </c>
      <c r="S86" s="342"/>
      <c r="T86" s="346">
        <f t="shared" ref="T86:T115" si="13">P86+N86</f>
        <v>0</v>
      </c>
      <c r="U86" s="340"/>
      <c r="V86" s="344">
        <v>0</v>
      </c>
      <c r="W86" s="340"/>
      <c r="X86" s="346">
        <f t="shared" ref="X86:X115" si="14">T86+V86</f>
        <v>0</v>
      </c>
      <c r="Y86" s="340"/>
      <c r="Z86" s="347"/>
      <c r="AA86" s="348"/>
      <c r="AB86" s="347"/>
      <c r="AC86" s="82"/>
    </row>
    <row r="87" spans="1:29" ht="17.5" x14ac:dyDescent="0.35">
      <c r="A87" s="84"/>
      <c r="B87" s="952"/>
      <c r="C87" s="63"/>
      <c r="D87" s="662" t="s">
        <v>653</v>
      </c>
      <c r="E87" s="125"/>
      <c r="F87" s="336"/>
      <c r="G87" s="336"/>
      <c r="H87" s="343"/>
      <c r="I87" s="337"/>
      <c r="J87" s="349" t="s">
        <v>31</v>
      </c>
      <c r="K87" s="338" t="s">
        <v>31</v>
      </c>
      <c r="L87" s="339" t="s">
        <v>31</v>
      </c>
      <c r="M87" s="340"/>
      <c r="N87" s="344">
        <v>0</v>
      </c>
      <c r="O87" s="337"/>
      <c r="P87" s="344">
        <v>0</v>
      </c>
      <c r="Q87" s="345"/>
      <c r="R87" s="341" t="str">
        <f t="shared" si="12"/>
        <v>0K</v>
      </c>
      <c r="S87" s="342"/>
      <c r="T87" s="346">
        <f t="shared" si="13"/>
        <v>0</v>
      </c>
      <c r="U87" s="340"/>
      <c r="V87" s="344">
        <v>0</v>
      </c>
      <c r="W87" s="340"/>
      <c r="X87" s="346">
        <f t="shared" si="14"/>
        <v>0</v>
      </c>
      <c r="Y87" s="340"/>
      <c r="Z87" s="347"/>
      <c r="AA87" s="348"/>
      <c r="AB87" s="347"/>
      <c r="AC87" s="82"/>
    </row>
    <row r="88" spans="1:29" ht="17.5" x14ac:dyDescent="0.35">
      <c r="A88" s="84"/>
      <c r="B88" s="952"/>
      <c r="C88" s="63"/>
      <c r="D88" s="662" t="s">
        <v>654</v>
      </c>
      <c r="E88" s="125"/>
      <c r="F88" s="336"/>
      <c r="G88" s="336"/>
      <c r="H88" s="343"/>
      <c r="I88" s="337"/>
      <c r="J88" s="349" t="s">
        <v>31</v>
      </c>
      <c r="K88" s="338" t="s">
        <v>31</v>
      </c>
      <c r="L88" s="339" t="s">
        <v>31</v>
      </c>
      <c r="M88" s="340"/>
      <c r="N88" s="344">
        <v>0</v>
      </c>
      <c r="O88" s="337"/>
      <c r="P88" s="344">
        <v>0</v>
      </c>
      <c r="Q88" s="345"/>
      <c r="R88" s="341" t="str">
        <f t="shared" si="12"/>
        <v>0K</v>
      </c>
      <c r="S88" s="342"/>
      <c r="T88" s="346">
        <f t="shared" si="13"/>
        <v>0</v>
      </c>
      <c r="U88" s="340"/>
      <c r="V88" s="344">
        <v>0</v>
      </c>
      <c r="W88" s="340"/>
      <c r="X88" s="346">
        <f t="shared" si="14"/>
        <v>0</v>
      </c>
      <c r="Y88" s="340"/>
      <c r="Z88" s="347"/>
      <c r="AA88" s="348"/>
      <c r="AB88" s="347"/>
      <c r="AC88" s="82"/>
    </row>
    <row r="89" spans="1:29" ht="17.5" x14ac:dyDescent="0.35">
      <c r="A89" s="84"/>
      <c r="B89" s="952"/>
      <c r="C89" s="63"/>
      <c r="D89" s="662" t="s">
        <v>655</v>
      </c>
      <c r="E89" s="125"/>
      <c r="F89" s="336"/>
      <c r="G89" s="336"/>
      <c r="H89" s="343"/>
      <c r="I89" s="337"/>
      <c r="J89" s="349" t="s">
        <v>31</v>
      </c>
      <c r="K89" s="338" t="s">
        <v>31</v>
      </c>
      <c r="L89" s="339" t="s">
        <v>31</v>
      </c>
      <c r="M89" s="340"/>
      <c r="N89" s="344">
        <v>0</v>
      </c>
      <c r="O89" s="337"/>
      <c r="P89" s="344">
        <v>0</v>
      </c>
      <c r="Q89" s="345"/>
      <c r="R89" s="341" t="str">
        <f t="shared" si="12"/>
        <v>0K</v>
      </c>
      <c r="S89" s="342"/>
      <c r="T89" s="346">
        <f t="shared" si="13"/>
        <v>0</v>
      </c>
      <c r="U89" s="340"/>
      <c r="V89" s="344">
        <v>0</v>
      </c>
      <c r="W89" s="340"/>
      <c r="X89" s="346">
        <f t="shared" si="14"/>
        <v>0</v>
      </c>
      <c r="Y89" s="340"/>
      <c r="Z89" s="347"/>
      <c r="AA89" s="348"/>
      <c r="AB89" s="347"/>
      <c r="AC89" s="82"/>
    </row>
    <row r="90" spans="1:29" ht="17.5" x14ac:dyDescent="0.35">
      <c r="A90" s="84"/>
      <c r="B90" s="952"/>
      <c r="C90" s="63"/>
      <c r="D90" s="662" t="s">
        <v>656</v>
      </c>
      <c r="E90" s="125"/>
      <c r="F90" s="336"/>
      <c r="G90" s="336"/>
      <c r="H90" s="343"/>
      <c r="I90" s="337"/>
      <c r="J90" s="349" t="s">
        <v>31</v>
      </c>
      <c r="K90" s="338" t="s">
        <v>31</v>
      </c>
      <c r="L90" s="339" t="s">
        <v>31</v>
      </c>
      <c r="M90" s="340"/>
      <c r="N90" s="344">
        <v>0</v>
      </c>
      <c r="O90" s="337"/>
      <c r="P90" s="344">
        <v>0</v>
      </c>
      <c r="Q90" s="345"/>
      <c r="R90" s="341" t="str">
        <f t="shared" si="12"/>
        <v>0K</v>
      </c>
      <c r="S90" s="342"/>
      <c r="T90" s="346">
        <f t="shared" si="13"/>
        <v>0</v>
      </c>
      <c r="U90" s="340"/>
      <c r="V90" s="344">
        <v>0</v>
      </c>
      <c r="W90" s="340"/>
      <c r="X90" s="346">
        <f t="shared" si="14"/>
        <v>0</v>
      </c>
      <c r="Y90" s="340"/>
      <c r="Z90" s="347"/>
      <c r="AA90" s="348"/>
      <c r="AB90" s="347"/>
      <c r="AC90" s="82"/>
    </row>
    <row r="91" spans="1:29" ht="17.5" x14ac:dyDescent="0.35">
      <c r="A91" s="84"/>
      <c r="B91" s="952"/>
      <c r="C91" s="63"/>
      <c r="D91" s="662" t="s">
        <v>657</v>
      </c>
      <c r="E91" s="125"/>
      <c r="F91" s="336"/>
      <c r="G91" s="336"/>
      <c r="H91" s="343"/>
      <c r="I91" s="337"/>
      <c r="J91" s="349" t="s">
        <v>31</v>
      </c>
      <c r="K91" s="338" t="s">
        <v>31</v>
      </c>
      <c r="L91" s="339" t="s">
        <v>31</v>
      </c>
      <c r="M91" s="340"/>
      <c r="N91" s="344">
        <v>0</v>
      </c>
      <c r="O91" s="337"/>
      <c r="P91" s="344">
        <v>0</v>
      </c>
      <c r="Q91" s="345"/>
      <c r="R91" s="341" t="str">
        <f t="shared" si="12"/>
        <v>0K</v>
      </c>
      <c r="S91" s="342"/>
      <c r="T91" s="346">
        <f t="shared" si="13"/>
        <v>0</v>
      </c>
      <c r="U91" s="340"/>
      <c r="V91" s="344">
        <v>0</v>
      </c>
      <c r="W91" s="340"/>
      <c r="X91" s="346">
        <f t="shared" si="14"/>
        <v>0</v>
      </c>
      <c r="Y91" s="340"/>
      <c r="Z91" s="347"/>
      <c r="AA91" s="348"/>
      <c r="AB91" s="347"/>
      <c r="AC91" s="82"/>
    </row>
    <row r="92" spans="1:29" ht="17.5" x14ac:dyDescent="0.35">
      <c r="A92" s="84"/>
      <c r="B92" s="952"/>
      <c r="C92" s="63"/>
      <c r="D92" s="662" t="s">
        <v>658</v>
      </c>
      <c r="E92" s="125"/>
      <c r="F92" s="336"/>
      <c r="G92" s="336"/>
      <c r="H92" s="343"/>
      <c r="I92" s="337"/>
      <c r="J92" s="349" t="s">
        <v>31</v>
      </c>
      <c r="K92" s="338" t="s">
        <v>31</v>
      </c>
      <c r="L92" s="339" t="s">
        <v>31</v>
      </c>
      <c r="M92" s="340"/>
      <c r="N92" s="344">
        <v>0</v>
      </c>
      <c r="O92" s="337"/>
      <c r="P92" s="344">
        <v>0</v>
      </c>
      <c r="Q92" s="345"/>
      <c r="R92" s="341" t="str">
        <f t="shared" si="12"/>
        <v>0K</v>
      </c>
      <c r="S92" s="342"/>
      <c r="T92" s="346">
        <f t="shared" si="13"/>
        <v>0</v>
      </c>
      <c r="U92" s="340"/>
      <c r="V92" s="344">
        <v>0</v>
      </c>
      <c r="W92" s="340"/>
      <c r="X92" s="346">
        <f t="shared" si="14"/>
        <v>0</v>
      </c>
      <c r="Y92" s="340"/>
      <c r="Z92" s="347"/>
      <c r="AA92" s="348"/>
      <c r="AB92" s="347"/>
      <c r="AC92" s="82"/>
    </row>
    <row r="93" spans="1:29" ht="17.5" x14ac:dyDescent="0.35">
      <c r="A93" s="84"/>
      <c r="B93" s="952"/>
      <c r="C93" s="63"/>
      <c r="D93" s="662" t="s">
        <v>659</v>
      </c>
      <c r="E93" s="125"/>
      <c r="F93" s="336"/>
      <c r="G93" s="336"/>
      <c r="H93" s="343"/>
      <c r="I93" s="337"/>
      <c r="J93" s="349" t="s">
        <v>31</v>
      </c>
      <c r="K93" s="338" t="s">
        <v>31</v>
      </c>
      <c r="L93" s="339" t="s">
        <v>31</v>
      </c>
      <c r="M93" s="340"/>
      <c r="N93" s="344">
        <v>0</v>
      </c>
      <c r="O93" s="337"/>
      <c r="P93" s="344">
        <v>0</v>
      </c>
      <c r="Q93" s="345"/>
      <c r="R93" s="341" t="str">
        <f t="shared" si="12"/>
        <v>0K</v>
      </c>
      <c r="S93" s="342"/>
      <c r="T93" s="346">
        <f t="shared" si="13"/>
        <v>0</v>
      </c>
      <c r="U93" s="340"/>
      <c r="V93" s="344">
        <v>0</v>
      </c>
      <c r="W93" s="340"/>
      <c r="X93" s="346">
        <f t="shared" si="14"/>
        <v>0</v>
      </c>
      <c r="Y93" s="340"/>
      <c r="Z93" s="347"/>
      <c r="AA93" s="348"/>
      <c r="AB93" s="347"/>
      <c r="AC93" s="82"/>
    </row>
    <row r="94" spans="1:29" ht="17.5" x14ac:dyDescent="0.35">
      <c r="A94" s="84"/>
      <c r="B94" s="952"/>
      <c r="C94" s="63"/>
      <c r="D94" s="662" t="s">
        <v>660</v>
      </c>
      <c r="E94" s="125"/>
      <c r="F94" s="336"/>
      <c r="G94" s="336"/>
      <c r="H94" s="343"/>
      <c r="I94" s="337"/>
      <c r="J94" s="349" t="s">
        <v>31</v>
      </c>
      <c r="K94" s="338" t="s">
        <v>31</v>
      </c>
      <c r="L94" s="339" t="s">
        <v>31</v>
      </c>
      <c r="M94" s="340"/>
      <c r="N94" s="344">
        <v>0</v>
      </c>
      <c r="O94" s="337"/>
      <c r="P94" s="344">
        <v>0</v>
      </c>
      <c r="Q94" s="345"/>
      <c r="R94" s="341" t="str">
        <f t="shared" si="12"/>
        <v>0K</v>
      </c>
      <c r="S94" s="342"/>
      <c r="T94" s="346">
        <f t="shared" si="13"/>
        <v>0</v>
      </c>
      <c r="U94" s="340"/>
      <c r="V94" s="344">
        <v>0</v>
      </c>
      <c r="W94" s="340"/>
      <c r="X94" s="346">
        <f t="shared" si="14"/>
        <v>0</v>
      </c>
      <c r="Y94" s="340"/>
      <c r="Z94" s="347"/>
      <c r="AA94" s="348"/>
      <c r="AB94" s="347"/>
      <c r="AC94" s="82"/>
    </row>
    <row r="95" spans="1:29" ht="17.5" x14ac:dyDescent="0.35">
      <c r="A95" s="84"/>
      <c r="B95" s="952"/>
      <c r="C95" s="63"/>
      <c r="D95" s="662" t="s">
        <v>661</v>
      </c>
      <c r="E95" s="125"/>
      <c r="F95" s="336"/>
      <c r="G95" s="336"/>
      <c r="H95" s="343"/>
      <c r="I95" s="337"/>
      <c r="J95" s="349" t="s">
        <v>31</v>
      </c>
      <c r="K95" s="338" t="s">
        <v>31</v>
      </c>
      <c r="L95" s="339" t="s">
        <v>31</v>
      </c>
      <c r="M95" s="340"/>
      <c r="N95" s="344">
        <v>0</v>
      </c>
      <c r="O95" s="337"/>
      <c r="P95" s="344">
        <v>0</v>
      </c>
      <c r="Q95" s="345"/>
      <c r="R95" s="341" t="str">
        <f t="shared" si="12"/>
        <v>0K</v>
      </c>
      <c r="S95" s="342"/>
      <c r="T95" s="346">
        <f t="shared" si="13"/>
        <v>0</v>
      </c>
      <c r="U95" s="340"/>
      <c r="V95" s="344">
        <v>0</v>
      </c>
      <c r="W95" s="340"/>
      <c r="X95" s="346">
        <f t="shared" si="14"/>
        <v>0</v>
      </c>
      <c r="Y95" s="340"/>
      <c r="Z95" s="347"/>
      <c r="AA95" s="348"/>
      <c r="AB95" s="347"/>
      <c r="AC95" s="82"/>
    </row>
    <row r="96" spans="1:29" ht="17.5" x14ac:dyDescent="0.35">
      <c r="A96" s="84"/>
      <c r="B96" s="952"/>
      <c r="C96" s="63"/>
      <c r="D96" s="662" t="s">
        <v>662</v>
      </c>
      <c r="E96" s="125"/>
      <c r="F96" s="336"/>
      <c r="G96" s="336"/>
      <c r="H96" s="343"/>
      <c r="I96" s="337"/>
      <c r="J96" s="349" t="s">
        <v>31</v>
      </c>
      <c r="K96" s="338" t="s">
        <v>31</v>
      </c>
      <c r="L96" s="339" t="s">
        <v>31</v>
      </c>
      <c r="M96" s="340"/>
      <c r="N96" s="344">
        <v>0</v>
      </c>
      <c r="O96" s="337"/>
      <c r="P96" s="344">
        <v>0</v>
      </c>
      <c r="Q96" s="345"/>
      <c r="R96" s="341" t="str">
        <f t="shared" si="12"/>
        <v>0K</v>
      </c>
      <c r="S96" s="342"/>
      <c r="T96" s="346">
        <f t="shared" si="13"/>
        <v>0</v>
      </c>
      <c r="U96" s="340"/>
      <c r="V96" s="344">
        <v>0</v>
      </c>
      <c r="W96" s="340"/>
      <c r="X96" s="346">
        <f t="shared" si="14"/>
        <v>0</v>
      </c>
      <c r="Y96" s="340"/>
      <c r="Z96" s="347"/>
      <c r="AA96" s="348"/>
      <c r="AB96" s="347"/>
      <c r="AC96" s="82"/>
    </row>
    <row r="97" spans="1:29" ht="17.5" x14ac:dyDescent="0.35">
      <c r="A97" s="84"/>
      <c r="B97" s="952"/>
      <c r="C97" s="63"/>
      <c r="D97" s="662" t="s">
        <v>663</v>
      </c>
      <c r="E97" s="125"/>
      <c r="F97" s="336"/>
      <c r="G97" s="336"/>
      <c r="H97" s="343"/>
      <c r="I97" s="337"/>
      <c r="J97" s="349" t="s">
        <v>31</v>
      </c>
      <c r="K97" s="338" t="s">
        <v>31</v>
      </c>
      <c r="L97" s="339" t="s">
        <v>31</v>
      </c>
      <c r="M97" s="340"/>
      <c r="N97" s="344">
        <v>0</v>
      </c>
      <c r="O97" s="337"/>
      <c r="P97" s="344">
        <v>0</v>
      </c>
      <c r="Q97" s="345"/>
      <c r="R97" s="341" t="str">
        <f t="shared" si="12"/>
        <v>0K</v>
      </c>
      <c r="S97" s="342"/>
      <c r="T97" s="346">
        <f t="shared" si="13"/>
        <v>0</v>
      </c>
      <c r="U97" s="340"/>
      <c r="V97" s="344">
        <v>0</v>
      </c>
      <c r="W97" s="340"/>
      <c r="X97" s="346">
        <f t="shared" si="14"/>
        <v>0</v>
      </c>
      <c r="Y97" s="340"/>
      <c r="Z97" s="347"/>
      <c r="AA97" s="348"/>
      <c r="AB97" s="347"/>
      <c r="AC97" s="82"/>
    </row>
    <row r="98" spans="1:29" ht="17.5" x14ac:dyDescent="0.35">
      <c r="A98" s="84"/>
      <c r="B98" s="952"/>
      <c r="C98" s="63"/>
      <c r="D98" s="662" t="s">
        <v>664</v>
      </c>
      <c r="E98" s="125"/>
      <c r="F98" s="336"/>
      <c r="G98" s="336"/>
      <c r="H98" s="343"/>
      <c r="I98" s="337"/>
      <c r="J98" s="349" t="s">
        <v>31</v>
      </c>
      <c r="K98" s="338" t="s">
        <v>31</v>
      </c>
      <c r="L98" s="339" t="s">
        <v>31</v>
      </c>
      <c r="M98" s="340"/>
      <c r="N98" s="344">
        <v>0</v>
      </c>
      <c r="O98" s="337"/>
      <c r="P98" s="344">
        <v>0</v>
      </c>
      <c r="Q98" s="345"/>
      <c r="R98" s="341" t="str">
        <f t="shared" si="12"/>
        <v>0K</v>
      </c>
      <c r="S98" s="342"/>
      <c r="T98" s="346">
        <f t="shared" si="13"/>
        <v>0</v>
      </c>
      <c r="U98" s="340"/>
      <c r="V98" s="344">
        <v>0</v>
      </c>
      <c r="W98" s="340"/>
      <c r="X98" s="346">
        <f t="shared" si="14"/>
        <v>0</v>
      </c>
      <c r="Y98" s="340"/>
      <c r="Z98" s="347"/>
      <c r="AA98" s="348"/>
      <c r="AB98" s="347"/>
      <c r="AC98" s="82"/>
    </row>
    <row r="99" spans="1:29" ht="17.5" x14ac:dyDescent="0.35">
      <c r="A99" s="84"/>
      <c r="B99" s="952"/>
      <c r="C99" s="63"/>
      <c r="D99" s="662" t="s">
        <v>665</v>
      </c>
      <c r="E99" s="125"/>
      <c r="F99" s="336"/>
      <c r="G99" s="336"/>
      <c r="H99" s="343"/>
      <c r="I99" s="337"/>
      <c r="J99" s="349" t="s">
        <v>31</v>
      </c>
      <c r="K99" s="338" t="s">
        <v>31</v>
      </c>
      <c r="L99" s="339" t="s">
        <v>31</v>
      </c>
      <c r="M99" s="340"/>
      <c r="N99" s="344">
        <v>0</v>
      </c>
      <c r="O99" s="337"/>
      <c r="P99" s="344">
        <v>0</v>
      </c>
      <c r="Q99" s="345"/>
      <c r="R99" s="341" t="str">
        <f t="shared" si="12"/>
        <v>0K</v>
      </c>
      <c r="S99" s="342"/>
      <c r="T99" s="346">
        <f t="shared" si="13"/>
        <v>0</v>
      </c>
      <c r="U99" s="340"/>
      <c r="V99" s="344">
        <v>0</v>
      </c>
      <c r="W99" s="340"/>
      <c r="X99" s="346">
        <f t="shared" si="14"/>
        <v>0</v>
      </c>
      <c r="Y99" s="340"/>
      <c r="Z99" s="347"/>
      <c r="AA99" s="348"/>
      <c r="AB99" s="347"/>
      <c r="AC99" s="82"/>
    </row>
    <row r="100" spans="1:29" ht="17.5" x14ac:dyDescent="0.35">
      <c r="A100" s="84"/>
      <c r="B100" s="952"/>
      <c r="C100" s="63"/>
      <c r="D100" s="662" t="s">
        <v>666</v>
      </c>
      <c r="E100" s="125"/>
      <c r="F100" s="336"/>
      <c r="G100" s="336"/>
      <c r="H100" s="343"/>
      <c r="I100" s="337"/>
      <c r="J100" s="349" t="s">
        <v>31</v>
      </c>
      <c r="K100" s="338" t="s">
        <v>31</v>
      </c>
      <c r="L100" s="339" t="s">
        <v>31</v>
      </c>
      <c r="M100" s="340"/>
      <c r="N100" s="344">
        <v>0</v>
      </c>
      <c r="O100" s="337"/>
      <c r="P100" s="344">
        <v>0</v>
      </c>
      <c r="Q100" s="345"/>
      <c r="R100" s="341" t="str">
        <f t="shared" si="12"/>
        <v>0K</v>
      </c>
      <c r="S100" s="342"/>
      <c r="T100" s="346">
        <f t="shared" si="13"/>
        <v>0</v>
      </c>
      <c r="U100" s="340"/>
      <c r="V100" s="344">
        <v>0</v>
      </c>
      <c r="W100" s="340"/>
      <c r="X100" s="346">
        <f t="shared" si="14"/>
        <v>0</v>
      </c>
      <c r="Y100" s="340"/>
      <c r="Z100" s="347"/>
      <c r="AA100" s="348"/>
      <c r="AB100" s="347"/>
      <c r="AC100" s="82"/>
    </row>
    <row r="101" spans="1:29" ht="17.5" x14ac:dyDescent="0.35">
      <c r="A101" s="84"/>
      <c r="B101" s="952"/>
      <c r="C101" s="63"/>
      <c r="D101" s="662" t="s">
        <v>667</v>
      </c>
      <c r="E101" s="125"/>
      <c r="F101" s="336"/>
      <c r="G101" s="336"/>
      <c r="H101" s="343"/>
      <c r="I101" s="337"/>
      <c r="J101" s="349" t="s">
        <v>31</v>
      </c>
      <c r="K101" s="338" t="s">
        <v>31</v>
      </c>
      <c r="L101" s="339" t="s">
        <v>31</v>
      </c>
      <c r="M101" s="340"/>
      <c r="N101" s="344">
        <v>0</v>
      </c>
      <c r="O101" s="337"/>
      <c r="P101" s="344">
        <v>0</v>
      </c>
      <c r="Q101" s="345"/>
      <c r="R101" s="341" t="str">
        <f t="shared" si="12"/>
        <v>0K</v>
      </c>
      <c r="S101" s="342"/>
      <c r="T101" s="346">
        <f t="shared" si="13"/>
        <v>0</v>
      </c>
      <c r="U101" s="340"/>
      <c r="V101" s="344">
        <v>0</v>
      </c>
      <c r="W101" s="340"/>
      <c r="X101" s="346">
        <f t="shared" si="14"/>
        <v>0</v>
      </c>
      <c r="Y101" s="340"/>
      <c r="Z101" s="347"/>
      <c r="AA101" s="348"/>
      <c r="AB101" s="347"/>
      <c r="AC101" s="82"/>
    </row>
    <row r="102" spans="1:29" ht="17.5" x14ac:dyDescent="0.35">
      <c r="A102" s="84"/>
      <c r="B102" s="952"/>
      <c r="C102" s="63"/>
      <c r="D102" s="662" t="s">
        <v>668</v>
      </c>
      <c r="E102" s="125"/>
      <c r="F102" s="336"/>
      <c r="G102" s="336"/>
      <c r="H102" s="343"/>
      <c r="I102" s="337"/>
      <c r="J102" s="349" t="s">
        <v>31</v>
      </c>
      <c r="K102" s="338" t="s">
        <v>31</v>
      </c>
      <c r="L102" s="339" t="s">
        <v>31</v>
      </c>
      <c r="M102" s="340"/>
      <c r="N102" s="344">
        <v>0</v>
      </c>
      <c r="O102" s="337"/>
      <c r="P102" s="344">
        <v>0</v>
      </c>
      <c r="Q102" s="345"/>
      <c r="R102" s="341" t="str">
        <f t="shared" si="12"/>
        <v>0K</v>
      </c>
      <c r="S102" s="342"/>
      <c r="T102" s="346">
        <f t="shared" si="13"/>
        <v>0</v>
      </c>
      <c r="U102" s="340"/>
      <c r="V102" s="344">
        <v>0</v>
      </c>
      <c r="W102" s="340"/>
      <c r="X102" s="346">
        <f t="shared" si="14"/>
        <v>0</v>
      </c>
      <c r="Y102" s="340"/>
      <c r="Z102" s="347"/>
      <c r="AA102" s="348"/>
      <c r="AB102" s="347"/>
      <c r="AC102" s="82"/>
    </row>
    <row r="103" spans="1:29" ht="17.5" x14ac:dyDescent="0.35">
      <c r="A103" s="84"/>
      <c r="B103" s="952"/>
      <c r="C103" s="63"/>
      <c r="D103" s="662" t="s">
        <v>669</v>
      </c>
      <c r="E103" s="125"/>
      <c r="F103" s="336"/>
      <c r="G103" s="336"/>
      <c r="H103" s="343"/>
      <c r="I103" s="337"/>
      <c r="J103" s="349" t="s">
        <v>31</v>
      </c>
      <c r="K103" s="338" t="s">
        <v>31</v>
      </c>
      <c r="L103" s="339" t="s">
        <v>31</v>
      </c>
      <c r="M103" s="340"/>
      <c r="N103" s="344">
        <v>0</v>
      </c>
      <c r="O103" s="337"/>
      <c r="P103" s="344">
        <v>0</v>
      </c>
      <c r="Q103" s="345"/>
      <c r="R103" s="341" t="str">
        <f t="shared" si="12"/>
        <v>0K</v>
      </c>
      <c r="S103" s="342"/>
      <c r="T103" s="346">
        <f t="shared" si="13"/>
        <v>0</v>
      </c>
      <c r="U103" s="340"/>
      <c r="V103" s="344">
        <v>0</v>
      </c>
      <c r="W103" s="340"/>
      <c r="X103" s="346">
        <f t="shared" si="14"/>
        <v>0</v>
      </c>
      <c r="Y103" s="340"/>
      <c r="Z103" s="347"/>
      <c r="AA103" s="348"/>
      <c r="AB103" s="347"/>
      <c r="AC103" s="82"/>
    </row>
    <row r="104" spans="1:29" ht="17.5" x14ac:dyDescent="0.35">
      <c r="A104" s="84"/>
      <c r="B104" s="952"/>
      <c r="C104" s="63"/>
      <c r="D104" s="662" t="s">
        <v>670</v>
      </c>
      <c r="E104" s="125"/>
      <c r="F104" s="336"/>
      <c r="G104" s="336"/>
      <c r="H104" s="343"/>
      <c r="I104" s="337"/>
      <c r="J104" s="349" t="s">
        <v>31</v>
      </c>
      <c r="K104" s="338" t="s">
        <v>31</v>
      </c>
      <c r="L104" s="339" t="s">
        <v>31</v>
      </c>
      <c r="M104" s="340"/>
      <c r="N104" s="344">
        <v>0</v>
      </c>
      <c r="O104" s="337"/>
      <c r="P104" s="344">
        <v>0</v>
      </c>
      <c r="Q104" s="345"/>
      <c r="R104" s="341" t="str">
        <f t="shared" si="12"/>
        <v>0K</v>
      </c>
      <c r="S104" s="342"/>
      <c r="T104" s="346">
        <f t="shared" si="13"/>
        <v>0</v>
      </c>
      <c r="U104" s="340"/>
      <c r="V104" s="344">
        <v>0</v>
      </c>
      <c r="W104" s="340"/>
      <c r="X104" s="346">
        <f t="shared" si="14"/>
        <v>0</v>
      </c>
      <c r="Y104" s="340"/>
      <c r="Z104" s="347"/>
      <c r="AA104" s="348"/>
      <c r="AB104" s="347"/>
      <c r="AC104" s="82"/>
    </row>
    <row r="105" spans="1:29" ht="17.5" x14ac:dyDescent="0.35">
      <c r="A105" s="84"/>
      <c r="B105" s="952"/>
      <c r="C105" s="63"/>
      <c r="D105" s="662" t="s">
        <v>671</v>
      </c>
      <c r="E105" s="125"/>
      <c r="F105" s="336"/>
      <c r="G105" s="336"/>
      <c r="H105" s="343"/>
      <c r="I105" s="337"/>
      <c r="J105" s="349" t="s">
        <v>31</v>
      </c>
      <c r="K105" s="338" t="s">
        <v>31</v>
      </c>
      <c r="L105" s="339" t="s">
        <v>31</v>
      </c>
      <c r="M105" s="340"/>
      <c r="N105" s="344">
        <v>0</v>
      </c>
      <c r="O105" s="337"/>
      <c r="P105" s="344">
        <v>0</v>
      </c>
      <c r="Q105" s="345"/>
      <c r="R105" s="341" t="str">
        <f t="shared" si="12"/>
        <v>0K</v>
      </c>
      <c r="S105" s="342"/>
      <c r="T105" s="346">
        <f t="shared" si="13"/>
        <v>0</v>
      </c>
      <c r="U105" s="340"/>
      <c r="V105" s="344">
        <v>0</v>
      </c>
      <c r="W105" s="340"/>
      <c r="X105" s="346">
        <f t="shared" si="14"/>
        <v>0</v>
      </c>
      <c r="Y105" s="340"/>
      <c r="Z105" s="347"/>
      <c r="AA105" s="348"/>
      <c r="AB105" s="347"/>
      <c r="AC105" s="82"/>
    </row>
    <row r="106" spans="1:29" ht="17.5" x14ac:dyDescent="0.35">
      <c r="A106" s="84"/>
      <c r="B106" s="952"/>
      <c r="C106" s="63"/>
      <c r="D106" s="662" t="s">
        <v>672</v>
      </c>
      <c r="E106" s="125"/>
      <c r="F106" s="336"/>
      <c r="G106" s="336"/>
      <c r="H106" s="343"/>
      <c r="I106" s="337"/>
      <c r="J106" s="349" t="s">
        <v>31</v>
      </c>
      <c r="K106" s="338" t="s">
        <v>31</v>
      </c>
      <c r="L106" s="339" t="s">
        <v>31</v>
      </c>
      <c r="M106" s="340"/>
      <c r="N106" s="344">
        <v>0</v>
      </c>
      <c r="O106" s="337"/>
      <c r="P106" s="344">
        <v>0</v>
      </c>
      <c r="Q106" s="345"/>
      <c r="R106" s="341" t="str">
        <f t="shared" si="12"/>
        <v>0K</v>
      </c>
      <c r="S106" s="342"/>
      <c r="T106" s="346">
        <f t="shared" si="13"/>
        <v>0</v>
      </c>
      <c r="U106" s="340"/>
      <c r="V106" s="344">
        <v>0</v>
      </c>
      <c r="W106" s="340"/>
      <c r="X106" s="346">
        <f t="shared" si="14"/>
        <v>0</v>
      </c>
      <c r="Y106" s="340"/>
      <c r="Z106" s="347"/>
      <c r="AA106" s="348"/>
      <c r="AB106" s="347"/>
      <c r="AC106" s="82"/>
    </row>
    <row r="107" spans="1:29" ht="17.5" x14ac:dyDescent="0.35">
      <c r="A107" s="84"/>
      <c r="B107" s="952"/>
      <c r="C107" s="63"/>
      <c r="D107" s="662" t="s">
        <v>673</v>
      </c>
      <c r="E107" s="125"/>
      <c r="F107" s="336"/>
      <c r="G107" s="336"/>
      <c r="H107" s="343"/>
      <c r="I107" s="337"/>
      <c r="J107" s="349" t="s">
        <v>31</v>
      </c>
      <c r="K107" s="338" t="s">
        <v>31</v>
      </c>
      <c r="L107" s="339" t="s">
        <v>31</v>
      </c>
      <c r="M107" s="340"/>
      <c r="N107" s="344">
        <v>0</v>
      </c>
      <c r="O107" s="337"/>
      <c r="P107" s="344">
        <v>0</v>
      </c>
      <c r="Q107" s="345"/>
      <c r="R107" s="341" t="str">
        <f t="shared" si="12"/>
        <v>0K</v>
      </c>
      <c r="S107" s="342"/>
      <c r="T107" s="346">
        <f t="shared" si="13"/>
        <v>0</v>
      </c>
      <c r="U107" s="340"/>
      <c r="V107" s="344">
        <v>0</v>
      </c>
      <c r="W107" s="340"/>
      <c r="X107" s="346">
        <f t="shared" si="14"/>
        <v>0</v>
      </c>
      <c r="Y107" s="340"/>
      <c r="Z107" s="347"/>
      <c r="AA107" s="348"/>
      <c r="AB107" s="347"/>
      <c r="AC107" s="82"/>
    </row>
    <row r="108" spans="1:29" ht="17.5" x14ac:dyDescent="0.35">
      <c r="A108" s="84"/>
      <c r="B108" s="952"/>
      <c r="C108" s="63"/>
      <c r="D108" s="662" t="s">
        <v>674</v>
      </c>
      <c r="E108" s="125"/>
      <c r="F108" s="336"/>
      <c r="G108" s="336"/>
      <c r="H108" s="343"/>
      <c r="I108" s="337"/>
      <c r="J108" s="349" t="s">
        <v>31</v>
      </c>
      <c r="K108" s="338" t="s">
        <v>31</v>
      </c>
      <c r="L108" s="339" t="s">
        <v>31</v>
      </c>
      <c r="M108" s="340"/>
      <c r="N108" s="344">
        <v>0</v>
      </c>
      <c r="O108" s="337"/>
      <c r="P108" s="344">
        <v>0</v>
      </c>
      <c r="Q108" s="345"/>
      <c r="R108" s="341" t="str">
        <f t="shared" si="12"/>
        <v>0K</v>
      </c>
      <c r="S108" s="342"/>
      <c r="T108" s="346">
        <f t="shared" si="13"/>
        <v>0</v>
      </c>
      <c r="U108" s="340"/>
      <c r="V108" s="344">
        <v>0</v>
      </c>
      <c r="W108" s="340"/>
      <c r="X108" s="346">
        <f t="shared" si="14"/>
        <v>0</v>
      </c>
      <c r="Y108" s="340"/>
      <c r="Z108" s="347"/>
      <c r="AA108" s="348"/>
      <c r="AB108" s="347"/>
      <c r="AC108" s="82"/>
    </row>
    <row r="109" spans="1:29" ht="17.5" x14ac:dyDescent="0.35">
      <c r="A109" s="84"/>
      <c r="B109" s="952"/>
      <c r="C109" s="63"/>
      <c r="D109" s="662" t="s">
        <v>675</v>
      </c>
      <c r="E109" s="125"/>
      <c r="F109" s="336"/>
      <c r="G109" s="336"/>
      <c r="H109" s="343"/>
      <c r="I109" s="337"/>
      <c r="J109" s="349" t="s">
        <v>31</v>
      </c>
      <c r="K109" s="338" t="s">
        <v>31</v>
      </c>
      <c r="L109" s="339" t="s">
        <v>31</v>
      </c>
      <c r="M109" s="340"/>
      <c r="N109" s="344">
        <v>0</v>
      </c>
      <c r="O109" s="337"/>
      <c r="P109" s="344">
        <v>0</v>
      </c>
      <c r="Q109" s="345"/>
      <c r="R109" s="341" t="str">
        <f t="shared" si="12"/>
        <v>0K</v>
      </c>
      <c r="S109" s="342"/>
      <c r="T109" s="346">
        <f t="shared" si="13"/>
        <v>0</v>
      </c>
      <c r="U109" s="340"/>
      <c r="V109" s="344">
        <v>0</v>
      </c>
      <c r="W109" s="340"/>
      <c r="X109" s="346">
        <f t="shared" si="14"/>
        <v>0</v>
      </c>
      <c r="Y109" s="340"/>
      <c r="Z109" s="347"/>
      <c r="AA109" s="348"/>
      <c r="AB109" s="347"/>
      <c r="AC109" s="82"/>
    </row>
    <row r="110" spans="1:29" ht="17.5" x14ac:dyDescent="0.35">
      <c r="A110" s="84"/>
      <c r="B110" s="952"/>
      <c r="C110" s="63"/>
      <c r="D110" s="662" t="s">
        <v>676</v>
      </c>
      <c r="E110" s="125"/>
      <c r="F110" s="336"/>
      <c r="G110" s="336"/>
      <c r="H110" s="343"/>
      <c r="I110" s="337"/>
      <c r="J110" s="349" t="s">
        <v>31</v>
      </c>
      <c r="K110" s="338" t="s">
        <v>31</v>
      </c>
      <c r="L110" s="339" t="s">
        <v>31</v>
      </c>
      <c r="M110" s="340"/>
      <c r="N110" s="344">
        <v>0</v>
      </c>
      <c r="O110" s="337"/>
      <c r="P110" s="344">
        <v>0</v>
      </c>
      <c r="Q110" s="345"/>
      <c r="R110" s="341" t="str">
        <f t="shared" si="12"/>
        <v>0K</v>
      </c>
      <c r="S110" s="342"/>
      <c r="T110" s="346">
        <f t="shared" si="13"/>
        <v>0</v>
      </c>
      <c r="U110" s="340"/>
      <c r="V110" s="344">
        <v>0</v>
      </c>
      <c r="W110" s="340"/>
      <c r="X110" s="346">
        <f t="shared" si="14"/>
        <v>0</v>
      </c>
      <c r="Y110" s="340"/>
      <c r="Z110" s="347"/>
      <c r="AA110" s="348"/>
      <c r="AB110" s="347"/>
      <c r="AC110" s="82"/>
    </row>
    <row r="111" spans="1:29" ht="17.5" x14ac:dyDescent="0.35">
      <c r="A111" s="84"/>
      <c r="B111" s="952"/>
      <c r="C111" s="63"/>
      <c r="D111" s="662" t="s">
        <v>677</v>
      </c>
      <c r="E111" s="125"/>
      <c r="F111" s="336"/>
      <c r="G111" s="336"/>
      <c r="H111" s="343"/>
      <c r="I111" s="337"/>
      <c r="J111" s="349" t="s">
        <v>31</v>
      </c>
      <c r="K111" s="338" t="s">
        <v>31</v>
      </c>
      <c r="L111" s="339" t="s">
        <v>31</v>
      </c>
      <c r="M111" s="340"/>
      <c r="N111" s="344">
        <v>0</v>
      </c>
      <c r="O111" s="337"/>
      <c r="P111" s="344">
        <v>0</v>
      </c>
      <c r="Q111" s="345"/>
      <c r="R111" s="341" t="str">
        <f t="shared" si="12"/>
        <v>0K</v>
      </c>
      <c r="S111" s="342"/>
      <c r="T111" s="346">
        <f t="shared" si="13"/>
        <v>0</v>
      </c>
      <c r="U111" s="340"/>
      <c r="V111" s="344">
        <v>0</v>
      </c>
      <c r="W111" s="340"/>
      <c r="X111" s="346">
        <f t="shared" si="14"/>
        <v>0</v>
      </c>
      <c r="Y111" s="340"/>
      <c r="Z111" s="347"/>
      <c r="AA111" s="348"/>
      <c r="AB111" s="347"/>
      <c r="AC111" s="82"/>
    </row>
    <row r="112" spans="1:29" ht="17.5" x14ac:dyDescent="0.35">
      <c r="A112" s="84"/>
      <c r="B112" s="952"/>
      <c r="C112" s="63"/>
      <c r="D112" s="662" t="s">
        <v>678</v>
      </c>
      <c r="E112" s="125"/>
      <c r="F112" s="336"/>
      <c r="G112" s="336"/>
      <c r="H112" s="343"/>
      <c r="I112" s="337"/>
      <c r="J112" s="349" t="s">
        <v>31</v>
      </c>
      <c r="K112" s="338" t="s">
        <v>31</v>
      </c>
      <c r="L112" s="339" t="s">
        <v>31</v>
      </c>
      <c r="M112" s="340"/>
      <c r="N112" s="344">
        <v>0</v>
      </c>
      <c r="O112" s="337"/>
      <c r="P112" s="344">
        <v>0</v>
      </c>
      <c r="Q112" s="345"/>
      <c r="R112" s="341" t="str">
        <f t="shared" si="12"/>
        <v>0K</v>
      </c>
      <c r="S112" s="342"/>
      <c r="T112" s="346">
        <f t="shared" si="13"/>
        <v>0</v>
      </c>
      <c r="U112" s="340"/>
      <c r="V112" s="344">
        <v>0</v>
      </c>
      <c r="W112" s="340"/>
      <c r="X112" s="346">
        <f t="shared" si="14"/>
        <v>0</v>
      </c>
      <c r="Y112" s="340"/>
      <c r="Z112" s="347"/>
      <c r="AA112" s="348"/>
      <c r="AB112" s="347"/>
      <c r="AC112" s="82"/>
    </row>
    <row r="113" spans="1:29" ht="17.5" x14ac:dyDescent="0.35">
      <c r="A113" s="84"/>
      <c r="B113" s="952"/>
      <c r="C113" s="63"/>
      <c r="D113" s="662" t="s">
        <v>679</v>
      </c>
      <c r="E113" s="125"/>
      <c r="F113" s="336"/>
      <c r="G113" s="336"/>
      <c r="H113" s="343"/>
      <c r="I113" s="337"/>
      <c r="J113" s="349" t="s">
        <v>31</v>
      </c>
      <c r="K113" s="338" t="s">
        <v>31</v>
      </c>
      <c r="L113" s="339" t="s">
        <v>31</v>
      </c>
      <c r="M113" s="340"/>
      <c r="N113" s="344">
        <v>0</v>
      </c>
      <c r="O113" s="337"/>
      <c r="P113" s="344">
        <v>0</v>
      </c>
      <c r="Q113" s="345"/>
      <c r="R113" s="341" t="str">
        <f t="shared" si="12"/>
        <v>0K</v>
      </c>
      <c r="S113" s="342"/>
      <c r="T113" s="346">
        <f t="shared" si="13"/>
        <v>0</v>
      </c>
      <c r="U113" s="340"/>
      <c r="V113" s="344">
        <v>0</v>
      </c>
      <c r="W113" s="340"/>
      <c r="X113" s="346">
        <f t="shared" si="14"/>
        <v>0</v>
      </c>
      <c r="Y113" s="340"/>
      <c r="Z113" s="347"/>
      <c r="AA113" s="348"/>
      <c r="AB113" s="347"/>
      <c r="AC113" s="82"/>
    </row>
    <row r="114" spans="1:29" ht="17.5" x14ac:dyDescent="0.35">
      <c r="A114" s="84"/>
      <c r="B114" s="952"/>
      <c r="C114" s="63"/>
      <c r="D114" s="662" t="s">
        <v>680</v>
      </c>
      <c r="E114" s="125"/>
      <c r="F114" s="336"/>
      <c r="G114" s="336"/>
      <c r="H114" s="343"/>
      <c r="I114" s="337"/>
      <c r="J114" s="349" t="s">
        <v>31</v>
      </c>
      <c r="K114" s="338" t="s">
        <v>31</v>
      </c>
      <c r="L114" s="339" t="s">
        <v>31</v>
      </c>
      <c r="M114" s="340"/>
      <c r="N114" s="344">
        <v>0</v>
      </c>
      <c r="O114" s="337"/>
      <c r="P114" s="344">
        <v>0</v>
      </c>
      <c r="Q114" s="345"/>
      <c r="R114" s="341" t="str">
        <f t="shared" si="12"/>
        <v>0K</v>
      </c>
      <c r="S114" s="342"/>
      <c r="T114" s="346">
        <f t="shared" si="13"/>
        <v>0</v>
      </c>
      <c r="U114" s="340"/>
      <c r="V114" s="344">
        <v>0</v>
      </c>
      <c r="W114" s="340"/>
      <c r="X114" s="346">
        <f t="shared" si="14"/>
        <v>0</v>
      </c>
      <c r="Y114" s="340"/>
      <c r="Z114" s="347"/>
      <c r="AA114" s="348"/>
      <c r="AB114" s="347"/>
      <c r="AC114" s="82"/>
    </row>
    <row r="115" spans="1:29" ht="17.5" x14ac:dyDescent="0.35">
      <c r="A115" s="84"/>
      <c r="B115" s="952"/>
      <c r="C115" s="63"/>
      <c r="D115" s="662" t="s">
        <v>681</v>
      </c>
      <c r="E115" s="125"/>
      <c r="F115" s="336"/>
      <c r="G115" s="336"/>
      <c r="H115" s="343"/>
      <c r="I115" s="337"/>
      <c r="J115" s="349" t="s">
        <v>31</v>
      </c>
      <c r="K115" s="338" t="s">
        <v>31</v>
      </c>
      <c r="L115" s="339" t="s">
        <v>31</v>
      </c>
      <c r="M115" s="340"/>
      <c r="N115" s="344">
        <v>0</v>
      </c>
      <c r="O115" s="337"/>
      <c r="P115" s="344">
        <v>0</v>
      </c>
      <c r="Q115" s="345"/>
      <c r="R115" s="341" t="str">
        <f t="shared" si="12"/>
        <v>0K</v>
      </c>
      <c r="S115" s="342"/>
      <c r="T115" s="346">
        <f t="shared" si="13"/>
        <v>0</v>
      </c>
      <c r="U115" s="340"/>
      <c r="V115" s="344">
        <v>0</v>
      </c>
      <c r="W115" s="340"/>
      <c r="X115" s="346">
        <f t="shared" si="14"/>
        <v>0</v>
      </c>
      <c r="Y115" s="340"/>
      <c r="Z115" s="347"/>
      <c r="AA115" s="348"/>
      <c r="AB115" s="347"/>
      <c r="AC115" s="82"/>
    </row>
    <row r="116" spans="1:29" ht="18" thickBot="1" x14ac:dyDescent="0.4">
      <c r="A116" s="84"/>
      <c r="B116" s="952"/>
      <c r="C116" s="63"/>
      <c r="D116" s="125"/>
      <c r="E116" s="125"/>
      <c r="F116" s="292"/>
      <c r="G116" s="293"/>
      <c r="H116" s="294"/>
      <c r="I116" s="287"/>
      <c r="J116" s="295"/>
      <c r="K116" s="295"/>
      <c r="L116" s="295"/>
      <c r="M116" s="288"/>
      <c r="N116" s="296"/>
      <c r="O116" s="287"/>
      <c r="P116" s="296"/>
      <c r="Q116" s="296"/>
      <c r="R116" s="288"/>
      <c r="S116" s="289"/>
      <c r="T116" s="297"/>
      <c r="U116" s="288"/>
      <c r="V116" s="297"/>
      <c r="W116" s="288"/>
      <c r="X116" s="298"/>
      <c r="Y116" s="288"/>
      <c r="Z116" s="291"/>
      <c r="AA116" s="291"/>
      <c r="AB116" s="291"/>
      <c r="AC116" s="82"/>
    </row>
    <row r="117" spans="1:29" ht="34.5" customHeight="1" thickBot="1" x14ac:dyDescent="0.4">
      <c r="A117" s="84"/>
      <c r="B117" s="952"/>
      <c r="C117" s="63"/>
      <c r="D117" s="125"/>
      <c r="E117" s="125"/>
      <c r="F117" s="948" t="s">
        <v>52</v>
      </c>
      <c r="G117" s="949"/>
      <c r="H117" s="949"/>
      <c r="I117" s="949"/>
      <c r="J117" s="949"/>
      <c r="K117" s="950"/>
      <c r="L117" s="299">
        <f>SUM(L86:L115)</f>
        <v>0</v>
      </c>
      <c r="M117" s="288"/>
      <c r="N117" s="290">
        <f>SUM(N86:N115)</f>
        <v>0</v>
      </c>
      <c r="O117" s="287"/>
      <c r="P117" s="290">
        <f>SUM(P86:P115)</f>
        <v>0</v>
      </c>
      <c r="Q117" s="290">
        <f>SUM(Q86:Q115)</f>
        <v>0</v>
      </c>
      <c r="R117" s="288"/>
      <c r="S117" s="289"/>
      <c r="T117" s="290">
        <f>SUM(T86:T115)</f>
        <v>0</v>
      </c>
      <c r="U117" s="288"/>
      <c r="V117" s="290">
        <f>SUM(V86:V115)</f>
        <v>0</v>
      </c>
      <c r="W117" s="288"/>
      <c r="X117" s="290">
        <f>SUM(X86:X115)</f>
        <v>0</v>
      </c>
      <c r="Y117" s="288"/>
      <c r="Z117" s="291"/>
      <c r="AA117" s="291"/>
      <c r="AB117" s="291"/>
      <c r="AC117" s="82"/>
    </row>
    <row r="118" spans="1:29" ht="15.5" x14ac:dyDescent="0.35">
      <c r="A118" s="84"/>
      <c r="B118" s="952"/>
      <c r="C118" s="64"/>
      <c r="D118" s="127"/>
      <c r="E118" s="127"/>
      <c r="F118" s="300"/>
      <c r="G118" s="94"/>
      <c r="H118" s="94" t="s">
        <v>31</v>
      </c>
      <c r="I118" s="94"/>
      <c r="J118" s="94"/>
      <c r="K118" s="94"/>
      <c r="L118" s="94"/>
      <c r="M118" s="93"/>
      <c r="N118" s="94" t="s">
        <v>31</v>
      </c>
      <c r="O118" s="94"/>
      <c r="P118" s="923" t="s">
        <v>31</v>
      </c>
      <c r="Q118" s="923"/>
      <c r="R118" s="93"/>
      <c r="S118" s="301"/>
      <c r="T118" s="93"/>
      <c r="U118" s="93"/>
      <c r="V118" s="93"/>
      <c r="W118" s="93"/>
      <c r="X118" s="301"/>
      <c r="Y118" s="93"/>
      <c r="Z118" s="301"/>
      <c r="AA118" s="301"/>
      <c r="AB118" s="301"/>
      <c r="AC118" s="83"/>
    </row>
    <row r="119" spans="1:29" ht="15.5" x14ac:dyDescent="0.35">
      <c r="A119" s="84"/>
      <c r="B119" s="952"/>
      <c r="D119" s="129"/>
      <c r="E119" s="129"/>
      <c r="F119" s="96"/>
      <c r="G119" s="96"/>
      <c r="H119" s="96"/>
      <c r="I119" s="96"/>
      <c r="J119" s="96"/>
      <c r="K119" s="96"/>
      <c r="L119" s="96"/>
      <c r="M119" s="96"/>
      <c r="N119" s="96"/>
      <c r="O119" s="96"/>
      <c r="P119" s="96"/>
      <c r="Q119" s="96"/>
      <c r="R119" s="96"/>
      <c r="S119" s="302"/>
      <c r="T119" s="95"/>
      <c r="U119" s="95"/>
      <c r="V119" s="95"/>
      <c r="W119" s="95"/>
      <c r="X119" s="95"/>
      <c r="Y119" s="95"/>
      <c r="Z119" s="302"/>
      <c r="AA119" s="302"/>
      <c r="AB119" s="302"/>
      <c r="AC119" s="85"/>
    </row>
    <row r="120" spans="1:29" ht="18" customHeight="1" x14ac:dyDescent="0.35">
      <c r="A120" s="84"/>
      <c r="B120" s="952"/>
      <c r="D120" s="129"/>
      <c r="E120" s="129"/>
      <c r="F120" s="922" t="s">
        <v>6</v>
      </c>
      <c r="G120" s="922"/>
      <c r="H120" s="922"/>
      <c r="I120" s="922"/>
      <c r="J120" s="922"/>
      <c r="K120" s="922"/>
      <c r="L120" s="922"/>
      <c r="M120" s="922"/>
      <c r="N120" s="922"/>
      <c r="O120" s="922"/>
      <c r="P120" s="922"/>
      <c r="Q120" s="922"/>
      <c r="R120" s="922"/>
      <c r="S120" s="922"/>
      <c r="T120" s="922"/>
      <c r="U120" s="922"/>
      <c r="V120" s="922"/>
      <c r="W120" s="922"/>
      <c r="X120" s="922"/>
      <c r="Y120" s="922"/>
      <c r="Z120" s="922"/>
      <c r="AA120" s="922"/>
      <c r="AB120" s="922"/>
      <c r="AC120" s="85"/>
    </row>
    <row r="121" spans="1:29" ht="15.75" customHeight="1" x14ac:dyDescent="0.35">
      <c r="A121" s="84"/>
      <c r="B121" s="952"/>
      <c r="D121" s="129"/>
      <c r="E121" s="129"/>
      <c r="F121" s="922"/>
      <c r="G121" s="922"/>
      <c r="H121" s="922"/>
      <c r="I121" s="922"/>
      <c r="J121" s="922"/>
      <c r="K121" s="922"/>
      <c r="L121" s="922"/>
      <c r="M121" s="922"/>
      <c r="N121" s="922"/>
      <c r="O121" s="922"/>
      <c r="P121" s="922"/>
      <c r="Q121" s="922"/>
      <c r="R121" s="922"/>
      <c r="S121" s="922"/>
      <c r="T121" s="922"/>
      <c r="U121" s="922"/>
      <c r="V121" s="922"/>
      <c r="W121" s="922"/>
      <c r="X121" s="922"/>
      <c r="Y121" s="922"/>
      <c r="Z121" s="922"/>
      <c r="AA121" s="922"/>
      <c r="AB121" s="922"/>
      <c r="AC121" s="85"/>
    </row>
    <row r="122" spans="1:29" ht="15.75" customHeight="1" thickBot="1" x14ac:dyDescent="0.4">
      <c r="A122" s="84"/>
      <c r="B122" s="953"/>
      <c r="F122" s="922"/>
      <c r="G122" s="922"/>
      <c r="H122" s="922"/>
      <c r="I122" s="922"/>
      <c r="J122" s="922"/>
      <c r="K122" s="922"/>
      <c r="L122" s="922"/>
      <c r="M122" s="922"/>
      <c r="N122" s="922"/>
      <c r="O122" s="922"/>
      <c r="P122" s="922"/>
      <c r="Q122" s="922"/>
      <c r="R122" s="922"/>
      <c r="S122" s="922"/>
      <c r="T122" s="922"/>
      <c r="U122" s="922"/>
      <c r="V122" s="922"/>
      <c r="W122" s="922"/>
      <c r="X122" s="922"/>
      <c r="Y122" s="922"/>
      <c r="Z122" s="922"/>
      <c r="AA122" s="922"/>
      <c r="AB122" s="922"/>
      <c r="AC122" s="85"/>
    </row>
    <row r="123" spans="1:29" ht="15" thickBot="1" x14ac:dyDescent="0.4">
      <c r="A123" s="84"/>
      <c r="B123" s="68"/>
      <c r="C123" s="87"/>
      <c r="D123" s="88"/>
      <c r="E123" s="88"/>
      <c r="F123" s="308"/>
      <c r="G123" s="309"/>
      <c r="H123" s="303"/>
      <c r="I123" s="303"/>
      <c r="J123" s="310"/>
      <c r="K123" s="310"/>
      <c r="L123" s="310"/>
      <c r="M123" s="304"/>
      <c r="N123" s="303"/>
      <c r="O123" s="309"/>
      <c r="P123" s="303"/>
      <c r="Q123" s="303"/>
      <c r="R123" s="304"/>
      <c r="S123" s="303"/>
      <c r="T123" s="304"/>
      <c r="U123" s="304"/>
      <c r="V123" s="304"/>
      <c r="W123" s="304"/>
      <c r="X123" s="303"/>
      <c r="Y123" s="304"/>
      <c r="Z123" s="303"/>
      <c r="AA123" s="303"/>
      <c r="AB123" s="303"/>
      <c r="AC123" s="89"/>
    </row>
    <row r="124" spans="1:29" ht="15" thickBot="1" x14ac:dyDescent="0.4">
      <c r="A124" s="69"/>
      <c r="B124" s="71"/>
      <c r="C124" s="70"/>
      <c r="D124" s="72"/>
      <c r="E124" s="72"/>
      <c r="F124" s="311"/>
      <c r="G124" s="312"/>
      <c r="H124" s="313"/>
      <c r="I124" s="313"/>
      <c r="J124" s="313"/>
      <c r="K124" s="313"/>
      <c r="L124" s="313"/>
      <c r="M124" s="314"/>
      <c r="N124" s="313"/>
      <c r="O124" s="312"/>
      <c r="P124" s="313"/>
      <c r="Q124" s="313"/>
      <c r="R124" s="315"/>
      <c r="S124" s="313"/>
      <c r="T124" s="315"/>
      <c r="U124" s="315"/>
      <c r="V124" s="315"/>
      <c r="W124" s="315"/>
      <c r="X124" s="316"/>
      <c r="Y124" s="315"/>
      <c r="Z124" s="313"/>
      <c r="AA124" s="313"/>
      <c r="AB124" s="313"/>
      <c r="AC124" s="76"/>
    </row>
    <row r="125" spans="1:29" ht="18.75" customHeight="1" thickBot="1" x14ac:dyDescent="0.4">
      <c r="A125" s="45"/>
      <c r="B125" s="942" t="s">
        <v>54</v>
      </c>
      <c r="C125" s="58"/>
      <c r="D125" s="945" t="s">
        <v>9</v>
      </c>
      <c r="E125" s="125"/>
      <c r="F125" s="933" t="s">
        <v>10</v>
      </c>
      <c r="G125" s="934"/>
      <c r="H125" s="935"/>
      <c r="I125" s="5"/>
      <c r="J125" s="939" t="s">
        <v>11</v>
      </c>
      <c r="K125" s="940"/>
      <c r="L125" s="941"/>
      <c r="M125" s="272"/>
      <c r="N125" s="924" t="s">
        <v>574</v>
      </c>
      <c r="O125" s="273"/>
      <c r="P125" s="958" t="s">
        <v>576</v>
      </c>
      <c r="Q125" s="959"/>
      <c r="R125" s="960"/>
      <c r="S125" s="5"/>
      <c r="T125" s="964" t="s">
        <v>12</v>
      </c>
      <c r="U125" s="59"/>
      <c r="V125" s="964" t="s">
        <v>13</v>
      </c>
      <c r="W125" s="272"/>
      <c r="X125" s="964" t="s">
        <v>14</v>
      </c>
      <c r="Y125" s="272"/>
      <c r="Z125" s="924" t="s">
        <v>15</v>
      </c>
      <c r="AA125" s="274"/>
      <c r="AB125" s="924" t="s">
        <v>575</v>
      </c>
      <c r="AC125" s="77"/>
    </row>
    <row r="126" spans="1:29" ht="51" customHeight="1" thickBot="1" x14ac:dyDescent="0.4">
      <c r="A126" s="78"/>
      <c r="B126" s="943"/>
      <c r="C126" s="58"/>
      <c r="D126" s="946"/>
      <c r="E126" s="125"/>
      <c r="F126" s="936"/>
      <c r="G126" s="937"/>
      <c r="H126" s="938"/>
      <c r="I126" s="5"/>
      <c r="J126" s="927" t="s">
        <v>16</v>
      </c>
      <c r="K126" s="927" t="s">
        <v>17</v>
      </c>
      <c r="L126" s="929" t="s">
        <v>18</v>
      </c>
      <c r="M126" s="272"/>
      <c r="N126" s="925"/>
      <c r="O126" s="273"/>
      <c r="P126" s="961"/>
      <c r="Q126" s="962"/>
      <c r="R126" s="963"/>
      <c r="S126" s="5"/>
      <c r="T126" s="965"/>
      <c r="U126" s="59"/>
      <c r="V126" s="965"/>
      <c r="W126" s="272"/>
      <c r="X126" s="965"/>
      <c r="Y126" s="272"/>
      <c r="Z126" s="925"/>
      <c r="AA126" s="274"/>
      <c r="AB126" s="925"/>
      <c r="AC126" s="79"/>
    </row>
    <row r="127" spans="1:29" ht="16.5" customHeight="1" thickBot="1" x14ac:dyDescent="0.4">
      <c r="A127" s="45"/>
      <c r="B127" s="943"/>
      <c r="C127" s="59"/>
      <c r="D127" s="947"/>
      <c r="E127" s="125"/>
      <c r="F127" s="975" t="s">
        <v>19</v>
      </c>
      <c r="G127" s="977" t="s">
        <v>20</v>
      </c>
      <c r="H127" s="932" t="s">
        <v>573</v>
      </c>
      <c r="I127" s="5"/>
      <c r="J127" s="928"/>
      <c r="K127" s="928"/>
      <c r="L127" s="930"/>
      <c r="M127" s="59"/>
      <c r="N127" s="925"/>
      <c r="O127" s="273"/>
      <c r="P127" s="979" t="s">
        <v>21</v>
      </c>
      <c r="Q127" s="925" t="s">
        <v>22</v>
      </c>
      <c r="R127" s="925" t="s">
        <v>23</v>
      </c>
      <c r="S127" s="5"/>
      <c r="T127" s="966"/>
      <c r="U127" s="59"/>
      <c r="V127" s="966"/>
      <c r="W127" s="59"/>
      <c r="X127" s="966"/>
      <c r="Y127" s="59"/>
      <c r="Z127" s="926"/>
      <c r="AA127" s="274"/>
      <c r="AB127" s="926"/>
      <c r="AC127" s="77"/>
    </row>
    <row r="128" spans="1:29" ht="59.25" customHeight="1" x14ac:dyDescent="0.35">
      <c r="A128" s="45"/>
      <c r="B128" s="943"/>
      <c r="C128" s="60"/>
      <c r="D128" s="840" t="s">
        <v>24</v>
      </c>
      <c r="E128" s="122"/>
      <c r="F128" s="975"/>
      <c r="G128" s="977"/>
      <c r="H128" s="932"/>
      <c r="I128" s="5"/>
      <c r="J128" s="928"/>
      <c r="K128" s="928"/>
      <c r="L128" s="930"/>
      <c r="M128" s="60"/>
      <c r="N128" s="925"/>
      <c r="O128" s="275"/>
      <c r="P128" s="979"/>
      <c r="Q128" s="925"/>
      <c r="R128" s="925"/>
      <c r="S128" s="5"/>
      <c r="T128" s="973" t="s">
        <v>25</v>
      </c>
      <c r="U128" s="276"/>
      <c r="V128" s="973" t="s">
        <v>25</v>
      </c>
      <c r="W128" s="60"/>
      <c r="X128" s="973" t="s">
        <v>25</v>
      </c>
      <c r="Y128" s="60"/>
      <c r="Z128" s="277" t="s">
        <v>26</v>
      </c>
      <c r="AA128" s="60"/>
      <c r="AB128" s="277" t="s">
        <v>26</v>
      </c>
      <c r="AC128" s="77"/>
    </row>
    <row r="129" spans="1:29" ht="25.5" thickBot="1" x14ac:dyDescent="0.4">
      <c r="A129" s="46"/>
      <c r="B129" s="943"/>
      <c r="C129" s="61"/>
      <c r="D129" s="122"/>
      <c r="E129" s="122"/>
      <c r="F129" s="976"/>
      <c r="G129" s="978"/>
      <c r="H129" s="320" t="s">
        <v>27</v>
      </c>
      <c r="I129" s="5"/>
      <c r="J129" s="278" t="s">
        <v>55</v>
      </c>
      <c r="K129" s="279" t="s">
        <v>29</v>
      </c>
      <c r="L129" s="931"/>
      <c r="M129" s="276"/>
      <c r="N129" s="957"/>
      <c r="O129" s="275"/>
      <c r="P129" s="980"/>
      <c r="Q129" s="957"/>
      <c r="R129" s="957"/>
      <c r="S129" s="275"/>
      <c r="T129" s="974"/>
      <c r="U129" s="276"/>
      <c r="V129" s="974"/>
      <c r="W129" s="276"/>
      <c r="X129" s="974"/>
      <c r="Y129" s="276"/>
      <c r="Z129" s="280" t="s">
        <v>30</v>
      </c>
      <c r="AA129" s="281"/>
      <c r="AB129" s="280" t="s">
        <v>30</v>
      </c>
      <c r="AC129" s="80"/>
    </row>
    <row r="130" spans="1:29" ht="15.5" x14ac:dyDescent="0.35">
      <c r="A130" s="47"/>
      <c r="B130" s="943"/>
      <c r="C130" s="62"/>
      <c r="D130" s="123"/>
      <c r="E130" s="123"/>
      <c r="F130" s="282"/>
      <c r="G130" s="283"/>
      <c r="H130" s="283"/>
      <c r="I130" s="284"/>
      <c r="J130" s="284"/>
      <c r="K130" s="284"/>
      <c r="L130" s="284"/>
      <c r="M130" s="285"/>
      <c r="N130" s="283"/>
      <c r="O130" s="283"/>
      <c r="P130" s="286" t="s">
        <v>31</v>
      </c>
      <c r="Q130" s="286" t="s">
        <v>31</v>
      </c>
      <c r="R130" s="285"/>
      <c r="S130" s="284"/>
      <c r="T130" s="285"/>
      <c r="U130" s="285"/>
      <c r="V130" s="285"/>
      <c r="W130" s="285"/>
      <c r="X130" s="284"/>
      <c r="Y130" s="285"/>
      <c r="Z130" s="284"/>
      <c r="AA130" s="284"/>
      <c r="AB130" s="284"/>
      <c r="AC130" s="81"/>
    </row>
    <row r="131" spans="1:29" ht="17.5" x14ac:dyDescent="0.35">
      <c r="A131" s="48"/>
      <c r="B131" s="943"/>
      <c r="C131" s="63"/>
      <c r="D131" s="126" t="s">
        <v>56</v>
      </c>
      <c r="E131" s="125"/>
      <c r="F131" s="336"/>
      <c r="G131" s="336"/>
      <c r="H131" s="343"/>
      <c r="I131" s="337"/>
      <c r="J131" s="349"/>
      <c r="K131" s="338"/>
      <c r="L131" s="339" t="s">
        <v>31</v>
      </c>
      <c r="M131" s="340"/>
      <c r="N131" s="344">
        <v>0</v>
      </c>
      <c r="O131" s="337"/>
      <c r="P131" s="344">
        <v>0</v>
      </c>
      <c r="Q131" s="345"/>
      <c r="R131" s="341" t="str">
        <f>IF(P131&lt;=0.05*N131,"0K","NON AMMISSIBILE")</f>
        <v>0K</v>
      </c>
      <c r="S131" s="342"/>
      <c r="T131" s="346">
        <f t="shared" ref="T131:T137" si="15">P131+N131</f>
        <v>0</v>
      </c>
      <c r="U131" s="340"/>
      <c r="V131" s="344">
        <v>0</v>
      </c>
      <c r="W131" s="340"/>
      <c r="X131" s="346">
        <f>T131+V131</f>
        <v>0</v>
      </c>
      <c r="Y131" s="340"/>
      <c r="Z131" s="347"/>
      <c r="AA131" s="348"/>
      <c r="AB131" s="347"/>
      <c r="AC131" s="82"/>
    </row>
    <row r="132" spans="1:29" ht="17.5" x14ac:dyDescent="0.35">
      <c r="A132" s="48"/>
      <c r="B132" s="943"/>
      <c r="C132" s="63"/>
      <c r="D132" s="126" t="s">
        <v>57</v>
      </c>
      <c r="E132" s="125"/>
      <c r="F132" s="336"/>
      <c r="G132" s="336"/>
      <c r="H132" s="343"/>
      <c r="I132" s="337"/>
      <c r="J132" s="349"/>
      <c r="K132" s="338" t="s">
        <v>31</v>
      </c>
      <c r="L132" s="339" t="s">
        <v>31</v>
      </c>
      <c r="M132" s="340"/>
      <c r="N132" s="344">
        <v>0</v>
      </c>
      <c r="O132" s="337"/>
      <c r="P132" s="344">
        <v>0</v>
      </c>
      <c r="Q132" s="345"/>
      <c r="R132" s="341" t="str">
        <f t="shared" ref="R132:R137" si="16">IF(P132&lt;=0.05*N132,"0K","NON AMMISSIBILE")</f>
        <v>0K</v>
      </c>
      <c r="S132" s="342"/>
      <c r="T132" s="346">
        <f t="shared" si="15"/>
        <v>0</v>
      </c>
      <c r="U132" s="340"/>
      <c r="V132" s="344">
        <v>0</v>
      </c>
      <c r="W132" s="340"/>
      <c r="X132" s="346">
        <f t="shared" ref="X132:X137" si="17">T132+V132</f>
        <v>0</v>
      </c>
      <c r="Y132" s="340"/>
      <c r="Z132" s="347"/>
      <c r="AA132" s="348"/>
      <c r="AB132" s="347"/>
      <c r="AC132" s="82"/>
    </row>
    <row r="133" spans="1:29" ht="18" customHeight="1" x14ac:dyDescent="0.35">
      <c r="A133" s="48"/>
      <c r="B133" s="943"/>
      <c r="C133" s="63"/>
      <c r="D133" s="126" t="s">
        <v>58</v>
      </c>
      <c r="E133" s="125"/>
      <c r="F133" s="336"/>
      <c r="G133" s="336"/>
      <c r="H133" s="343"/>
      <c r="I133" s="337"/>
      <c r="J133" s="349" t="s">
        <v>31</v>
      </c>
      <c r="K133" s="338" t="s">
        <v>31</v>
      </c>
      <c r="L133" s="339" t="s">
        <v>31</v>
      </c>
      <c r="M133" s="340"/>
      <c r="N133" s="344">
        <v>0</v>
      </c>
      <c r="O133" s="337"/>
      <c r="P133" s="344">
        <v>0</v>
      </c>
      <c r="Q133" s="345"/>
      <c r="R133" s="341" t="str">
        <f t="shared" si="16"/>
        <v>0K</v>
      </c>
      <c r="S133" s="342"/>
      <c r="T133" s="346">
        <f t="shared" si="15"/>
        <v>0</v>
      </c>
      <c r="U133" s="340"/>
      <c r="V133" s="344">
        <v>0</v>
      </c>
      <c r="W133" s="340"/>
      <c r="X133" s="346">
        <f t="shared" si="17"/>
        <v>0</v>
      </c>
      <c r="Y133" s="340"/>
      <c r="Z133" s="347"/>
      <c r="AA133" s="348"/>
      <c r="AB133" s="347"/>
      <c r="AC133" s="82"/>
    </row>
    <row r="134" spans="1:29" ht="18" customHeight="1" x14ac:dyDescent="0.35">
      <c r="A134" s="48"/>
      <c r="B134" s="943"/>
      <c r="C134" s="63"/>
      <c r="D134" s="126" t="s">
        <v>59</v>
      </c>
      <c r="E134" s="125"/>
      <c r="F134" s="336"/>
      <c r="G134" s="336"/>
      <c r="H134" s="343"/>
      <c r="I134" s="337"/>
      <c r="J134" s="349" t="s">
        <v>31</v>
      </c>
      <c r="K134" s="338" t="s">
        <v>31</v>
      </c>
      <c r="L134" s="339" t="s">
        <v>31</v>
      </c>
      <c r="M134" s="340"/>
      <c r="N134" s="344">
        <v>0</v>
      </c>
      <c r="O134" s="337"/>
      <c r="P134" s="344">
        <v>0</v>
      </c>
      <c r="Q134" s="345"/>
      <c r="R134" s="341" t="str">
        <f t="shared" si="16"/>
        <v>0K</v>
      </c>
      <c r="S134" s="342"/>
      <c r="T134" s="346">
        <f t="shared" si="15"/>
        <v>0</v>
      </c>
      <c r="U134" s="340"/>
      <c r="V134" s="344">
        <v>0</v>
      </c>
      <c r="W134" s="340"/>
      <c r="X134" s="346">
        <f t="shared" si="17"/>
        <v>0</v>
      </c>
      <c r="Y134" s="340"/>
      <c r="Z134" s="347"/>
      <c r="AA134" s="348"/>
      <c r="AB134" s="347"/>
      <c r="AC134" s="82"/>
    </row>
    <row r="135" spans="1:29" ht="18" customHeight="1" x14ac:dyDescent="0.35">
      <c r="A135" s="48"/>
      <c r="B135" s="943"/>
      <c r="C135" s="63"/>
      <c r="D135" s="126" t="s">
        <v>60</v>
      </c>
      <c r="E135" s="125"/>
      <c r="F135" s="336"/>
      <c r="G135" s="336"/>
      <c r="H135" s="343"/>
      <c r="I135" s="337"/>
      <c r="J135" s="349"/>
      <c r="K135" s="338" t="s">
        <v>31</v>
      </c>
      <c r="L135" s="339" t="s">
        <v>31</v>
      </c>
      <c r="M135" s="340"/>
      <c r="N135" s="344">
        <v>0</v>
      </c>
      <c r="O135" s="337"/>
      <c r="P135" s="344">
        <v>0</v>
      </c>
      <c r="Q135" s="345"/>
      <c r="R135" s="341" t="str">
        <f t="shared" si="16"/>
        <v>0K</v>
      </c>
      <c r="S135" s="342"/>
      <c r="T135" s="346">
        <f t="shared" si="15"/>
        <v>0</v>
      </c>
      <c r="U135" s="340"/>
      <c r="V135" s="344">
        <v>0</v>
      </c>
      <c r="W135" s="340"/>
      <c r="X135" s="346">
        <f t="shared" si="17"/>
        <v>0</v>
      </c>
      <c r="Y135" s="340"/>
      <c r="Z135" s="347"/>
      <c r="AA135" s="348"/>
      <c r="AB135" s="347"/>
      <c r="AC135" s="82"/>
    </row>
    <row r="136" spans="1:29" ht="18" customHeight="1" x14ac:dyDescent="0.35">
      <c r="A136" s="48"/>
      <c r="B136" s="943"/>
      <c r="C136" s="63"/>
      <c r="D136" s="126" t="s">
        <v>61</v>
      </c>
      <c r="E136" s="125"/>
      <c r="F136" s="336"/>
      <c r="G136" s="336"/>
      <c r="H136" s="343"/>
      <c r="I136" s="337"/>
      <c r="J136" s="349" t="s">
        <v>31</v>
      </c>
      <c r="K136" s="338" t="s">
        <v>31</v>
      </c>
      <c r="L136" s="339" t="s">
        <v>31</v>
      </c>
      <c r="M136" s="340"/>
      <c r="N136" s="344">
        <v>0</v>
      </c>
      <c r="O136" s="337"/>
      <c r="P136" s="344">
        <v>0</v>
      </c>
      <c r="Q136" s="345"/>
      <c r="R136" s="341" t="str">
        <f t="shared" si="16"/>
        <v>0K</v>
      </c>
      <c r="S136" s="342"/>
      <c r="T136" s="346">
        <f t="shared" si="15"/>
        <v>0</v>
      </c>
      <c r="U136" s="340"/>
      <c r="V136" s="344">
        <v>0</v>
      </c>
      <c r="W136" s="340"/>
      <c r="X136" s="346">
        <f t="shared" si="17"/>
        <v>0</v>
      </c>
      <c r="Y136" s="340"/>
      <c r="Z136" s="347"/>
      <c r="AA136" s="348"/>
      <c r="AB136" s="347"/>
      <c r="AC136" s="82"/>
    </row>
    <row r="137" spans="1:29" ht="18" customHeight="1" x14ac:dyDescent="0.35">
      <c r="A137" s="48"/>
      <c r="B137" s="943"/>
      <c r="C137" s="63"/>
      <c r="D137" s="126" t="s">
        <v>62</v>
      </c>
      <c r="E137" s="125"/>
      <c r="F137" s="336"/>
      <c r="G137" s="336"/>
      <c r="H137" s="343"/>
      <c r="I137" s="337"/>
      <c r="J137" s="349" t="s">
        <v>31</v>
      </c>
      <c r="K137" s="338"/>
      <c r="L137" s="339" t="s">
        <v>31</v>
      </c>
      <c r="M137" s="340"/>
      <c r="N137" s="344">
        <v>0</v>
      </c>
      <c r="O137" s="337"/>
      <c r="P137" s="344">
        <v>0</v>
      </c>
      <c r="Q137" s="345"/>
      <c r="R137" s="341" t="str">
        <f t="shared" si="16"/>
        <v>0K</v>
      </c>
      <c r="S137" s="342"/>
      <c r="T137" s="346">
        <f t="shared" si="15"/>
        <v>0</v>
      </c>
      <c r="U137" s="340"/>
      <c r="V137" s="344">
        <v>0</v>
      </c>
      <c r="W137" s="340"/>
      <c r="X137" s="346">
        <f t="shared" si="17"/>
        <v>0</v>
      </c>
      <c r="Y137" s="340"/>
      <c r="Z137" s="347"/>
      <c r="AA137" s="348"/>
      <c r="AB137" s="347"/>
      <c r="AC137" s="82"/>
    </row>
    <row r="138" spans="1:29" ht="18" customHeight="1" x14ac:dyDescent="0.35">
      <c r="A138" s="48"/>
      <c r="B138" s="943"/>
      <c r="C138" s="63"/>
      <c r="D138" s="126" t="s">
        <v>63</v>
      </c>
      <c r="E138" s="125"/>
      <c r="F138" s="336"/>
      <c r="G138" s="336"/>
      <c r="H138" s="343"/>
      <c r="I138" s="337"/>
      <c r="J138" s="349" t="s">
        <v>31</v>
      </c>
      <c r="K138" s="338" t="s">
        <v>31</v>
      </c>
      <c r="L138" s="339" t="s">
        <v>31</v>
      </c>
      <c r="M138" s="340"/>
      <c r="N138" s="344">
        <v>0</v>
      </c>
      <c r="O138" s="337"/>
      <c r="P138" s="344">
        <v>0</v>
      </c>
      <c r="Q138" s="345"/>
      <c r="R138" s="341" t="str">
        <f t="shared" ref="R138:R160" si="18">IF(P138&lt;=0.05*N138,"0K","NON AMMISSIBILE")</f>
        <v>0K</v>
      </c>
      <c r="S138" s="342"/>
      <c r="T138" s="346">
        <f t="shared" ref="T138:T160" si="19">P138+N138</f>
        <v>0</v>
      </c>
      <c r="U138" s="340"/>
      <c r="V138" s="344">
        <v>0</v>
      </c>
      <c r="W138" s="340"/>
      <c r="X138" s="346">
        <f t="shared" ref="X138:X160" si="20">T138+V138</f>
        <v>0</v>
      </c>
      <c r="Y138" s="340"/>
      <c r="Z138" s="347"/>
      <c r="AA138" s="348"/>
      <c r="AB138" s="347"/>
      <c r="AC138" s="82"/>
    </row>
    <row r="139" spans="1:29" ht="18" customHeight="1" x14ac:dyDescent="0.35">
      <c r="A139" s="48"/>
      <c r="B139" s="943"/>
      <c r="C139" s="63"/>
      <c r="D139" s="126" t="s">
        <v>64</v>
      </c>
      <c r="E139" s="125"/>
      <c r="F139" s="336"/>
      <c r="G139" s="336"/>
      <c r="H139" s="343"/>
      <c r="I139" s="337"/>
      <c r="J139" s="349" t="s">
        <v>31</v>
      </c>
      <c r="K139" s="338"/>
      <c r="L139" s="339" t="s">
        <v>31</v>
      </c>
      <c r="M139" s="340"/>
      <c r="N139" s="344">
        <v>0</v>
      </c>
      <c r="O139" s="337"/>
      <c r="P139" s="344">
        <v>0</v>
      </c>
      <c r="Q139" s="345"/>
      <c r="R139" s="341" t="str">
        <f t="shared" si="18"/>
        <v>0K</v>
      </c>
      <c r="S139" s="342"/>
      <c r="T139" s="346">
        <f t="shared" si="19"/>
        <v>0</v>
      </c>
      <c r="U139" s="340"/>
      <c r="V139" s="344">
        <v>0</v>
      </c>
      <c r="W139" s="340"/>
      <c r="X139" s="346">
        <f t="shared" si="20"/>
        <v>0</v>
      </c>
      <c r="Y139" s="340"/>
      <c r="Z139" s="347"/>
      <c r="AA139" s="348"/>
      <c r="AB139" s="347"/>
      <c r="AC139" s="82"/>
    </row>
    <row r="140" spans="1:29" ht="18" customHeight="1" x14ac:dyDescent="0.35">
      <c r="A140" s="48"/>
      <c r="B140" s="943"/>
      <c r="C140" s="63"/>
      <c r="D140" s="126" t="s">
        <v>65</v>
      </c>
      <c r="E140" s="125"/>
      <c r="F140" s="336"/>
      <c r="G140" s="336"/>
      <c r="H140" s="343"/>
      <c r="I140" s="337"/>
      <c r="J140" s="349" t="s">
        <v>31</v>
      </c>
      <c r="K140" s="338" t="s">
        <v>31</v>
      </c>
      <c r="L140" s="339" t="s">
        <v>31</v>
      </c>
      <c r="M140" s="340"/>
      <c r="N140" s="344">
        <v>0</v>
      </c>
      <c r="O140" s="337"/>
      <c r="P140" s="344">
        <v>0</v>
      </c>
      <c r="Q140" s="345"/>
      <c r="R140" s="341" t="str">
        <f t="shared" si="18"/>
        <v>0K</v>
      </c>
      <c r="S140" s="342"/>
      <c r="T140" s="346">
        <f t="shared" si="19"/>
        <v>0</v>
      </c>
      <c r="U140" s="340"/>
      <c r="V140" s="344">
        <v>0</v>
      </c>
      <c r="W140" s="340"/>
      <c r="X140" s="346">
        <f t="shared" si="20"/>
        <v>0</v>
      </c>
      <c r="Y140" s="340"/>
      <c r="Z140" s="347"/>
      <c r="AA140" s="348"/>
      <c r="AB140" s="347"/>
      <c r="AC140" s="82"/>
    </row>
    <row r="141" spans="1:29" ht="18" customHeight="1" x14ac:dyDescent="0.35">
      <c r="A141" s="48"/>
      <c r="B141" s="943"/>
      <c r="C141" s="63"/>
      <c r="D141" s="126" t="s">
        <v>66</v>
      </c>
      <c r="E141" s="125"/>
      <c r="F141" s="336"/>
      <c r="G141" s="336"/>
      <c r="H141" s="343"/>
      <c r="I141" s="337"/>
      <c r="J141" s="349" t="s">
        <v>31</v>
      </c>
      <c r="K141" s="338"/>
      <c r="L141" s="339" t="s">
        <v>31</v>
      </c>
      <c r="M141" s="340"/>
      <c r="N141" s="344">
        <v>0</v>
      </c>
      <c r="O141" s="337"/>
      <c r="P141" s="344">
        <v>0</v>
      </c>
      <c r="Q141" s="345"/>
      <c r="R141" s="341" t="str">
        <f t="shared" si="18"/>
        <v>0K</v>
      </c>
      <c r="S141" s="342"/>
      <c r="T141" s="346">
        <f t="shared" si="19"/>
        <v>0</v>
      </c>
      <c r="U141" s="340"/>
      <c r="V141" s="344">
        <v>0</v>
      </c>
      <c r="W141" s="340"/>
      <c r="X141" s="346">
        <f t="shared" si="20"/>
        <v>0</v>
      </c>
      <c r="Y141" s="340"/>
      <c r="Z141" s="347"/>
      <c r="AA141" s="348"/>
      <c r="AB141" s="347"/>
      <c r="AC141" s="82"/>
    </row>
    <row r="142" spans="1:29" ht="18" customHeight="1" x14ac:dyDescent="0.35">
      <c r="A142" s="48"/>
      <c r="B142" s="943"/>
      <c r="C142" s="63"/>
      <c r="D142" s="126" t="s">
        <v>67</v>
      </c>
      <c r="E142" s="125"/>
      <c r="F142" s="336"/>
      <c r="G142" s="336"/>
      <c r="H142" s="343"/>
      <c r="I142" s="337"/>
      <c r="J142" s="349"/>
      <c r="K142" s="338"/>
      <c r="L142" s="339" t="s">
        <v>31</v>
      </c>
      <c r="M142" s="340"/>
      <c r="N142" s="344">
        <v>0</v>
      </c>
      <c r="O142" s="337"/>
      <c r="P142" s="344">
        <v>0</v>
      </c>
      <c r="Q142" s="345"/>
      <c r="R142" s="341" t="str">
        <f t="shared" si="18"/>
        <v>0K</v>
      </c>
      <c r="S142" s="342"/>
      <c r="T142" s="346">
        <f t="shared" si="19"/>
        <v>0</v>
      </c>
      <c r="U142" s="340"/>
      <c r="V142" s="344">
        <v>0</v>
      </c>
      <c r="W142" s="340"/>
      <c r="X142" s="346">
        <f t="shared" si="20"/>
        <v>0</v>
      </c>
      <c r="Y142" s="340"/>
      <c r="Z142" s="347"/>
      <c r="AA142" s="348"/>
      <c r="AB142" s="347"/>
      <c r="AC142" s="82"/>
    </row>
    <row r="143" spans="1:29" ht="18" customHeight="1" x14ac:dyDescent="0.35">
      <c r="A143" s="48"/>
      <c r="B143" s="943"/>
      <c r="C143" s="63"/>
      <c r="D143" s="126" t="s">
        <v>68</v>
      </c>
      <c r="E143" s="125"/>
      <c r="F143" s="336"/>
      <c r="G143" s="336"/>
      <c r="H143" s="343"/>
      <c r="I143" s="337"/>
      <c r="J143" s="349"/>
      <c r="K143" s="338" t="s">
        <v>31</v>
      </c>
      <c r="L143" s="339" t="s">
        <v>31</v>
      </c>
      <c r="M143" s="340"/>
      <c r="N143" s="344">
        <v>0</v>
      </c>
      <c r="O143" s="337"/>
      <c r="P143" s="344">
        <v>0</v>
      </c>
      <c r="Q143" s="345"/>
      <c r="R143" s="341" t="str">
        <f t="shared" si="18"/>
        <v>0K</v>
      </c>
      <c r="S143" s="342"/>
      <c r="T143" s="346">
        <f t="shared" si="19"/>
        <v>0</v>
      </c>
      <c r="U143" s="340"/>
      <c r="V143" s="344">
        <v>0</v>
      </c>
      <c r="W143" s="340"/>
      <c r="X143" s="346">
        <f t="shared" si="20"/>
        <v>0</v>
      </c>
      <c r="Y143" s="340"/>
      <c r="Z143" s="347"/>
      <c r="AA143" s="348"/>
      <c r="AB143" s="347"/>
      <c r="AC143" s="82"/>
    </row>
    <row r="144" spans="1:29" ht="18" customHeight="1" x14ac:dyDescent="0.35">
      <c r="A144" s="48"/>
      <c r="B144" s="943"/>
      <c r="C144" s="63"/>
      <c r="D144" s="126" t="s">
        <v>69</v>
      </c>
      <c r="E144" s="125"/>
      <c r="F144" s="336"/>
      <c r="G144" s="336"/>
      <c r="H144" s="343"/>
      <c r="I144" s="337"/>
      <c r="J144" s="349" t="s">
        <v>31</v>
      </c>
      <c r="K144" s="338" t="s">
        <v>31</v>
      </c>
      <c r="L144" s="339" t="s">
        <v>31</v>
      </c>
      <c r="M144" s="340"/>
      <c r="N144" s="344">
        <v>0</v>
      </c>
      <c r="O144" s="337"/>
      <c r="P144" s="344">
        <v>0</v>
      </c>
      <c r="Q144" s="345"/>
      <c r="R144" s="341" t="str">
        <f t="shared" si="18"/>
        <v>0K</v>
      </c>
      <c r="S144" s="342"/>
      <c r="T144" s="346">
        <f t="shared" si="19"/>
        <v>0</v>
      </c>
      <c r="U144" s="340"/>
      <c r="V144" s="344">
        <v>0</v>
      </c>
      <c r="W144" s="340"/>
      <c r="X144" s="346">
        <f t="shared" si="20"/>
        <v>0</v>
      </c>
      <c r="Y144" s="340"/>
      <c r="Z144" s="347"/>
      <c r="AA144" s="348"/>
      <c r="AB144" s="347"/>
      <c r="AC144" s="82"/>
    </row>
    <row r="145" spans="1:29" ht="18" customHeight="1" x14ac:dyDescent="0.35">
      <c r="A145" s="48"/>
      <c r="B145" s="943"/>
      <c r="C145" s="63"/>
      <c r="D145" s="126" t="s">
        <v>70</v>
      </c>
      <c r="E145" s="125"/>
      <c r="F145" s="336"/>
      <c r="G145" s="336"/>
      <c r="H145" s="343"/>
      <c r="I145" s="337"/>
      <c r="J145" s="349" t="s">
        <v>31</v>
      </c>
      <c r="K145" s="338" t="s">
        <v>31</v>
      </c>
      <c r="L145" s="339" t="s">
        <v>31</v>
      </c>
      <c r="M145" s="340"/>
      <c r="N145" s="344">
        <v>0</v>
      </c>
      <c r="O145" s="337"/>
      <c r="P145" s="344">
        <v>0</v>
      </c>
      <c r="Q145" s="345"/>
      <c r="R145" s="341" t="str">
        <f t="shared" si="18"/>
        <v>0K</v>
      </c>
      <c r="S145" s="342"/>
      <c r="T145" s="346">
        <f t="shared" si="19"/>
        <v>0</v>
      </c>
      <c r="U145" s="340"/>
      <c r="V145" s="344">
        <v>0</v>
      </c>
      <c r="W145" s="340"/>
      <c r="X145" s="346">
        <f t="shared" si="20"/>
        <v>0</v>
      </c>
      <c r="Y145" s="340"/>
      <c r="Z145" s="347"/>
      <c r="AA145" s="348"/>
      <c r="AB145" s="347"/>
      <c r="AC145" s="82"/>
    </row>
    <row r="146" spans="1:29" ht="18" customHeight="1" x14ac:dyDescent="0.35">
      <c r="A146" s="48"/>
      <c r="B146" s="943"/>
      <c r="C146" s="63"/>
      <c r="D146" s="126" t="s">
        <v>71</v>
      </c>
      <c r="E146" s="125"/>
      <c r="F146" s="336"/>
      <c r="G146" s="336"/>
      <c r="H146" s="343"/>
      <c r="I146" s="337"/>
      <c r="J146" s="349"/>
      <c r="K146" s="338" t="s">
        <v>31</v>
      </c>
      <c r="L146" s="339" t="s">
        <v>31</v>
      </c>
      <c r="M146" s="340"/>
      <c r="N146" s="344">
        <v>0</v>
      </c>
      <c r="O146" s="337"/>
      <c r="P146" s="344">
        <v>0</v>
      </c>
      <c r="Q146" s="345"/>
      <c r="R146" s="341" t="str">
        <f t="shared" si="18"/>
        <v>0K</v>
      </c>
      <c r="S146" s="342"/>
      <c r="T146" s="346">
        <f t="shared" si="19"/>
        <v>0</v>
      </c>
      <c r="U146" s="340"/>
      <c r="V146" s="344">
        <v>0</v>
      </c>
      <c r="W146" s="340"/>
      <c r="X146" s="346">
        <f t="shared" si="20"/>
        <v>0</v>
      </c>
      <c r="Y146" s="340"/>
      <c r="Z146" s="347"/>
      <c r="AA146" s="348"/>
      <c r="AB146" s="347"/>
      <c r="AC146" s="82"/>
    </row>
    <row r="147" spans="1:29" ht="18" customHeight="1" x14ac:dyDescent="0.35">
      <c r="A147" s="48"/>
      <c r="B147" s="943"/>
      <c r="C147" s="63"/>
      <c r="D147" s="126" t="s">
        <v>72</v>
      </c>
      <c r="E147" s="125"/>
      <c r="F147" s="336"/>
      <c r="G147" s="336"/>
      <c r="H147" s="343"/>
      <c r="I147" s="337"/>
      <c r="J147" s="349" t="s">
        <v>31</v>
      </c>
      <c r="K147" s="338" t="s">
        <v>31</v>
      </c>
      <c r="L147" s="339" t="s">
        <v>31</v>
      </c>
      <c r="M147" s="340"/>
      <c r="N147" s="344">
        <v>0</v>
      </c>
      <c r="O147" s="337"/>
      <c r="P147" s="344">
        <v>0</v>
      </c>
      <c r="Q147" s="345"/>
      <c r="R147" s="341" t="str">
        <f t="shared" si="18"/>
        <v>0K</v>
      </c>
      <c r="S147" s="342"/>
      <c r="T147" s="346">
        <f t="shared" si="19"/>
        <v>0</v>
      </c>
      <c r="U147" s="340"/>
      <c r="V147" s="344">
        <v>0</v>
      </c>
      <c r="W147" s="340"/>
      <c r="X147" s="346">
        <f t="shared" si="20"/>
        <v>0</v>
      </c>
      <c r="Y147" s="340"/>
      <c r="Z147" s="347"/>
      <c r="AA147" s="348"/>
      <c r="AB147" s="347"/>
      <c r="AC147" s="82"/>
    </row>
    <row r="148" spans="1:29" ht="18" customHeight="1" x14ac:dyDescent="0.35">
      <c r="A148" s="48"/>
      <c r="B148" s="943"/>
      <c r="C148" s="63"/>
      <c r="D148" s="126" t="s">
        <v>73</v>
      </c>
      <c r="E148" s="125"/>
      <c r="F148" s="336"/>
      <c r="G148" s="336"/>
      <c r="H148" s="343"/>
      <c r="I148" s="337"/>
      <c r="J148" s="349" t="s">
        <v>31</v>
      </c>
      <c r="K148" s="338"/>
      <c r="L148" s="339" t="s">
        <v>31</v>
      </c>
      <c r="M148" s="340"/>
      <c r="N148" s="344">
        <v>0</v>
      </c>
      <c r="O148" s="337"/>
      <c r="P148" s="344">
        <v>0</v>
      </c>
      <c r="Q148" s="345"/>
      <c r="R148" s="341" t="str">
        <f t="shared" si="18"/>
        <v>0K</v>
      </c>
      <c r="S148" s="342"/>
      <c r="T148" s="346">
        <f t="shared" si="19"/>
        <v>0</v>
      </c>
      <c r="U148" s="340"/>
      <c r="V148" s="344">
        <v>0</v>
      </c>
      <c r="W148" s="340"/>
      <c r="X148" s="346">
        <f t="shared" si="20"/>
        <v>0</v>
      </c>
      <c r="Y148" s="340"/>
      <c r="Z148" s="347"/>
      <c r="AA148" s="348"/>
      <c r="AB148" s="347"/>
      <c r="AC148" s="82"/>
    </row>
    <row r="149" spans="1:29" ht="18" customHeight="1" x14ac:dyDescent="0.35">
      <c r="A149" s="48"/>
      <c r="B149" s="943"/>
      <c r="C149" s="63"/>
      <c r="D149" s="126" t="s">
        <v>74</v>
      </c>
      <c r="E149" s="125"/>
      <c r="F149" s="336"/>
      <c r="G149" s="336"/>
      <c r="H149" s="343"/>
      <c r="I149" s="337"/>
      <c r="J149" s="349" t="s">
        <v>31</v>
      </c>
      <c r="K149" s="338" t="s">
        <v>31</v>
      </c>
      <c r="L149" s="339" t="s">
        <v>31</v>
      </c>
      <c r="M149" s="340"/>
      <c r="N149" s="344">
        <v>0</v>
      </c>
      <c r="O149" s="337"/>
      <c r="P149" s="344">
        <v>0</v>
      </c>
      <c r="Q149" s="345"/>
      <c r="R149" s="341" t="str">
        <f t="shared" ref="R149:R153" si="21">IF(P149&lt;=0.05*N149,"0K","NON AMMISSIBILE")</f>
        <v>0K</v>
      </c>
      <c r="S149" s="342"/>
      <c r="T149" s="346">
        <f t="shared" ref="T149:T153" si="22">P149+N149</f>
        <v>0</v>
      </c>
      <c r="U149" s="340"/>
      <c r="V149" s="344">
        <v>0</v>
      </c>
      <c r="W149" s="340"/>
      <c r="X149" s="346">
        <f t="shared" ref="X149:X153" si="23">T149+V149</f>
        <v>0</v>
      </c>
      <c r="Y149" s="340"/>
      <c r="Z149" s="347"/>
      <c r="AA149" s="348"/>
      <c r="AB149" s="347"/>
      <c r="AC149" s="82"/>
    </row>
    <row r="150" spans="1:29" ht="18" customHeight="1" x14ac:dyDescent="0.35">
      <c r="A150" s="48"/>
      <c r="B150" s="943"/>
      <c r="C150" s="63"/>
      <c r="D150" s="126" t="s">
        <v>75</v>
      </c>
      <c r="E150" s="125"/>
      <c r="F150" s="336"/>
      <c r="G150" s="336"/>
      <c r="H150" s="343"/>
      <c r="I150" s="337"/>
      <c r="J150" s="349" t="s">
        <v>31</v>
      </c>
      <c r="K150" s="338"/>
      <c r="L150" s="339" t="s">
        <v>31</v>
      </c>
      <c r="M150" s="340"/>
      <c r="N150" s="344">
        <v>0</v>
      </c>
      <c r="O150" s="337"/>
      <c r="P150" s="344">
        <v>0</v>
      </c>
      <c r="Q150" s="345"/>
      <c r="R150" s="341" t="str">
        <f t="shared" si="21"/>
        <v>0K</v>
      </c>
      <c r="S150" s="342"/>
      <c r="T150" s="346">
        <f t="shared" si="22"/>
        <v>0</v>
      </c>
      <c r="U150" s="340"/>
      <c r="V150" s="344">
        <v>0</v>
      </c>
      <c r="W150" s="340"/>
      <c r="X150" s="346">
        <f t="shared" si="23"/>
        <v>0</v>
      </c>
      <c r="Y150" s="340"/>
      <c r="Z150" s="347"/>
      <c r="AA150" s="348"/>
      <c r="AB150" s="347"/>
      <c r="AC150" s="82"/>
    </row>
    <row r="151" spans="1:29" ht="18" customHeight="1" x14ac:dyDescent="0.35">
      <c r="A151" s="48"/>
      <c r="B151" s="943"/>
      <c r="C151" s="63"/>
      <c r="D151" s="126" t="s">
        <v>457</v>
      </c>
      <c r="E151" s="125"/>
      <c r="F151" s="336"/>
      <c r="G151" s="336"/>
      <c r="H151" s="343"/>
      <c r="I151" s="337"/>
      <c r="J151" s="349" t="s">
        <v>31</v>
      </c>
      <c r="K151" s="338" t="s">
        <v>31</v>
      </c>
      <c r="L151" s="339" t="s">
        <v>31</v>
      </c>
      <c r="M151" s="340"/>
      <c r="N151" s="344">
        <v>0</v>
      </c>
      <c r="O151" s="337"/>
      <c r="P151" s="344">
        <v>0</v>
      </c>
      <c r="Q151" s="345"/>
      <c r="R151" s="341" t="str">
        <f t="shared" si="21"/>
        <v>0K</v>
      </c>
      <c r="S151" s="342"/>
      <c r="T151" s="346">
        <f t="shared" si="22"/>
        <v>0</v>
      </c>
      <c r="U151" s="340"/>
      <c r="V151" s="344">
        <v>0</v>
      </c>
      <c r="W151" s="340"/>
      <c r="X151" s="346">
        <f t="shared" si="23"/>
        <v>0</v>
      </c>
      <c r="Y151" s="340"/>
      <c r="Z151" s="347"/>
      <c r="AA151" s="348"/>
      <c r="AB151" s="347"/>
      <c r="AC151" s="82"/>
    </row>
    <row r="152" spans="1:29" ht="18" customHeight="1" x14ac:dyDescent="0.35">
      <c r="A152" s="48"/>
      <c r="B152" s="943"/>
      <c r="C152" s="63"/>
      <c r="D152" s="126" t="s">
        <v>458</v>
      </c>
      <c r="E152" s="125"/>
      <c r="F152" s="336"/>
      <c r="G152" s="336"/>
      <c r="H152" s="343"/>
      <c r="I152" s="337"/>
      <c r="J152" s="349" t="s">
        <v>31</v>
      </c>
      <c r="K152" s="338"/>
      <c r="L152" s="339" t="s">
        <v>31</v>
      </c>
      <c r="M152" s="340"/>
      <c r="N152" s="344">
        <v>0</v>
      </c>
      <c r="O152" s="337"/>
      <c r="P152" s="344">
        <v>0</v>
      </c>
      <c r="Q152" s="345"/>
      <c r="R152" s="341" t="str">
        <f t="shared" si="21"/>
        <v>0K</v>
      </c>
      <c r="S152" s="342"/>
      <c r="T152" s="346">
        <f t="shared" si="22"/>
        <v>0</v>
      </c>
      <c r="U152" s="340"/>
      <c r="V152" s="344">
        <v>0</v>
      </c>
      <c r="W152" s="340"/>
      <c r="X152" s="346">
        <f t="shared" si="23"/>
        <v>0</v>
      </c>
      <c r="Y152" s="340"/>
      <c r="Z152" s="347"/>
      <c r="AA152" s="348"/>
      <c r="AB152" s="347"/>
      <c r="AC152" s="82"/>
    </row>
    <row r="153" spans="1:29" ht="18" customHeight="1" x14ac:dyDescent="0.35">
      <c r="A153" s="48"/>
      <c r="B153" s="943"/>
      <c r="C153" s="63"/>
      <c r="D153" s="126" t="s">
        <v>459</v>
      </c>
      <c r="E153" s="125"/>
      <c r="F153" s="336"/>
      <c r="G153" s="336"/>
      <c r="H153" s="343"/>
      <c r="I153" s="337"/>
      <c r="J153" s="349"/>
      <c r="K153" s="338"/>
      <c r="L153" s="339" t="s">
        <v>31</v>
      </c>
      <c r="M153" s="340"/>
      <c r="N153" s="344">
        <v>0</v>
      </c>
      <c r="O153" s="337"/>
      <c r="P153" s="344">
        <v>0</v>
      </c>
      <c r="Q153" s="345"/>
      <c r="R153" s="341" t="str">
        <f t="shared" si="21"/>
        <v>0K</v>
      </c>
      <c r="S153" s="342"/>
      <c r="T153" s="346">
        <f t="shared" si="22"/>
        <v>0</v>
      </c>
      <c r="U153" s="340"/>
      <c r="V153" s="344">
        <v>0</v>
      </c>
      <c r="W153" s="340"/>
      <c r="X153" s="346">
        <f t="shared" si="23"/>
        <v>0</v>
      </c>
      <c r="Y153" s="340"/>
      <c r="Z153" s="347"/>
      <c r="AA153" s="348"/>
      <c r="AB153" s="347"/>
      <c r="AC153" s="82"/>
    </row>
    <row r="154" spans="1:29" ht="18" customHeight="1" x14ac:dyDescent="0.35">
      <c r="A154" s="48"/>
      <c r="B154" s="943"/>
      <c r="C154" s="63"/>
      <c r="D154" s="126" t="s">
        <v>69</v>
      </c>
      <c r="E154" s="125"/>
      <c r="F154" s="336"/>
      <c r="G154" s="336"/>
      <c r="H154" s="343"/>
      <c r="I154" s="337"/>
      <c r="J154" s="349" t="s">
        <v>31</v>
      </c>
      <c r="K154" s="338" t="s">
        <v>31</v>
      </c>
      <c r="L154" s="339" t="s">
        <v>31</v>
      </c>
      <c r="M154" s="340"/>
      <c r="N154" s="344">
        <v>0</v>
      </c>
      <c r="O154" s="337"/>
      <c r="P154" s="344">
        <v>0</v>
      </c>
      <c r="Q154" s="345"/>
      <c r="R154" s="341" t="str">
        <f t="shared" si="18"/>
        <v>0K</v>
      </c>
      <c r="S154" s="342"/>
      <c r="T154" s="346">
        <f t="shared" si="19"/>
        <v>0</v>
      </c>
      <c r="U154" s="340"/>
      <c r="V154" s="344">
        <v>0</v>
      </c>
      <c r="W154" s="340"/>
      <c r="X154" s="346">
        <f t="shared" si="20"/>
        <v>0</v>
      </c>
      <c r="Y154" s="340"/>
      <c r="Z154" s="347"/>
      <c r="AA154" s="348"/>
      <c r="AB154" s="347"/>
      <c r="AC154" s="82"/>
    </row>
    <row r="155" spans="1:29" ht="18" customHeight="1" x14ac:dyDescent="0.35">
      <c r="A155" s="48"/>
      <c r="B155" s="943"/>
      <c r="C155" s="63"/>
      <c r="D155" s="126" t="s">
        <v>70</v>
      </c>
      <c r="E155" s="125"/>
      <c r="F155" s="336"/>
      <c r="G155" s="336"/>
      <c r="H155" s="343"/>
      <c r="I155" s="337"/>
      <c r="J155" s="349" t="s">
        <v>31</v>
      </c>
      <c r="K155" s="338"/>
      <c r="L155" s="339" t="s">
        <v>31</v>
      </c>
      <c r="M155" s="340"/>
      <c r="N155" s="344">
        <v>0</v>
      </c>
      <c r="O155" s="337"/>
      <c r="P155" s="344">
        <v>0</v>
      </c>
      <c r="Q155" s="345"/>
      <c r="R155" s="341" t="str">
        <f t="shared" si="18"/>
        <v>0K</v>
      </c>
      <c r="S155" s="342"/>
      <c r="T155" s="346">
        <f t="shared" si="19"/>
        <v>0</v>
      </c>
      <c r="U155" s="340"/>
      <c r="V155" s="344">
        <v>0</v>
      </c>
      <c r="W155" s="340"/>
      <c r="X155" s="346">
        <f t="shared" si="20"/>
        <v>0</v>
      </c>
      <c r="Y155" s="340"/>
      <c r="Z155" s="347"/>
      <c r="AA155" s="348"/>
      <c r="AB155" s="347"/>
      <c r="AC155" s="82"/>
    </row>
    <row r="156" spans="1:29" ht="18" customHeight="1" x14ac:dyDescent="0.35">
      <c r="A156" s="48"/>
      <c r="B156" s="943"/>
      <c r="C156" s="63"/>
      <c r="D156" s="126" t="s">
        <v>71</v>
      </c>
      <c r="E156" s="125"/>
      <c r="F156" s="336"/>
      <c r="G156" s="336"/>
      <c r="H156" s="343"/>
      <c r="I156" s="337"/>
      <c r="J156" s="349" t="s">
        <v>31</v>
      </c>
      <c r="K156" s="338" t="s">
        <v>31</v>
      </c>
      <c r="L156" s="339" t="s">
        <v>31</v>
      </c>
      <c r="M156" s="340"/>
      <c r="N156" s="344">
        <v>0</v>
      </c>
      <c r="O156" s="337"/>
      <c r="P156" s="344">
        <v>0</v>
      </c>
      <c r="Q156" s="345"/>
      <c r="R156" s="341" t="str">
        <f t="shared" si="18"/>
        <v>0K</v>
      </c>
      <c r="S156" s="342"/>
      <c r="T156" s="346">
        <f t="shared" si="19"/>
        <v>0</v>
      </c>
      <c r="U156" s="340"/>
      <c r="V156" s="344">
        <v>0</v>
      </c>
      <c r="W156" s="340"/>
      <c r="X156" s="346">
        <f t="shared" si="20"/>
        <v>0</v>
      </c>
      <c r="Y156" s="340"/>
      <c r="Z156" s="347"/>
      <c r="AA156" s="348"/>
      <c r="AB156" s="347"/>
      <c r="AC156" s="82"/>
    </row>
    <row r="157" spans="1:29" ht="18" customHeight="1" x14ac:dyDescent="0.35">
      <c r="A157" s="48"/>
      <c r="B157" s="943"/>
      <c r="C157" s="63"/>
      <c r="D157" s="126" t="s">
        <v>72</v>
      </c>
      <c r="E157" s="125"/>
      <c r="F157" s="336"/>
      <c r="G157" s="336"/>
      <c r="H157" s="343"/>
      <c r="I157" s="337"/>
      <c r="J157" s="349" t="s">
        <v>31</v>
      </c>
      <c r="K157" s="338"/>
      <c r="L157" s="339" t="s">
        <v>31</v>
      </c>
      <c r="M157" s="340"/>
      <c r="N157" s="344">
        <v>0</v>
      </c>
      <c r="O157" s="337"/>
      <c r="P157" s="344">
        <v>0</v>
      </c>
      <c r="Q157" s="345"/>
      <c r="R157" s="341" t="str">
        <f t="shared" si="18"/>
        <v>0K</v>
      </c>
      <c r="S157" s="342"/>
      <c r="T157" s="346">
        <f t="shared" si="19"/>
        <v>0</v>
      </c>
      <c r="U157" s="340"/>
      <c r="V157" s="344">
        <v>0</v>
      </c>
      <c r="W157" s="340"/>
      <c r="X157" s="346">
        <f t="shared" si="20"/>
        <v>0</v>
      </c>
      <c r="Y157" s="340"/>
      <c r="Z157" s="347"/>
      <c r="AA157" s="348"/>
      <c r="AB157" s="347"/>
      <c r="AC157" s="82"/>
    </row>
    <row r="158" spans="1:29" ht="18" customHeight="1" x14ac:dyDescent="0.35">
      <c r="A158" s="48"/>
      <c r="B158" s="943"/>
      <c r="C158" s="63"/>
      <c r="D158" s="126" t="s">
        <v>73</v>
      </c>
      <c r="E158" s="125"/>
      <c r="F158" s="336"/>
      <c r="G158" s="336"/>
      <c r="H158" s="343"/>
      <c r="I158" s="337"/>
      <c r="J158" s="349" t="s">
        <v>31</v>
      </c>
      <c r="K158" s="338" t="s">
        <v>31</v>
      </c>
      <c r="L158" s="339" t="s">
        <v>31</v>
      </c>
      <c r="M158" s="340"/>
      <c r="N158" s="344">
        <v>0</v>
      </c>
      <c r="O158" s="337"/>
      <c r="P158" s="344">
        <v>0</v>
      </c>
      <c r="Q158" s="345"/>
      <c r="R158" s="341" t="str">
        <f t="shared" si="18"/>
        <v>0K</v>
      </c>
      <c r="S158" s="342"/>
      <c r="T158" s="346">
        <f t="shared" si="19"/>
        <v>0</v>
      </c>
      <c r="U158" s="340"/>
      <c r="V158" s="344">
        <v>0</v>
      </c>
      <c r="W158" s="340"/>
      <c r="X158" s="346">
        <f t="shared" si="20"/>
        <v>0</v>
      </c>
      <c r="Y158" s="340"/>
      <c r="Z158" s="347"/>
      <c r="AA158" s="348"/>
      <c r="AB158" s="347"/>
      <c r="AC158" s="82"/>
    </row>
    <row r="159" spans="1:29" ht="18" customHeight="1" x14ac:dyDescent="0.35">
      <c r="A159" s="48"/>
      <c r="B159" s="943"/>
      <c r="C159" s="63"/>
      <c r="D159" s="126" t="s">
        <v>74</v>
      </c>
      <c r="E159" s="125"/>
      <c r="F159" s="336"/>
      <c r="G159" s="336"/>
      <c r="H159" s="343"/>
      <c r="I159" s="337"/>
      <c r="J159" s="349" t="s">
        <v>31</v>
      </c>
      <c r="K159" s="338" t="s">
        <v>31</v>
      </c>
      <c r="L159" s="339" t="s">
        <v>31</v>
      </c>
      <c r="M159" s="340"/>
      <c r="N159" s="344">
        <v>0</v>
      </c>
      <c r="O159" s="337"/>
      <c r="P159" s="344">
        <v>0</v>
      </c>
      <c r="Q159" s="345"/>
      <c r="R159" s="341" t="str">
        <f t="shared" si="18"/>
        <v>0K</v>
      </c>
      <c r="S159" s="342"/>
      <c r="T159" s="346">
        <f t="shared" si="19"/>
        <v>0</v>
      </c>
      <c r="U159" s="340"/>
      <c r="V159" s="344">
        <v>0</v>
      </c>
      <c r="W159" s="340"/>
      <c r="X159" s="346">
        <f t="shared" si="20"/>
        <v>0</v>
      </c>
      <c r="Y159" s="340"/>
      <c r="Z159" s="347"/>
      <c r="AA159" s="348"/>
      <c r="AB159" s="347"/>
      <c r="AC159" s="82"/>
    </row>
    <row r="160" spans="1:29" ht="18" customHeight="1" x14ac:dyDescent="0.35">
      <c r="A160" s="48"/>
      <c r="B160" s="943"/>
      <c r="C160" s="63"/>
      <c r="D160" s="126" t="s">
        <v>75</v>
      </c>
      <c r="E160" s="125"/>
      <c r="F160" s="336"/>
      <c r="G160" s="336"/>
      <c r="H160" s="343"/>
      <c r="I160" s="337"/>
      <c r="J160" s="349" t="s">
        <v>31</v>
      </c>
      <c r="K160" s="338"/>
      <c r="L160" s="339" t="s">
        <v>31</v>
      </c>
      <c r="M160" s="340"/>
      <c r="N160" s="344">
        <v>0</v>
      </c>
      <c r="O160" s="337"/>
      <c r="P160" s="344">
        <v>0</v>
      </c>
      <c r="Q160" s="345"/>
      <c r="R160" s="341" t="str">
        <f t="shared" si="18"/>
        <v>0K</v>
      </c>
      <c r="S160" s="342"/>
      <c r="T160" s="346">
        <f t="shared" si="19"/>
        <v>0</v>
      </c>
      <c r="U160" s="340"/>
      <c r="V160" s="344">
        <v>0</v>
      </c>
      <c r="W160" s="340"/>
      <c r="X160" s="346">
        <f t="shared" si="20"/>
        <v>0</v>
      </c>
      <c r="Y160" s="340"/>
      <c r="Z160" s="347"/>
      <c r="AA160" s="348"/>
      <c r="AB160" s="347"/>
      <c r="AC160" s="82"/>
    </row>
    <row r="161" spans="1:29" ht="18" customHeight="1" x14ac:dyDescent="0.35">
      <c r="A161" s="48"/>
      <c r="B161" s="943"/>
      <c r="C161" s="63"/>
      <c r="D161" s="126" t="s">
        <v>457</v>
      </c>
      <c r="E161" s="125"/>
      <c r="F161" s="336"/>
      <c r="G161" s="336"/>
      <c r="H161" s="343"/>
      <c r="I161" s="337"/>
      <c r="J161" s="349" t="s">
        <v>31</v>
      </c>
      <c r="K161" s="338" t="s">
        <v>31</v>
      </c>
      <c r="L161" s="339" t="s">
        <v>31</v>
      </c>
      <c r="M161" s="340"/>
      <c r="N161" s="344">
        <v>0</v>
      </c>
      <c r="O161" s="337"/>
      <c r="P161" s="344">
        <v>0</v>
      </c>
      <c r="Q161" s="345"/>
      <c r="R161" s="341" t="str">
        <f t="shared" ref="R161:R170" si="24">IF(P161&lt;=0.05*N161,"0K","NON AMMISSIBILE")</f>
        <v>0K</v>
      </c>
      <c r="S161" s="342"/>
      <c r="T161" s="346">
        <f t="shared" ref="T161:T170" si="25">P161+N161</f>
        <v>0</v>
      </c>
      <c r="U161" s="340"/>
      <c r="V161" s="344">
        <v>0</v>
      </c>
      <c r="W161" s="340"/>
      <c r="X161" s="346">
        <f t="shared" ref="X161:X170" si="26">T161+V161</f>
        <v>0</v>
      </c>
      <c r="Y161" s="340"/>
      <c r="Z161" s="347"/>
      <c r="AA161" s="348"/>
      <c r="AB161" s="347"/>
      <c r="AC161" s="82"/>
    </row>
    <row r="162" spans="1:29" ht="18" customHeight="1" x14ac:dyDescent="0.35">
      <c r="A162" s="48"/>
      <c r="B162" s="943"/>
      <c r="C162" s="63"/>
      <c r="D162" s="126" t="s">
        <v>458</v>
      </c>
      <c r="E162" s="125"/>
      <c r="F162" s="336"/>
      <c r="G162" s="336"/>
      <c r="H162" s="343"/>
      <c r="I162" s="337"/>
      <c r="J162" s="349" t="s">
        <v>31</v>
      </c>
      <c r="K162" s="338"/>
      <c r="L162" s="339" t="s">
        <v>31</v>
      </c>
      <c r="M162" s="340"/>
      <c r="N162" s="344">
        <v>0</v>
      </c>
      <c r="O162" s="337"/>
      <c r="P162" s="344">
        <v>0</v>
      </c>
      <c r="Q162" s="345"/>
      <c r="R162" s="341" t="str">
        <f t="shared" si="24"/>
        <v>0K</v>
      </c>
      <c r="S162" s="342"/>
      <c r="T162" s="346">
        <f t="shared" si="25"/>
        <v>0</v>
      </c>
      <c r="U162" s="340"/>
      <c r="V162" s="344">
        <v>0</v>
      </c>
      <c r="W162" s="340"/>
      <c r="X162" s="346">
        <f t="shared" si="26"/>
        <v>0</v>
      </c>
      <c r="Y162" s="340"/>
      <c r="Z162" s="347"/>
      <c r="AA162" s="348"/>
      <c r="AB162" s="347"/>
      <c r="AC162" s="82"/>
    </row>
    <row r="163" spans="1:29" ht="18" customHeight="1" x14ac:dyDescent="0.35">
      <c r="A163" s="48"/>
      <c r="B163" s="943"/>
      <c r="C163" s="63"/>
      <c r="D163" s="126" t="s">
        <v>459</v>
      </c>
      <c r="E163" s="125"/>
      <c r="F163" s="336"/>
      <c r="G163" s="336"/>
      <c r="H163" s="343"/>
      <c r="I163" s="337"/>
      <c r="J163" s="349" t="s">
        <v>31</v>
      </c>
      <c r="K163" s="338" t="s">
        <v>31</v>
      </c>
      <c r="L163" s="339" t="s">
        <v>31</v>
      </c>
      <c r="M163" s="340"/>
      <c r="N163" s="344">
        <v>0</v>
      </c>
      <c r="O163" s="337"/>
      <c r="P163" s="344">
        <v>0</v>
      </c>
      <c r="Q163" s="345"/>
      <c r="R163" s="341" t="str">
        <f t="shared" si="24"/>
        <v>0K</v>
      </c>
      <c r="S163" s="342"/>
      <c r="T163" s="346">
        <f t="shared" si="25"/>
        <v>0</v>
      </c>
      <c r="U163" s="340"/>
      <c r="V163" s="344">
        <v>0</v>
      </c>
      <c r="W163" s="340"/>
      <c r="X163" s="346">
        <f t="shared" si="26"/>
        <v>0</v>
      </c>
      <c r="Y163" s="340"/>
      <c r="Z163" s="347"/>
      <c r="AA163" s="348"/>
      <c r="AB163" s="347"/>
      <c r="AC163" s="82"/>
    </row>
    <row r="164" spans="1:29" ht="18" customHeight="1" x14ac:dyDescent="0.35">
      <c r="A164" s="48"/>
      <c r="B164" s="943"/>
      <c r="C164" s="63"/>
      <c r="D164" s="126" t="s">
        <v>460</v>
      </c>
      <c r="E164" s="125"/>
      <c r="F164" s="336"/>
      <c r="G164" s="336"/>
      <c r="H164" s="343"/>
      <c r="I164" s="337"/>
      <c r="J164" s="349" t="s">
        <v>31</v>
      </c>
      <c r="K164" s="338"/>
      <c r="L164" s="339" t="s">
        <v>31</v>
      </c>
      <c r="M164" s="340"/>
      <c r="N164" s="344">
        <v>0</v>
      </c>
      <c r="O164" s="337"/>
      <c r="P164" s="344">
        <v>0</v>
      </c>
      <c r="Q164" s="345"/>
      <c r="R164" s="341" t="str">
        <f t="shared" si="24"/>
        <v>0K</v>
      </c>
      <c r="S164" s="342"/>
      <c r="T164" s="346">
        <f t="shared" si="25"/>
        <v>0</v>
      </c>
      <c r="U164" s="340"/>
      <c r="V164" s="344">
        <v>0</v>
      </c>
      <c r="W164" s="340"/>
      <c r="X164" s="346">
        <f t="shared" si="26"/>
        <v>0</v>
      </c>
      <c r="Y164" s="340"/>
      <c r="Z164" s="347"/>
      <c r="AA164" s="348"/>
      <c r="AB164" s="347"/>
      <c r="AC164" s="82"/>
    </row>
    <row r="165" spans="1:29" ht="18" customHeight="1" x14ac:dyDescent="0.35">
      <c r="A165" s="48"/>
      <c r="B165" s="943"/>
      <c r="C165" s="63"/>
      <c r="D165" s="126" t="s">
        <v>461</v>
      </c>
      <c r="E165" s="125"/>
      <c r="F165" s="336"/>
      <c r="G165" s="336"/>
      <c r="H165" s="343"/>
      <c r="I165" s="337"/>
      <c r="J165" s="349" t="s">
        <v>31</v>
      </c>
      <c r="K165" s="338" t="s">
        <v>31</v>
      </c>
      <c r="L165" s="339" t="s">
        <v>31</v>
      </c>
      <c r="M165" s="340"/>
      <c r="N165" s="344">
        <v>0</v>
      </c>
      <c r="O165" s="337"/>
      <c r="P165" s="344">
        <v>0</v>
      </c>
      <c r="Q165" s="345"/>
      <c r="R165" s="341" t="str">
        <f t="shared" si="24"/>
        <v>0K</v>
      </c>
      <c r="S165" s="342"/>
      <c r="T165" s="346">
        <f t="shared" si="25"/>
        <v>0</v>
      </c>
      <c r="U165" s="340"/>
      <c r="V165" s="344">
        <v>0</v>
      </c>
      <c r="W165" s="340"/>
      <c r="X165" s="346">
        <f t="shared" si="26"/>
        <v>0</v>
      </c>
      <c r="Y165" s="340"/>
      <c r="Z165" s="347"/>
      <c r="AA165" s="348"/>
      <c r="AB165" s="347"/>
      <c r="AC165" s="82"/>
    </row>
    <row r="166" spans="1:29" ht="18" customHeight="1" x14ac:dyDescent="0.35">
      <c r="A166" s="48"/>
      <c r="B166" s="943"/>
      <c r="C166" s="63"/>
      <c r="D166" s="126" t="s">
        <v>462</v>
      </c>
      <c r="E166" s="125"/>
      <c r="F166" s="336"/>
      <c r="G166" s="336"/>
      <c r="H166" s="343"/>
      <c r="I166" s="337"/>
      <c r="J166" s="349" t="s">
        <v>31</v>
      </c>
      <c r="K166" s="338"/>
      <c r="L166" s="339" t="s">
        <v>31</v>
      </c>
      <c r="M166" s="340"/>
      <c r="N166" s="344">
        <v>0</v>
      </c>
      <c r="O166" s="337"/>
      <c r="P166" s="344">
        <v>0</v>
      </c>
      <c r="Q166" s="345"/>
      <c r="R166" s="341" t="str">
        <f t="shared" si="24"/>
        <v>0K</v>
      </c>
      <c r="S166" s="342"/>
      <c r="T166" s="346">
        <f t="shared" si="25"/>
        <v>0</v>
      </c>
      <c r="U166" s="340"/>
      <c r="V166" s="344">
        <v>0</v>
      </c>
      <c r="W166" s="340"/>
      <c r="X166" s="346">
        <f t="shared" si="26"/>
        <v>0</v>
      </c>
      <c r="Y166" s="340"/>
      <c r="Z166" s="347"/>
      <c r="AA166" s="348"/>
      <c r="AB166" s="347"/>
      <c r="AC166" s="82"/>
    </row>
    <row r="167" spans="1:29" ht="18" customHeight="1" x14ac:dyDescent="0.35">
      <c r="A167" s="48"/>
      <c r="B167" s="943"/>
      <c r="C167" s="63"/>
      <c r="D167" s="126" t="s">
        <v>463</v>
      </c>
      <c r="E167" s="125"/>
      <c r="F167" s="336"/>
      <c r="G167" s="336"/>
      <c r="H167" s="343"/>
      <c r="I167" s="337"/>
      <c r="J167" s="349" t="s">
        <v>31</v>
      </c>
      <c r="K167" s="338" t="s">
        <v>31</v>
      </c>
      <c r="L167" s="339" t="s">
        <v>31</v>
      </c>
      <c r="M167" s="340"/>
      <c r="N167" s="344">
        <v>0</v>
      </c>
      <c r="O167" s="337"/>
      <c r="P167" s="344">
        <v>0</v>
      </c>
      <c r="Q167" s="345"/>
      <c r="R167" s="341" t="str">
        <f t="shared" si="24"/>
        <v>0K</v>
      </c>
      <c r="S167" s="342"/>
      <c r="T167" s="346">
        <f t="shared" si="25"/>
        <v>0</v>
      </c>
      <c r="U167" s="340"/>
      <c r="V167" s="344">
        <v>0</v>
      </c>
      <c r="W167" s="340"/>
      <c r="X167" s="346">
        <f t="shared" si="26"/>
        <v>0</v>
      </c>
      <c r="Y167" s="340"/>
      <c r="Z167" s="347"/>
      <c r="AA167" s="348"/>
      <c r="AB167" s="347"/>
      <c r="AC167" s="82"/>
    </row>
    <row r="168" spans="1:29" ht="18" customHeight="1" x14ac:dyDescent="0.35">
      <c r="A168" s="48"/>
      <c r="B168" s="943"/>
      <c r="C168" s="63"/>
      <c r="D168" s="126" t="s">
        <v>464</v>
      </c>
      <c r="E168" s="125"/>
      <c r="F168" s="336"/>
      <c r="G168" s="336"/>
      <c r="H168" s="343"/>
      <c r="I168" s="337"/>
      <c r="J168" s="349" t="s">
        <v>31</v>
      </c>
      <c r="K168" s="338"/>
      <c r="L168" s="339" t="s">
        <v>31</v>
      </c>
      <c r="M168" s="340"/>
      <c r="N168" s="344">
        <v>0</v>
      </c>
      <c r="O168" s="337"/>
      <c r="P168" s="344">
        <v>0</v>
      </c>
      <c r="Q168" s="345"/>
      <c r="R168" s="341" t="str">
        <f t="shared" si="24"/>
        <v>0K</v>
      </c>
      <c r="S168" s="342"/>
      <c r="T168" s="346">
        <f t="shared" si="25"/>
        <v>0</v>
      </c>
      <c r="U168" s="340"/>
      <c r="V168" s="344">
        <v>0</v>
      </c>
      <c r="W168" s="340"/>
      <c r="X168" s="346">
        <f t="shared" si="26"/>
        <v>0</v>
      </c>
      <c r="Y168" s="340"/>
      <c r="Z168" s="347"/>
      <c r="AA168" s="348"/>
      <c r="AB168" s="347"/>
      <c r="AC168" s="82"/>
    </row>
    <row r="169" spans="1:29" ht="18" customHeight="1" x14ac:dyDescent="0.35">
      <c r="A169" s="48"/>
      <c r="B169" s="943"/>
      <c r="C169" s="63"/>
      <c r="D169" s="126" t="s">
        <v>465</v>
      </c>
      <c r="E169" s="125"/>
      <c r="F169" s="336"/>
      <c r="G169" s="336"/>
      <c r="H169" s="343"/>
      <c r="I169" s="337"/>
      <c r="J169" s="349" t="s">
        <v>31</v>
      </c>
      <c r="K169" s="338" t="s">
        <v>31</v>
      </c>
      <c r="L169" s="339" t="s">
        <v>31</v>
      </c>
      <c r="M169" s="340"/>
      <c r="N169" s="344">
        <v>0</v>
      </c>
      <c r="O169" s="337"/>
      <c r="P169" s="344">
        <v>0</v>
      </c>
      <c r="Q169" s="345"/>
      <c r="R169" s="341" t="str">
        <f t="shared" si="24"/>
        <v>0K</v>
      </c>
      <c r="S169" s="342"/>
      <c r="T169" s="346">
        <f t="shared" si="25"/>
        <v>0</v>
      </c>
      <c r="U169" s="340"/>
      <c r="V169" s="344">
        <v>0</v>
      </c>
      <c r="W169" s="340"/>
      <c r="X169" s="346">
        <f t="shared" si="26"/>
        <v>0</v>
      </c>
      <c r="Y169" s="340"/>
      <c r="Z169" s="347"/>
      <c r="AA169" s="348"/>
      <c r="AB169" s="347"/>
      <c r="AC169" s="82"/>
    </row>
    <row r="170" spans="1:29" ht="18" customHeight="1" x14ac:dyDescent="0.35">
      <c r="A170" s="48"/>
      <c r="B170" s="943"/>
      <c r="C170" s="63"/>
      <c r="D170" s="126" t="s">
        <v>466</v>
      </c>
      <c r="E170" s="125"/>
      <c r="F170" s="336"/>
      <c r="G170" s="336"/>
      <c r="H170" s="343"/>
      <c r="I170" s="337"/>
      <c r="J170" s="349" t="s">
        <v>31</v>
      </c>
      <c r="K170" s="338"/>
      <c r="L170" s="339" t="s">
        <v>31</v>
      </c>
      <c r="M170" s="340"/>
      <c r="N170" s="344">
        <v>0</v>
      </c>
      <c r="O170" s="337"/>
      <c r="P170" s="344">
        <v>0</v>
      </c>
      <c r="Q170" s="345"/>
      <c r="R170" s="341" t="str">
        <f t="shared" si="24"/>
        <v>0K</v>
      </c>
      <c r="S170" s="342"/>
      <c r="T170" s="346">
        <f t="shared" si="25"/>
        <v>0</v>
      </c>
      <c r="U170" s="340"/>
      <c r="V170" s="344">
        <v>0</v>
      </c>
      <c r="W170" s="340"/>
      <c r="X170" s="346">
        <f t="shared" si="26"/>
        <v>0</v>
      </c>
      <c r="Y170" s="340"/>
      <c r="Z170" s="347"/>
      <c r="AA170" s="348"/>
      <c r="AB170" s="347"/>
      <c r="AC170" s="82"/>
    </row>
    <row r="171" spans="1:29" ht="18.75" customHeight="1" thickBot="1" x14ac:dyDescent="0.4">
      <c r="A171" s="48"/>
      <c r="B171" s="943"/>
      <c r="C171" s="63"/>
      <c r="D171" s="125"/>
      <c r="E171" s="125"/>
      <c r="F171" s="292"/>
      <c r="G171" s="293"/>
      <c r="H171" s="294"/>
      <c r="I171" s="287"/>
      <c r="J171" s="295"/>
      <c r="K171" s="295"/>
      <c r="L171" s="295"/>
      <c r="M171" s="288"/>
      <c r="N171" s="296"/>
      <c r="O171" s="287"/>
      <c r="P171" s="296"/>
      <c r="Q171" s="296"/>
      <c r="R171" s="288"/>
      <c r="S171" s="289"/>
      <c r="T171" s="297"/>
      <c r="U171" s="288"/>
      <c r="V171" s="297"/>
      <c r="W171" s="288"/>
      <c r="X171" s="298"/>
      <c r="Y171" s="288"/>
      <c r="Z171" s="291"/>
      <c r="AA171" s="291"/>
      <c r="AB171" s="291"/>
      <c r="AC171" s="82"/>
    </row>
    <row r="172" spans="1:29" ht="23.25" customHeight="1" thickBot="1" x14ac:dyDescent="0.4">
      <c r="A172" s="48"/>
      <c r="B172" s="943"/>
      <c r="C172" s="63"/>
      <c r="D172" s="125"/>
      <c r="E172" s="125"/>
      <c r="F172" s="948" t="s">
        <v>52</v>
      </c>
      <c r="G172" s="949"/>
      <c r="H172" s="949"/>
      <c r="I172" s="949"/>
      <c r="J172" s="949"/>
      <c r="K172" s="950"/>
      <c r="L172" s="299">
        <f>SUM(L131:L170)</f>
        <v>0</v>
      </c>
      <c r="M172" s="288"/>
      <c r="N172" s="290">
        <f>SUM(N131:N170)</f>
        <v>0</v>
      </c>
      <c r="O172" s="287"/>
      <c r="P172" s="290">
        <f>SUM(P131:P170)</f>
        <v>0</v>
      </c>
      <c r="Q172" s="290">
        <f>SUM(Q131:Q170)</f>
        <v>0</v>
      </c>
      <c r="R172" s="288"/>
      <c r="S172" s="289"/>
      <c r="T172" s="290">
        <f>SUM(T131:T170)</f>
        <v>0</v>
      </c>
      <c r="U172" s="288"/>
      <c r="V172" s="290">
        <f>SUM(V131:V170)</f>
        <v>0</v>
      </c>
      <c r="W172" s="288"/>
      <c r="X172" s="290">
        <f>SUM(X131:X170)</f>
        <v>0</v>
      </c>
      <c r="Y172" s="288"/>
      <c r="Z172" s="291"/>
      <c r="AA172" s="291"/>
      <c r="AB172" s="291"/>
      <c r="AC172" s="82"/>
    </row>
    <row r="173" spans="1:29" ht="19.5" customHeight="1" x14ac:dyDescent="0.35">
      <c r="A173" s="49"/>
      <c r="B173" s="943"/>
      <c r="C173" s="64"/>
      <c r="D173" s="127"/>
      <c r="E173" s="127"/>
      <c r="F173" s="300"/>
      <c r="G173" s="94"/>
      <c r="H173" s="94" t="s">
        <v>31</v>
      </c>
      <c r="I173" s="94"/>
      <c r="J173" s="94"/>
      <c r="K173" s="94"/>
      <c r="L173" s="94"/>
      <c r="M173" s="93"/>
      <c r="N173" s="94" t="s">
        <v>31</v>
      </c>
      <c r="O173" s="94"/>
      <c r="P173" s="923" t="s">
        <v>31</v>
      </c>
      <c r="Q173" s="923"/>
      <c r="R173" s="93"/>
      <c r="S173" s="301"/>
      <c r="T173" s="93"/>
      <c r="U173" s="93"/>
      <c r="V173" s="93"/>
      <c r="W173" s="93"/>
      <c r="X173" s="301"/>
      <c r="Y173" s="93"/>
      <c r="Z173" s="301"/>
      <c r="AA173" s="301"/>
      <c r="AB173" s="301"/>
      <c r="AC173" s="83"/>
    </row>
    <row r="174" spans="1:29" ht="15.75" customHeight="1" x14ac:dyDescent="0.35">
      <c r="A174" s="84"/>
      <c r="B174" s="943"/>
      <c r="F174" s="96"/>
      <c r="G174" s="96"/>
      <c r="H174" s="96"/>
      <c r="I174" s="96"/>
      <c r="J174" s="96"/>
      <c r="K174" s="96"/>
      <c r="L174" s="96"/>
      <c r="M174" s="96"/>
      <c r="N174" s="96"/>
      <c r="O174" s="96"/>
      <c r="P174" s="96"/>
      <c r="Q174" s="96"/>
      <c r="R174" s="96"/>
      <c r="S174" s="302"/>
      <c r="T174" s="95"/>
      <c r="U174" s="95"/>
      <c r="V174" s="95"/>
      <c r="W174" s="95"/>
      <c r="X174" s="95"/>
      <c r="Y174" s="95"/>
      <c r="Z174" s="302"/>
      <c r="AA174" s="302"/>
      <c r="AB174" s="302"/>
      <c r="AC174" s="85"/>
    </row>
    <row r="175" spans="1:29" ht="15" customHeight="1" x14ac:dyDescent="0.35">
      <c r="A175" s="84"/>
      <c r="B175" s="943"/>
      <c r="F175" s="922" t="s">
        <v>6</v>
      </c>
      <c r="G175" s="922"/>
      <c r="H175" s="922"/>
      <c r="I175" s="922"/>
      <c r="J175" s="922"/>
      <c r="K175" s="922"/>
      <c r="L175" s="922"/>
      <c r="M175" s="922"/>
      <c r="N175" s="922"/>
      <c r="O175" s="922"/>
      <c r="P175" s="922"/>
      <c r="Q175" s="922"/>
      <c r="R175" s="922"/>
      <c r="S175" s="922"/>
      <c r="T175" s="922"/>
      <c r="U175" s="922"/>
      <c r="V175" s="922"/>
      <c r="W175" s="922"/>
      <c r="X175" s="922"/>
      <c r="Y175" s="922"/>
      <c r="Z175" s="922"/>
      <c r="AA175" s="922"/>
      <c r="AB175" s="922"/>
      <c r="AC175" s="85"/>
    </row>
    <row r="176" spans="1:29" ht="15.75" customHeight="1" x14ac:dyDescent="0.35">
      <c r="A176" s="84"/>
      <c r="B176" s="943"/>
      <c r="F176" s="922"/>
      <c r="G176" s="922"/>
      <c r="H176" s="922"/>
      <c r="I176" s="922"/>
      <c r="J176" s="922"/>
      <c r="K176" s="922"/>
      <c r="L176" s="922"/>
      <c r="M176" s="922"/>
      <c r="N176" s="922"/>
      <c r="O176" s="922"/>
      <c r="P176" s="922"/>
      <c r="Q176" s="922"/>
      <c r="R176" s="922"/>
      <c r="S176" s="922"/>
      <c r="T176" s="922"/>
      <c r="U176" s="922"/>
      <c r="V176" s="922"/>
      <c r="W176" s="922"/>
      <c r="X176" s="922"/>
      <c r="Y176" s="922"/>
      <c r="Z176" s="922"/>
      <c r="AA176" s="922"/>
      <c r="AB176" s="922"/>
      <c r="AC176" s="85"/>
    </row>
    <row r="177" spans="1:29" ht="15.75" customHeight="1" thickBot="1" x14ac:dyDescent="0.4">
      <c r="A177" s="84"/>
      <c r="B177" s="944"/>
      <c r="F177" s="922"/>
      <c r="G177" s="922"/>
      <c r="H177" s="922"/>
      <c r="I177" s="922"/>
      <c r="J177" s="922"/>
      <c r="K177" s="922"/>
      <c r="L177" s="922"/>
      <c r="M177" s="922"/>
      <c r="N177" s="922"/>
      <c r="O177" s="922"/>
      <c r="P177" s="922"/>
      <c r="Q177" s="922"/>
      <c r="R177" s="922"/>
      <c r="S177" s="922"/>
      <c r="T177" s="922"/>
      <c r="U177" s="922"/>
      <c r="V177" s="922"/>
      <c r="W177" s="922"/>
      <c r="X177" s="922"/>
      <c r="Y177" s="922"/>
      <c r="Z177" s="922"/>
      <c r="AA177" s="922"/>
      <c r="AB177" s="922"/>
      <c r="AC177" s="85"/>
    </row>
    <row r="178" spans="1:29" ht="15" customHeight="1" x14ac:dyDescent="0.35">
      <c r="A178" s="84"/>
      <c r="F178" s="305"/>
      <c r="G178" s="306"/>
      <c r="H178" s="302"/>
      <c r="I178" s="302"/>
      <c r="J178" s="307"/>
      <c r="K178" s="307"/>
      <c r="L178" s="307"/>
      <c r="M178" s="95"/>
      <c r="N178" s="302"/>
      <c r="O178" s="306"/>
      <c r="P178" s="302"/>
      <c r="Q178" s="302"/>
      <c r="R178" s="95"/>
      <c r="S178" s="302"/>
      <c r="T178" s="95"/>
      <c r="U178" s="95"/>
      <c r="V178" s="95"/>
      <c r="W178" s="95"/>
      <c r="X178" s="302"/>
      <c r="Y178" s="95"/>
      <c r="Z178" s="302"/>
      <c r="AA178" s="302"/>
      <c r="AB178" s="302"/>
      <c r="AC178" s="85"/>
    </row>
    <row r="179" spans="1:29" ht="15.75" customHeight="1" thickBot="1" x14ac:dyDescent="0.4">
      <c r="A179" s="86"/>
      <c r="B179" s="68"/>
      <c r="C179" s="87"/>
      <c r="D179" s="88"/>
      <c r="E179" s="88"/>
      <c r="F179" s="308"/>
      <c r="G179" s="309"/>
      <c r="H179" s="303"/>
      <c r="I179" s="303"/>
      <c r="J179" s="310"/>
      <c r="K179" s="310"/>
      <c r="L179" s="310"/>
      <c r="M179" s="304"/>
      <c r="N179" s="303"/>
      <c r="O179" s="309"/>
      <c r="P179" s="303"/>
      <c r="Q179" s="303"/>
      <c r="R179" s="304"/>
      <c r="S179" s="303"/>
      <c r="T179" s="304"/>
      <c r="U179" s="304"/>
      <c r="V179" s="304"/>
      <c r="W179" s="304"/>
      <c r="X179" s="303"/>
      <c r="Y179" s="304"/>
      <c r="Z179" s="303"/>
      <c r="AA179" s="303"/>
      <c r="AB179" s="303"/>
      <c r="AC179" s="89"/>
    </row>
    <row r="180" spans="1:29" ht="16.5" customHeight="1" thickBot="1" x14ac:dyDescent="0.4">
      <c r="A180" s="69"/>
      <c r="B180" s="71"/>
      <c r="C180" s="70"/>
      <c r="D180" s="72"/>
      <c r="E180" s="72"/>
      <c r="F180" s="311"/>
      <c r="G180" s="312"/>
      <c r="H180" s="313"/>
      <c r="I180" s="313"/>
      <c r="J180" s="313"/>
      <c r="K180" s="313"/>
      <c r="L180" s="313"/>
      <c r="M180" s="314"/>
      <c r="N180" s="313"/>
      <c r="O180" s="312"/>
      <c r="P180" s="313"/>
      <c r="Q180" s="313"/>
      <c r="R180" s="315"/>
      <c r="S180" s="313"/>
      <c r="T180" s="315"/>
      <c r="U180" s="315"/>
      <c r="V180" s="315"/>
      <c r="W180" s="315"/>
      <c r="X180" s="316"/>
      <c r="Y180" s="315"/>
      <c r="Z180" s="313"/>
      <c r="AA180" s="313"/>
      <c r="AB180" s="313"/>
      <c r="AC180" s="76"/>
    </row>
    <row r="181" spans="1:29" ht="30" customHeight="1" thickBot="1" x14ac:dyDescent="0.4">
      <c r="A181" s="45"/>
      <c r="B181" s="919" t="s">
        <v>124</v>
      </c>
      <c r="C181" s="58"/>
      <c r="D181" s="616" t="s">
        <v>9</v>
      </c>
      <c r="E181" s="125"/>
      <c r="F181" s="933" t="s">
        <v>10</v>
      </c>
      <c r="G181" s="934"/>
      <c r="H181" s="935"/>
      <c r="I181" s="5"/>
      <c r="J181" s="939" t="s">
        <v>11</v>
      </c>
      <c r="K181" s="940"/>
      <c r="L181" s="941"/>
      <c r="M181" s="272"/>
      <c r="N181" s="924" t="s">
        <v>574</v>
      </c>
      <c r="O181" s="273"/>
      <c r="P181" s="958" t="s">
        <v>576</v>
      </c>
      <c r="Q181" s="959"/>
      <c r="R181" s="960"/>
      <c r="S181" s="5"/>
      <c r="T181" s="964" t="s">
        <v>12</v>
      </c>
      <c r="U181" s="59"/>
      <c r="V181" s="964" t="s">
        <v>13</v>
      </c>
      <c r="W181" s="272"/>
      <c r="X181" s="964" t="s">
        <v>14</v>
      </c>
      <c r="Y181" s="272"/>
      <c r="Z181" s="924" t="s">
        <v>15</v>
      </c>
      <c r="AA181" s="274"/>
      <c r="AB181" s="924" t="s">
        <v>575</v>
      </c>
      <c r="AC181" s="77"/>
    </row>
    <row r="182" spans="1:29" ht="18.75" customHeight="1" thickBot="1" x14ac:dyDescent="0.4">
      <c r="A182" s="78"/>
      <c r="B182" s="920"/>
      <c r="C182" s="58"/>
      <c r="D182" s="617"/>
      <c r="E182" s="125"/>
      <c r="F182" s="936"/>
      <c r="G182" s="937"/>
      <c r="H182" s="938"/>
      <c r="I182" s="5"/>
      <c r="J182" s="927" t="s">
        <v>16</v>
      </c>
      <c r="K182" s="927" t="s">
        <v>17</v>
      </c>
      <c r="L182" s="929" t="s">
        <v>18</v>
      </c>
      <c r="M182" s="272"/>
      <c r="N182" s="925"/>
      <c r="O182" s="273"/>
      <c r="P182" s="961"/>
      <c r="Q182" s="962"/>
      <c r="R182" s="963"/>
      <c r="S182" s="5"/>
      <c r="T182" s="965"/>
      <c r="U182" s="59"/>
      <c r="V182" s="965"/>
      <c r="W182" s="272"/>
      <c r="X182" s="965"/>
      <c r="Y182" s="272"/>
      <c r="Z182" s="925"/>
      <c r="AA182" s="274"/>
      <c r="AB182" s="925"/>
      <c r="AC182" s="79"/>
    </row>
    <row r="183" spans="1:29" ht="18.75" customHeight="1" thickBot="1" x14ac:dyDescent="0.4">
      <c r="A183" s="45"/>
      <c r="B183" s="920"/>
      <c r="C183" s="59"/>
      <c r="D183" s="618"/>
      <c r="E183" s="125"/>
      <c r="F183" s="975" t="s">
        <v>19</v>
      </c>
      <c r="G183" s="977" t="s">
        <v>20</v>
      </c>
      <c r="H183" s="932" t="s">
        <v>573</v>
      </c>
      <c r="I183" s="5"/>
      <c r="J183" s="928"/>
      <c r="K183" s="928"/>
      <c r="L183" s="930"/>
      <c r="M183" s="59"/>
      <c r="N183" s="925"/>
      <c r="O183" s="273"/>
      <c r="P183" s="979" t="s">
        <v>21</v>
      </c>
      <c r="Q183" s="925" t="s">
        <v>22</v>
      </c>
      <c r="R183" s="925" t="s">
        <v>23</v>
      </c>
      <c r="S183" s="5"/>
      <c r="T183" s="966"/>
      <c r="U183" s="59"/>
      <c r="V183" s="966"/>
      <c r="W183" s="59"/>
      <c r="X183" s="966"/>
      <c r="Y183" s="59"/>
      <c r="Z183" s="926"/>
      <c r="AA183" s="274"/>
      <c r="AB183" s="926"/>
      <c r="AC183" s="77"/>
    </row>
    <row r="184" spans="1:29" ht="43.5" customHeight="1" x14ac:dyDescent="0.35">
      <c r="A184" s="45"/>
      <c r="B184" s="920"/>
      <c r="C184" s="60"/>
      <c r="D184" s="840" t="s">
        <v>24</v>
      </c>
      <c r="E184" s="122"/>
      <c r="F184" s="975"/>
      <c r="G184" s="977"/>
      <c r="H184" s="932"/>
      <c r="I184" s="5"/>
      <c r="J184" s="928"/>
      <c r="K184" s="928"/>
      <c r="L184" s="930"/>
      <c r="M184" s="60"/>
      <c r="N184" s="925"/>
      <c r="O184" s="275"/>
      <c r="P184" s="979"/>
      <c r="Q184" s="925"/>
      <c r="R184" s="925"/>
      <c r="S184" s="5"/>
      <c r="T184" s="973" t="s">
        <v>25</v>
      </c>
      <c r="U184" s="276"/>
      <c r="V184" s="973" t="s">
        <v>25</v>
      </c>
      <c r="W184" s="60"/>
      <c r="X184" s="973" t="s">
        <v>25</v>
      </c>
      <c r="Y184" s="60"/>
      <c r="Z184" s="277" t="s">
        <v>26</v>
      </c>
      <c r="AA184" s="60"/>
      <c r="AB184" s="277" t="s">
        <v>26</v>
      </c>
      <c r="AC184" s="77"/>
    </row>
    <row r="185" spans="1:29" ht="25.5" thickBot="1" x14ac:dyDescent="0.4">
      <c r="A185" s="46"/>
      <c r="B185" s="920"/>
      <c r="C185" s="61"/>
      <c r="D185" s="122"/>
      <c r="E185" s="122"/>
      <c r="F185" s="976"/>
      <c r="G185" s="978"/>
      <c r="H185" s="320" t="s">
        <v>27</v>
      </c>
      <c r="I185" s="5"/>
      <c r="J185" s="278" t="s">
        <v>77</v>
      </c>
      <c r="K185" s="279" t="s">
        <v>29</v>
      </c>
      <c r="L185" s="931"/>
      <c r="M185" s="276"/>
      <c r="N185" s="957"/>
      <c r="O185" s="275"/>
      <c r="P185" s="980"/>
      <c r="Q185" s="957"/>
      <c r="R185" s="957"/>
      <c r="S185" s="275"/>
      <c r="T185" s="974"/>
      <c r="U185" s="276"/>
      <c r="V185" s="974"/>
      <c r="W185" s="276"/>
      <c r="X185" s="974"/>
      <c r="Y185" s="276"/>
      <c r="Z185" s="280" t="s">
        <v>30</v>
      </c>
      <c r="AA185" s="281"/>
      <c r="AB185" s="280" t="s">
        <v>30</v>
      </c>
      <c r="AC185" s="80"/>
    </row>
    <row r="186" spans="1:29" ht="15.5" x14ac:dyDescent="0.35">
      <c r="A186" s="47"/>
      <c r="B186" s="920"/>
      <c r="C186" s="62"/>
      <c r="D186" s="123"/>
      <c r="E186" s="123"/>
      <c r="F186" s="282"/>
      <c r="G186" s="283"/>
      <c r="H186" s="283"/>
      <c r="I186" s="284"/>
      <c r="J186" s="284"/>
      <c r="K186" s="284"/>
      <c r="L186" s="284"/>
      <c r="M186" s="285"/>
      <c r="N186" s="283"/>
      <c r="O186" s="283"/>
      <c r="P186" s="286" t="s">
        <v>31</v>
      </c>
      <c r="Q186" s="286" t="s">
        <v>31</v>
      </c>
      <c r="R186" s="285"/>
      <c r="S186" s="284"/>
      <c r="T186" s="285"/>
      <c r="U186" s="285"/>
      <c r="V186" s="285"/>
      <c r="W186" s="285"/>
      <c r="X186" s="284"/>
      <c r="Y186" s="285"/>
      <c r="Z186" s="284"/>
      <c r="AA186" s="284"/>
      <c r="AB186" s="284"/>
      <c r="AC186" s="81"/>
    </row>
    <row r="187" spans="1:29" ht="17.5" x14ac:dyDescent="0.35">
      <c r="A187" s="48"/>
      <c r="B187" s="920"/>
      <c r="C187" s="63"/>
      <c r="D187" s="353" t="s">
        <v>78</v>
      </c>
      <c r="E187" s="125"/>
      <c r="F187" s="336"/>
      <c r="G187" s="336"/>
      <c r="H187" s="343"/>
      <c r="I187" s="337"/>
      <c r="J187" s="349"/>
      <c r="K187" s="338"/>
      <c r="L187" s="339" t="s">
        <v>31</v>
      </c>
      <c r="M187" s="340"/>
      <c r="N187" s="344">
        <v>0</v>
      </c>
      <c r="O187" s="337"/>
      <c r="P187" s="344">
        <v>0</v>
      </c>
      <c r="Q187" s="345"/>
      <c r="R187" s="341" t="str">
        <f>IF(P187&lt;=0.05*N187,"0K","NON AMMISSIBILE")</f>
        <v>0K</v>
      </c>
      <c r="S187" s="342"/>
      <c r="T187" s="346">
        <f t="shared" ref="T187:T206" si="27">P187+N187</f>
        <v>0</v>
      </c>
      <c r="U187" s="340"/>
      <c r="V187" s="344">
        <v>0</v>
      </c>
      <c r="W187" s="340"/>
      <c r="X187" s="346">
        <f>T187+V187</f>
        <v>0</v>
      </c>
      <c r="Y187" s="340"/>
      <c r="Z187" s="347"/>
      <c r="AA187" s="348"/>
      <c r="AB187" s="347"/>
      <c r="AC187" s="82"/>
    </row>
    <row r="188" spans="1:29" ht="17.5" x14ac:dyDescent="0.35">
      <c r="A188" s="48"/>
      <c r="B188" s="920"/>
      <c r="C188" s="63"/>
      <c r="D188" s="353" t="s">
        <v>79</v>
      </c>
      <c r="E188" s="125"/>
      <c r="F188" s="336"/>
      <c r="G188" s="336"/>
      <c r="H188" s="343"/>
      <c r="I188" s="337"/>
      <c r="J188" s="349" t="s">
        <v>31</v>
      </c>
      <c r="K188" s="338" t="s">
        <v>31</v>
      </c>
      <c r="L188" s="339" t="s">
        <v>31</v>
      </c>
      <c r="M188" s="340"/>
      <c r="N188" s="344">
        <v>0</v>
      </c>
      <c r="O188" s="337"/>
      <c r="P188" s="344">
        <v>0</v>
      </c>
      <c r="Q188" s="345"/>
      <c r="R188" s="341" t="str">
        <f t="shared" ref="R188:R206" si="28">IF(P188&lt;=0.05*N188,"0K","NON AMMISSIBILE")</f>
        <v>0K</v>
      </c>
      <c r="S188" s="342"/>
      <c r="T188" s="346">
        <f t="shared" si="27"/>
        <v>0</v>
      </c>
      <c r="U188" s="340"/>
      <c r="V188" s="344">
        <v>0</v>
      </c>
      <c r="W188" s="340"/>
      <c r="X188" s="346">
        <f t="shared" ref="X188:X206" si="29">T188+V188</f>
        <v>0</v>
      </c>
      <c r="Y188" s="340"/>
      <c r="Z188" s="347"/>
      <c r="AA188" s="348"/>
      <c r="AB188" s="347"/>
      <c r="AC188" s="82"/>
    </row>
    <row r="189" spans="1:29" ht="17.5" x14ac:dyDescent="0.35">
      <c r="A189" s="48"/>
      <c r="B189" s="920"/>
      <c r="C189" s="63"/>
      <c r="D189" s="353" t="s">
        <v>80</v>
      </c>
      <c r="E189" s="125"/>
      <c r="F189" s="336"/>
      <c r="G189" s="336"/>
      <c r="H189" s="343"/>
      <c r="I189" s="337"/>
      <c r="J189" s="349" t="s">
        <v>31</v>
      </c>
      <c r="K189" s="338" t="s">
        <v>31</v>
      </c>
      <c r="L189" s="339" t="s">
        <v>31</v>
      </c>
      <c r="M189" s="340"/>
      <c r="N189" s="344">
        <v>0</v>
      </c>
      <c r="O189" s="337"/>
      <c r="P189" s="344">
        <v>0</v>
      </c>
      <c r="Q189" s="345"/>
      <c r="R189" s="341" t="str">
        <f t="shared" si="28"/>
        <v>0K</v>
      </c>
      <c r="S189" s="342"/>
      <c r="T189" s="346">
        <f t="shared" si="27"/>
        <v>0</v>
      </c>
      <c r="U189" s="340"/>
      <c r="V189" s="344">
        <v>0</v>
      </c>
      <c r="W189" s="340"/>
      <c r="X189" s="346">
        <f t="shared" si="29"/>
        <v>0</v>
      </c>
      <c r="Y189" s="340"/>
      <c r="Z189" s="347"/>
      <c r="AA189" s="348"/>
      <c r="AB189" s="347"/>
      <c r="AC189" s="82"/>
    </row>
    <row r="190" spans="1:29" ht="17.5" x14ac:dyDescent="0.35">
      <c r="A190" s="48"/>
      <c r="B190" s="920"/>
      <c r="C190" s="63"/>
      <c r="D190" s="353" t="s">
        <v>81</v>
      </c>
      <c r="E190" s="125"/>
      <c r="F190" s="336"/>
      <c r="G190" s="336"/>
      <c r="H190" s="343"/>
      <c r="I190" s="337"/>
      <c r="J190" s="349" t="s">
        <v>31</v>
      </c>
      <c r="K190" s="338" t="s">
        <v>31</v>
      </c>
      <c r="L190" s="339" t="s">
        <v>31</v>
      </c>
      <c r="M190" s="340"/>
      <c r="N190" s="344">
        <v>0</v>
      </c>
      <c r="O190" s="337"/>
      <c r="P190" s="344">
        <v>0</v>
      </c>
      <c r="Q190" s="345"/>
      <c r="R190" s="341" t="str">
        <f t="shared" si="28"/>
        <v>0K</v>
      </c>
      <c r="S190" s="342"/>
      <c r="T190" s="346">
        <f t="shared" si="27"/>
        <v>0</v>
      </c>
      <c r="U190" s="340"/>
      <c r="V190" s="344">
        <v>0</v>
      </c>
      <c r="W190" s="340"/>
      <c r="X190" s="346">
        <f t="shared" si="29"/>
        <v>0</v>
      </c>
      <c r="Y190" s="340"/>
      <c r="Z190" s="347"/>
      <c r="AA190" s="348"/>
      <c r="AB190" s="347"/>
      <c r="AC190" s="82"/>
    </row>
    <row r="191" spans="1:29" ht="17.5" x14ac:dyDescent="0.35">
      <c r="A191" s="48"/>
      <c r="B191" s="920"/>
      <c r="C191" s="63"/>
      <c r="D191" s="353" t="s">
        <v>82</v>
      </c>
      <c r="E191" s="125"/>
      <c r="F191" s="336"/>
      <c r="G191" s="336"/>
      <c r="H191" s="343"/>
      <c r="I191" s="337"/>
      <c r="J191" s="349" t="s">
        <v>31</v>
      </c>
      <c r="K191" s="338" t="s">
        <v>31</v>
      </c>
      <c r="L191" s="339" t="s">
        <v>31</v>
      </c>
      <c r="M191" s="340"/>
      <c r="N191" s="344">
        <v>0</v>
      </c>
      <c r="O191" s="337"/>
      <c r="P191" s="344">
        <v>0</v>
      </c>
      <c r="Q191" s="345"/>
      <c r="R191" s="341" t="str">
        <f t="shared" si="28"/>
        <v>0K</v>
      </c>
      <c r="S191" s="342"/>
      <c r="T191" s="346">
        <f t="shared" si="27"/>
        <v>0</v>
      </c>
      <c r="U191" s="340"/>
      <c r="V191" s="344">
        <v>0</v>
      </c>
      <c r="W191" s="340"/>
      <c r="X191" s="346">
        <f t="shared" si="29"/>
        <v>0</v>
      </c>
      <c r="Y191" s="340"/>
      <c r="Z191" s="347"/>
      <c r="AA191" s="348"/>
      <c r="AB191" s="347"/>
      <c r="AC191" s="82"/>
    </row>
    <row r="192" spans="1:29" ht="17.5" x14ac:dyDescent="0.35">
      <c r="A192" s="48"/>
      <c r="B192" s="920"/>
      <c r="C192" s="63"/>
      <c r="D192" s="353" t="s">
        <v>83</v>
      </c>
      <c r="E192" s="125"/>
      <c r="F192" s="336"/>
      <c r="G192" s="336"/>
      <c r="H192" s="343"/>
      <c r="I192" s="337"/>
      <c r="J192" s="349"/>
      <c r="K192" s="338" t="s">
        <v>31</v>
      </c>
      <c r="L192" s="339" t="s">
        <v>31</v>
      </c>
      <c r="M192" s="340"/>
      <c r="N192" s="344">
        <v>0</v>
      </c>
      <c r="O192" s="337"/>
      <c r="P192" s="344">
        <v>0</v>
      </c>
      <c r="Q192" s="345"/>
      <c r="R192" s="341" t="str">
        <f t="shared" si="28"/>
        <v>0K</v>
      </c>
      <c r="S192" s="342"/>
      <c r="T192" s="346">
        <f t="shared" si="27"/>
        <v>0</v>
      </c>
      <c r="U192" s="340"/>
      <c r="V192" s="344">
        <v>0</v>
      </c>
      <c r="W192" s="340"/>
      <c r="X192" s="346">
        <f t="shared" si="29"/>
        <v>0</v>
      </c>
      <c r="Y192" s="340"/>
      <c r="Z192" s="347"/>
      <c r="AA192" s="348"/>
      <c r="AB192" s="347"/>
      <c r="AC192" s="82"/>
    </row>
    <row r="193" spans="1:29" ht="17.5" x14ac:dyDescent="0.35">
      <c r="A193" s="48"/>
      <c r="B193" s="920"/>
      <c r="C193" s="63"/>
      <c r="D193" s="353" t="s">
        <v>84</v>
      </c>
      <c r="E193" s="125"/>
      <c r="F193" s="336"/>
      <c r="G193" s="336"/>
      <c r="H193" s="343"/>
      <c r="I193" s="337"/>
      <c r="J193" s="349" t="s">
        <v>31</v>
      </c>
      <c r="K193" s="338"/>
      <c r="L193" s="339" t="s">
        <v>31</v>
      </c>
      <c r="M193" s="340"/>
      <c r="N193" s="344">
        <v>0</v>
      </c>
      <c r="O193" s="337"/>
      <c r="P193" s="344">
        <v>0</v>
      </c>
      <c r="Q193" s="345"/>
      <c r="R193" s="341" t="str">
        <f t="shared" si="28"/>
        <v>0K</v>
      </c>
      <c r="S193" s="342"/>
      <c r="T193" s="346">
        <f t="shared" si="27"/>
        <v>0</v>
      </c>
      <c r="U193" s="340"/>
      <c r="V193" s="344">
        <v>0</v>
      </c>
      <c r="W193" s="340"/>
      <c r="X193" s="346">
        <f t="shared" si="29"/>
        <v>0</v>
      </c>
      <c r="Y193" s="340"/>
      <c r="Z193" s="347"/>
      <c r="AA193" s="348"/>
      <c r="AB193" s="347"/>
      <c r="AC193" s="82"/>
    </row>
    <row r="194" spans="1:29" ht="17.5" x14ac:dyDescent="0.35">
      <c r="A194" s="48"/>
      <c r="B194" s="920"/>
      <c r="C194" s="63"/>
      <c r="D194" s="353" t="s">
        <v>85</v>
      </c>
      <c r="E194" s="125"/>
      <c r="F194" s="336"/>
      <c r="G194" s="336"/>
      <c r="H194" s="343"/>
      <c r="I194" s="337"/>
      <c r="J194" s="350"/>
      <c r="K194" s="338" t="s">
        <v>31</v>
      </c>
      <c r="L194" s="339" t="s">
        <v>31</v>
      </c>
      <c r="M194" s="340"/>
      <c r="N194" s="344">
        <v>0</v>
      </c>
      <c r="O194" s="337"/>
      <c r="P194" s="344">
        <v>0</v>
      </c>
      <c r="Q194" s="345"/>
      <c r="R194" s="341" t="str">
        <f t="shared" si="28"/>
        <v>0K</v>
      </c>
      <c r="S194" s="342"/>
      <c r="T194" s="346">
        <f t="shared" si="27"/>
        <v>0</v>
      </c>
      <c r="U194" s="340"/>
      <c r="V194" s="344">
        <v>0</v>
      </c>
      <c r="W194" s="340"/>
      <c r="X194" s="346">
        <f t="shared" si="29"/>
        <v>0</v>
      </c>
      <c r="Y194" s="340"/>
      <c r="Z194" s="347"/>
      <c r="AA194" s="348"/>
      <c r="AB194" s="347"/>
      <c r="AC194" s="82"/>
    </row>
    <row r="195" spans="1:29" ht="17.5" x14ac:dyDescent="0.35">
      <c r="A195" s="48"/>
      <c r="B195" s="920"/>
      <c r="C195" s="63"/>
      <c r="D195" s="353" t="s">
        <v>86</v>
      </c>
      <c r="E195" s="125"/>
      <c r="F195" s="336"/>
      <c r="G195" s="336"/>
      <c r="H195" s="343"/>
      <c r="I195" s="337"/>
      <c r="J195" s="349" t="s">
        <v>31</v>
      </c>
      <c r="K195" s="338" t="s">
        <v>31</v>
      </c>
      <c r="L195" s="339" t="s">
        <v>31</v>
      </c>
      <c r="M195" s="340"/>
      <c r="N195" s="344">
        <v>0</v>
      </c>
      <c r="O195" s="337"/>
      <c r="P195" s="344">
        <v>0</v>
      </c>
      <c r="Q195" s="345"/>
      <c r="R195" s="341" t="str">
        <f t="shared" si="28"/>
        <v>0K</v>
      </c>
      <c r="S195" s="342"/>
      <c r="T195" s="346">
        <f t="shared" si="27"/>
        <v>0</v>
      </c>
      <c r="U195" s="340"/>
      <c r="V195" s="344">
        <v>0</v>
      </c>
      <c r="W195" s="340"/>
      <c r="X195" s="346">
        <f t="shared" si="29"/>
        <v>0</v>
      </c>
      <c r="Y195" s="340"/>
      <c r="Z195" s="347"/>
      <c r="AA195" s="348"/>
      <c r="AB195" s="347"/>
      <c r="AC195" s="82"/>
    </row>
    <row r="196" spans="1:29" ht="17.5" x14ac:dyDescent="0.35">
      <c r="A196" s="48"/>
      <c r="B196" s="920"/>
      <c r="C196" s="63"/>
      <c r="D196" s="353" t="s">
        <v>87</v>
      </c>
      <c r="E196" s="125"/>
      <c r="F196" s="336"/>
      <c r="G196" s="336"/>
      <c r="H196" s="343"/>
      <c r="I196" s="337"/>
      <c r="J196" s="349" t="s">
        <v>31</v>
      </c>
      <c r="K196" s="338" t="s">
        <v>31</v>
      </c>
      <c r="L196" s="339" t="s">
        <v>31</v>
      </c>
      <c r="M196" s="340"/>
      <c r="N196" s="344">
        <v>0</v>
      </c>
      <c r="O196" s="337"/>
      <c r="P196" s="344">
        <v>0</v>
      </c>
      <c r="Q196" s="345"/>
      <c r="R196" s="341" t="str">
        <f t="shared" si="28"/>
        <v>0K</v>
      </c>
      <c r="S196" s="342"/>
      <c r="T196" s="346">
        <f t="shared" si="27"/>
        <v>0</v>
      </c>
      <c r="U196" s="340"/>
      <c r="V196" s="344">
        <v>0</v>
      </c>
      <c r="W196" s="340"/>
      <c r="X196" s="346">
        <f t="shared" si="29"/>
        <v>0</v>
      </c>
      <c r="Y196" s="340"/>
      <c r="Z196" s="347"/>
      <c r="AA196" s="348"/>
      <c r="AB196" s="347"/>
      <c r="AC196" s="82"/>
    </row>
    <row r="197" spans="1:29" ht="17.5" x14ac:dyDescent="0.35">
      <c r="A197" s="48"/>
      <c r="B197" s="920"/>
      <c r="C197" s="63"/>
      <c r="D197" s="353" t="s">
        <v>88</v>
      </c>
      <c r="E197" s="125"/>
      <c r="F197" s="336"/>
      <c r="G197" s="336"/>
      <c r="H197" s="343"/>
      <c r="I197" s="337"/>
      <c r="J197" s="349" t="s">
        <v>31</v>
      </c>
      <c r="K197" s="338" t="s">
        <v>31</v>
      </c>
      <c r="L197" s="339" t="s">
        <v>31</v>
      </c>
      <c r="M197" s="340"/>
      <c r="N197" s="344">
        <v>0</v>
      </c>
      <c r="O197" s="337"/>
      <c r="P197" s="344">
        <v>0</v>
      </c>
      <c r="Q197" s="345"/>
      <c r="R197" s="341" t="str">
        <f t="shared" si="28"/>
        <v>0K</v>
      </c>
      <c r="S197" s="342"/>
      <c r="T197" s="346">
        <f t="shared" si="27"/>
        <v>0</v>
      </c>
      <c r="U197" s="340"/>
      <c r="V197" s="344">
        <v>0</v>
      </c>
      <c r="W197" s="340"/>
      <c r="X197" s="346">
        <f t="shared" si="29"/>
        <v>0</v>
      </c>
      <c r="Y197" s="340"/>
      <c r="Z197" s="347"/>
      <c r="AA197" s="348"/>
      <c r="AB197" s="347"/>
      <c r="AC197" s="82"/>
    </row>
    <row r="198" spans="1:29" ht="17.5" x14ac:dyDescent="0.35">
      <c r="A198" s="48"/>
      <c r="B198" s="920"/>
      <c r="C198" s="63"/>
      <c r="D198" s="353" t="s">
        <v>89</v>
      </c>
      <c r="E198" s="125"/>
      <c r="F198" s="336"/>
      <c r="G198" s="336"/>
      <c r="H198" s="343"/>
      <c r="I198" s="337"/>
      <c r="J198" s="349" t="s">
        <v>31</v>
      </c>
      <c r="K198" s="338" t="s">
        <v>31</v>
      </c>
      <c r="L198" s="339" t="s">
        <v>31</v>
      </c>
      <c r="M198" s="340"/>
      <c r="N198" s="344">
        <v>0</v>
      </c>
      <c r="O198" s="337"/>
      <c r="P198" s="344">
        <v>0</v>
      </c>
      <c r="Q198" s="345"/>
      <c r="R198" s="341" t="str">
        <f t="shared" si="28"/>
        <v>0K</v>
      </c>
      <c r="S198" s="342"/>
      <c r="T198" s="346">
        <f t="shared" si="27"/>
        <v>0</v>
      </c>
      <c r="U198" s="340"/>
      <c r="V198" s="344">
        <v>0</v>
      </c>
      <c r="W198" s="340"/>
      <c r="X198" s="346">
        <f t="shared" si="29"/>
        <v>0</v>
      </c>
      <c r="Y198" s="340"/>
      <c r="Z198" s="347"/>
      <c r="AA198" s="348"/>
      <c r="AB198" s="347"/>
      <c r="AC198" s="82"/>
    </row>
    <row r="199" spans="1:29" ht="17.5" x14ac:dyDescent="0.35">
      <c r="A199" s="48"/>
      <c r="B199" s="920"/>
      <c r="C199" s="63"/>
      <c r="D199" s="353" t="s">
        <v>90</v>
      </c>
      <c r="E199" s="125"/>
      <c r="F199" s="336"/>
      <c r="G199" s="336"/>
      <c r="H199" s="343"/>
      <c r="I199" s="337"/>
      <c r="J199" s="349" t="s">
        <v>31</v>
      </c>
      <c r="K199" s="338" t="s">
        <v>31</v>
      </c>
      <c r="L199" s="339" t="s">
        <v>31</v>
      </c>
      <c r="M199" s="340"/>
      <c r="N199" s="344">
        <v>0</v>
      </c>
      <c r="O199" s="337"/>
      <c r="P199" s="344">
        <v>0</v>
      </c>
      <c r="Q199" s="345"/>
      <c r="R199" s="341" t="str">
        <f t="shared" si="28"/>
        <v>0K</v>
      </c>
      <c r="S199" s="342"/>
      <c r="T199" s="346">
        <f t="shared" si="27"/>
        <v>0</v>
      </c>
      <c r="U199" s="340"/>
      <c r="V199" s="344">
        <v>0</v>
      </c>
      <c r="W199" s="340"/>
      <c r="X199" s="346">
        <f t="shared" si="29"/>
        <v>0</v>
      </c>
      <c r="Y199" s="340"/>
      <c r="Z199" s="347"/>
      <c r="AA199" s="348"/>
      <c r="AB199" s="347"/>
      <c r="AC199" s="82"/>
    </row>
    <row r="200" spans="1:29" ht="17.5" x14ac:dyDescent="0.35">
      <c r="A200" s="48"/>
      <c r="B200" s="920"/>
      <c r="C200" s="63"/>
      <c r="D200" s="353" t="s">
        <v>91</v>
      </c>
      <c r="E200" s="125"/>
      <c r="F200" s="336"/>
      <c r="G200" s="336"/>
      <c r="H200" s="343"/>
      <c r="I200" s="337"/>
      <c r="J200" s="349" t="s">
        <v>31</v>
      </c>
      <c r="K200" s="338" t="s">
        <v>31</v>
      </c>
      <c r="L200" s="339" t="s">
        <v>31</v>
      </c>
      <c r="M200" s="340"/>
      <c r="N200" s="344">
        <v>0</v>
      </c>
      <c r="O200" s="337"/>
      <c r="P200" s="344">
        <v>0</v>
      </c>
      <c r="Q200" s="345"/>
      <c r="R200" s="341" t="str">
        <f t="shared" si="28"/>
        <v>0K</v>
      </c>
      <c r="S200" s="342"/>
      <c r="T200" s="346">
        <f t="shared" si="27"/>
        <v>0</v>
      </c>
      <c r="U200" s="340"/>
      <c r="V200" s="344">
        <v>0</v>
      </c>
      <c r="W200" s="340"/>
      <c r="X200" s="346">
        <f t="shared" si="29"/>
        <v>0</v>
      </c>
      <c r="Y200" s="340"/>
      <c r="Z200" s="347"/>
      <c r="AA200" s="348"/>
      <c r="AB200" s="347"/>
      <c r="AC200" s="82"/>
    </row>
    <row r="201" spans="1:29" ht="17.5" x14ac:dyDescent="0.35">
      <c r="A201" s="48"/>
      <c r="B201" s="920"/>
      <c r="C201" s="63"/>
      <c r="D201" s="353" t="s">
        <v>92</v>
      </c>
      <c r="E201" s="125"/>
      <c r="F201" s="336"/>
      <c r="G201" s="336"/>
      <c r="H201" s="343"/>
      <c r="I201" s="337"/>
      <c r="J201" s="349" t="s">
        <v>31</v>
      </c>
      <c r="K201" s="338" t="s">
        <v>31</v>
      </c>
      <c r="L201" s="339" t="s">
        <v>31</v>
      </c>
      <c r="M201" s="340"/>
      <c r="N201" s="344">
        <v>0</v>
      </c>
      <c r="O201" s="337"/>
      <c r="P201" s="344">
        <v>0</v>
      </c>
      <c r="Q201" s="345"/>
      <c r="R201" s="341" t="str">
        <f t="shared" si="28"/>
        <v>0K</v>
      </c>
      <c r="S201" s="342"/>
      <c r="T201" s="346">
        <f t="shared" si="27"/>
        <v>0</v>
      </c>
      <c r="U201" s="340"/>
      <c r="V201" s="344">
        <v>0</v>
      </c>
      <c r="W201" s="340"/>
      <c r="X201" s="346">
        <f t="shared" si="29"/>
        <v>0</v>
      </c>
      <c r="Y201" s="340"/>
      <c r="Z201" s="347"/>
      <c r="AA201" s="348"/>
      <c r="AB201" s="347"/>
      <c r="AC201" s="82"/>
    </row>
    <row r="202" spans="1:29" ht="17.5" x14ac:dyDescent="0.35">
      <c r="A202" s="48"/>
      <c r="B202" s="920"/>
      <c r="C202" s="63"/>
      <c r="D202" s="353" t="s">
        <v>93</v>
      </c>
      <c r="E202" s="125"/>
      <c r="F202" s="336"/>
      <c r="G202" s="336"/>
      <c r="H202" s="343"/>
      <c r="I202" s="337"/>
      <c r="J202" s="349" t="s">
        <v>31</v>
      </c>
      <c r="K202" s="338" t="s">
        <v>31</v>
      </c>
      <c r="L202" s="339" t="s">
        <v>31</v>
      </c>
      <c r="M202" s="340"/>
      <c r="N202" s="344">
        <v>0</v>
      </c>
      <c r="O202" s="337"/>
      <c r="P202" s="344">
        <v>0</v>
      </c>
      <c r="Q202" s="345"/>
      <c r="R202" s="341" t="str">
        <f t="shared" si="28"/>
        <v>0K</v>
      </c>
      <c r="S202" s="342"/>
      <c r="T202" s="346">
        <f t="shared" si="27"/>
        <v>0</v>
      </c>
      <c r="U202" s="340"/>
      <c r="V202" s="344">
        <v>0</v>
      </c>
      <c r="W202" s="340"/>
      <c r="X202" s="346">
        <f t="shared" si="29"/>
        <v>0</v>
      </c>
      <c r="Y202" s="340"/>
      <c r="Z202" s="347"/>
      <c r="AA202" s="348"/>
      <c r="AB202" s="347"/>
      <c r="AC202" s="82"/>
    </row>
    <row r="203" spans="1:29" ht="17.5" x14ac:dyDescent="0.35">
      <c r="A203" s="48"/>
      <c r="B203" s="920"/>
      <c r="C203" s="63"/>
      <c r="D203" s="353" t="s">
        <v>94</v>
      </c>
      <c r="E203" s="125"/>
      <c r="F203" s="336"/>
      <c r="G203" s="336"/>
      <c r="H203" s="343"/>
      <c r="I203" s="337"/>
      <c r="J203" s="349" t="s">
        <v>31</v>
      </c>
      <c r="K203" s="338" t="s">
        <v>31</v>
      </c>
      <c r="L203" s="339" t="s">
        <v>31</v>
      </c>
      <c r="M203" s="340"/>
      <c r="N203" s="344">
        <v>0</v>
      </c>
      <c r="O203" s="337"/>
      <c r="P203" s="344">
        <v>0</v>
      </c>
      <c r="Q203" s="345"/>
      <c r="R203" s="341" t="str">
        <f t="shared" si="28"/>
        <v>0K</v>
      </c>
      <c r="S203" s="342"/>
      <c r="T203" s="346">
        <f t="shared" si="27"/>
        <v>0</v>
      </c>
      <c r="U203" s="340"/>
      <c r="V203" s="344">
        <v>0</v>
      </c>
      <c r="W203" s="340"/>
      <c r="X203" s="346">
        <f t="shared" si="29"/>
        <v>0</v>
      </c>
      <c r="Y203" s="340"/>
      <c r="Z203" s="347"/>
      <c r="AA203" s="348"/>
      <c r="AB203" s="347"/>
      <c r="AC203" s="82"/>
    </row>
    <row r="204" spans="1:29" ht="17.5" x14ac:dyDescent="0.35">
      <c r="A204" s="48"/>
      <c r="B204" s="920"/>
      <c r="C204" s="63"/>
      <c r="D204" s="353" t="s">
        <v>95</v>
      </c>
      <c r="E204" s="125"/>
      <c r="F204" s="336"/>
      <c r="G204" s="336"/>
      <c r="H204" s="343"/>
      <c r="I204" s="337"/>
      <c r="J204" s="349" t="s">
        <v>31</v>
      </c>
      <c r="K204" s="338" t="s">
        <v>31</v>
      </c>
      <c r="L204" s="339" t="s">
        <v>31</v>
      </c>
      <c r="M204" s="340"/>
      <c r="N204" s="344">
        <v>0</v>
      </c>
      <c r="O204" s="337"/>
      <c r="P204" s="344">
        <v>0</v>
      </c>
      <c r="Q204" s="345"/>
      <c r="R204" s="341" t="str">
        <f t="shared" si="28"/>
        <v>0K</v>
      </c>
      <c r="S204" s="342"/>
      <c r="T204" s="346">
        <f t="shared" si="27"/>
        <v>0</v>
      </c>
      <c r="U204" s="340"/>
      <c r="V204" s="344">
        <v>0</v>
      </c>
      <c r="W204" s="340"/>
      <c r="X204" s="346">
        <f t="shared" si="29"/>
        <v>0</v>
      </c>
      <c r="Y204" s="340"/>
      <c r="Z204" s="347"/>
      <c r="AA204" s="348"/>
      <c r="AB204" s="347"/>
      <c r="AC204" s="82"/>
    </row>
    <row r="205" spans="1:29" ht="17.5" x14ac:dyDescent="0.35">
      <c r="A205" s="48"/>
      <c r="B205" s="920"/>
      <c r="C205" s="63"/>
      <c r="D205" s="353" t="s">
        <v>96</v>
      </c>
      <c r="E205" s="125"/>
      <c r="F205" s="336"/>
      <c r="G205" s="336"/>
      <c r="H205" s="343"/>
      <c r="I205" s="337"/>
      <c r="J205" s="349" t="s">
        <v>31</v>
      </c>
      <c r="K205" s="338" t="s">
        <v>31</v>
      </c>
      <c r="L205" s="339" t="s">
        <v>31</v>
      </c>
      <c r="M205" s="340"/>
      <c r="N205" s="344">
        <v>0</v>
      </c>
      <c r="O205" s="337"/>
      <c r="P205" s="344">
        <v>0</v>
      </c>
      <c r="Q205" s="345"/>
      <c r="R205" s="341" t="str">
        <f t="shared" si="28"/>
        <v>0K</v>
      </c>
      <c r="S205" s="342"/>
      <c r="T205" s="346">
        <f t="shared" si="27"/>
        <v>0</v>
      </c>
      <c r="U205" s="340"/>
      <c r="V205" s="344">
        <v>0</v>
      </c>
      <c r="W205" s="340"/>
      <c r="X205" s="346">
        <f t="shared" si="29"/>
        <v>0</v>
      </c>
      <c r="Y205" s="340"/>
      <c r="Z205" s="347"/>
      <c r="AA205" s="348"/>
      <c r="AB205" s="347"/>
      <c r="AC205" s="82"/>
    </row>
    <row r="206" spans="1:29" ht="17.5" x14ac:dyDescent="0.35">
      <c r="A206" s="48"/>
      <c r="B206" s="920"/>
      <c r="C206" s="63"/>
      <c r="D206" s="353" t="s">
        <v>97</v>
      </c>
      <c r="E206" s="125"/>
      <c r="F206" s="336"/>
      <c r="G206" s="336"/>
      <c r="H206" s="343"/>
      <c r="I206" s="337"/>
      <c r="J206" s="349" t="s">
        <v>31</v>
      </c>
      <c r="K206" s="338" t="s">
        <v>31</v>
      </c>
      <c r="L206" s="339" t="s">
        <v>31</v>
      </c>
      <c r="M206" s="340"/>
      <c r="N206" s="344">
        <v>0</v>
      </c>
      <c r="O206" s="337"/>
      <c r="P206" s="344">
        <v>0</v>
      </c>
      <c r="Q206" s="345"/>
      <c r="R206" s="341" t="str">
        <f t="shared" si="28"/>
        <v>0K</v>
      </c>
      <c r="S206" s="342"/>
      <c r="T206" s="346">
        <f t="shared" si="27"/>
        <v>0</v>
      </c>
      <c r="U206" s="340"/>
      <c r="V206" s="344">
        <v>0</v>
      </c>
      <c r="W206" s="340"/>
      <c r="X206" s="346">
        <f t="shared" si="29"/>
        <v>0</v>
      </c>
      <c r="Y206" s="340"/>
      <c r="Z206" s="347"/>
      <c r="AA206" s="348"/>
      <c r="AB206" s="347"/>
      <c r="AC206" s="82"/>
    </row>
    <row r="207" spans="1:29" ht="18" thickBot="1" x14ac:dyDescent="0.4">
      <c r="A207" s="48"/>
      <c r="B207" s="920"/>
      <c r="C207" s="63"/>
      <c r="D207" s="125"/>
      <c r="E207" s="125"/>
      <c r="F207" s="292"/>
      <c r="G207" s="293"/>
      <c r="H207" s="294"/>
      <c r="I207" s="287"/>
      <c r="J207" s="295"/>
      <c r="K207" s="295"/>
      <c r="L207" s="295"/>
      <c r="M207" s="288"/>
      <c r="N207" s="296"/>
      <c r="O207" s="287"/>
      <c r="P207" s="296"/>
      <c r="Q207" s="296"/>
      <c r="R207" s="288"/>
      <c r="S207" s="289"/>
      <c r="T207" s="297"/>
      <c r="U207" s="288"/>
      <c r="V207" s="297"/>
      <c r="W207" s="288"/>
      <c r="X207" s="298"/>
      <c r="Y207" s="288"/>
      <c r="Z207" s="291"/>
      <c r="AA207" s="291"/>
      <c r="AB207" s="291"/>
      <c r="AC207" s="82"/>
    </row>
    <row r="208" spans="1:29" ht="18" thickBot="1" x14ac:dyDescent="0.4">
      <c r="A208" s="48"/>
      <c r="B208" s="920"/>
      <c r="C208" s="63"/>
      <c r="D208" s="125"/>
      <c r="E208" s="125"/>
      <c r="F208" s="613" t="s">
        <v>52</v>
      </c>
      <c r="G208" s="614"/>
      <c r="H208" s="614"/>
      <c r="I208" s="614"/>
      <c r="J208" s="614"/>
      <c r="K208" s="615"/>
      <c r="L208" s="299">
        <f>SUM(L187:L206)</f>
        <v>0</v>
      </c>
      <c r="M208" s="288"/>
      <c r="N208" s="290">
        <f>SUM(N187:N206)</f>
        <v>0</v>
      </c>
      <c r="O208" s="287"/>
      <c r="P208" s="290">
        <f>SUM(P187:P206)</f>
        <v>0</v>
      </c>
      <c r="Q208" s="290">
        <f>SUM(Q187:Q206)</f>
        <v>0</v>
      </c>
      <c r="R208" s="288"/>
      <c r="S208" s="289"/>
      <c r="T208" s="290">
        <f>SUM(T187:T206)</f>
        <v>0</v>
      </c>
      <c r="U208" s="288"/>
      <c r="V208" s="290">
        <f>SUM(V187:V206)</f>
        <v>0</v>
      </c>
      <c r="W208" s="288"/>
      <c r="X208" s="290">
        <f>SUM(X187:X206)</f>
        <v>0</v>
      </c>
      <c r="Y208" s="288"/>
      <c r="Z208" s="291"/>
      <c r="AA208" s="291"/>
      <c r="AB208" s="291"/>
      <c r="AC208" s="82"/>
    </row>
    <row r="209" spans="1:29" ht="15.5" x14ac:dyDescent="0.35">
      <c r="A209" s="49"/>
      <c r="B209" s="920"/>
      <c r="C209" s="64"/>
      <c r="D209" s="127"/>
      <c r="E209" s="127"/>
      <c r="F209" s="300"/>
      <c r="G209" s="94"/>
      <c r="H209" s="94" t="s">
        <v>31</v>
      </c>
      <c r="I209" s="94"/>
      <c r="J209" s="94"/>
      <c r="K209" s="94"/>
      <c r="L209" s="94"/>
      <c r="M209" s="93"/>
      <c r="N209" s="94" t="s">
        <v>31</v>
      </c>
      <c r="O209" s="94"/>
      <c r="P209" s="93" t="s">
        <v>31</v>
      </c>
      <c r="Q209" s="93"/>
      <c r="R209" s="93"/>
      <c r="S209" s="301"/>
      <c r="T209" s="93"/>
      <c r="U209" s="93"/>
      <c r="V209" s="93"/>
      <c r="W209" s="93"/>
      <c r="X209" s="301"/>
      <c r="Y209" s="93"/>
      <c r="Z209" s="301"/>
      <c r="AA209" s="301"/>
      <c r="AB209" s="301"/>
      <c r="AC209" s="83"/>
    </row>
    <row r="210" spans="1:29" ht="15.5" x14ac:dyDescent="0.35">
      <c r="A210" s="84"/>
      <c r="B210" s="920"/>
      <c r="D210" s="129"/>
      <c r="E210" s="129"/>
      <c r="F210" s="96"/>
      <c r="G210" s="96"/>
      <c r="H210" s="96"/>
      <c r="I210" s="96"/>
      <c r="J210" s="96"/>
      <c r="K210" s="96"/>
      <c r="L210" s="96"/>
      <c r="M210" s="96"/>
      <c r="N210" s="96"/>
      <c r="O210" s="96"/>
      <c r="P210" s="96"/>
      <c r="Q210" s="96"/>
      <c r="R210" s="96"/>
      <c r="S210" s="302"/>
      <c r="T210" s="95"/>
      <c r="U210" s="95"/>
      <c r="V210" s="95"/>
      <c r="W210" s="95"/>
      <c r="X210" s="95"/>
      <c r="Y210" s="95"/>
      <c r="Z210" s="302"/>
      <c r="AA210" s="302"/>
      <c r="AB210" s="302"/>
      <c r="AC210" s="85"/>
    </row>
    <row r="211" spans="1:29" ht="15.65" customHeight="1" x14ac:dyDescent="0.35">
      <c r="A211" s="84"/>
      <c r="B211" s="920"/>
      <c r="D211" s="129"/>
      <c r="E211" s="129"/>
      <c r="F211" s="922" t="s">
        <v>6</v>
      </c>
      <c r="G211" s="922"/>
      <c r="H211" s="922"/>
      <c r="I211" s="922"/>
      <c r="J211" s="922"/>
      <c r="K211" s="922"/>
      <c r="L211" s="922"/>
      <c r="M211" s="922"/>
      <c r="N211" s="922"/>
      <c r="O211" s="922"/>
      <c r="P211" s="922"/>
      <c r="Q211" s="922"/>
      <c r="R211" s="922"/>
      <c r="S211" s="922"/>
      <c r="T211" s="922"/>
      <c r="U211" s="922"/>
      <c r="V211" s="922"/>
      <c r="W211" s="922"/>
      <c r="X211" s="922"/>
      <c r="Y211" s="922"/>
      <c r="Z211" s="922"/>
      <c r="AA211" s="922"/>
      <c r="AB211" s="922"/>
      <c r="AC211" s="85"/>
    </row>
    <row r="212" spans="1:29" ht="15.65" customHeight="1" x14ac:dyDescent="0.35">
      <c r="A212" s="84"/>
      <c r="B212" s="920"/>
      <c r="D212" s="129"/>
      <c r="E212" s="129"/>
      <c r="F212" s="922"/>
      <c r="G212" s="922"/>
      <c r="H212" s="922"/>
      <c r="I212" s="922"/>
      <c r="J212" s="922"/>
      <c r="K212" s="922"/>
      <c r="L212" s="922"/>
      <c r="M212" s="922"/>
      <c r="N212" s="922"/>
      <c r="O212" s="922"/>
      <c r="P212" s="922"/>
      <c r="Q212" s="922"/>
      <c r="R212" s="922"/>
      <c r="S212" s="922"/>
      <c r="T212" s="922"/>
      <c r="U212" s="922"/>
      <c r="V212" s="922"/>
      <c r="W212" s="922"/>
      <c r="X212" s="922"/>
      <c r="Y212" s="922"/>
      <c r="Z212" s="922"/>
      <c r="AA212" s="922"/>
      <c r="AB212" s="922"/>
      <c r="AC212" s="85"/>
    </row>
    <row r="213" spans="1:29" ht="15" customHeight="1" x14ac:dyDescent="0.35">
      <c r="A213" s="84"/>
      <c r="B213" s="920"/>
      <c r="F213" s="922"/>
      <c r="G213" s="922"/>
      <c r="H213" s="922"/>
      <c r="I213" s="922"/>
      <c r="J213" s="922"/>
      <c r="K213" s="922"/>
      <c r="L213" s="922"/>
      <c r="M213" s="922"/>
      <c r="N213" s="922"/>
      <c r="O213" s="922"/>
      <c r="P213" s="922"/>
      <c r="Q213" s="922"/>
      <c r="R213" s="922"/>
      <c r="S213" s="922"/>
      <c r="T213" s="922"/>
      <c r="U213" s="922"/>
      <c r="V213" s="922"/>
      <c r="W213" s="922"/>
      <c r="X213" s="922"/>
      <c r="Y213" s="922"/>
      <c r="Z213" s="922"/>
      <c r="AA213" s="922"/>
      <c r="AB213" s="922"/>
      <c r="AC213" s="85"/>
    </row>
    <row r="214" spans="1:29" x14ac:dyDescent="0.35">
      <c r="A214" s="84"/>
      <c r="B214" s="920"/>
      <c r="F214" s="305"/>
      <c r="G214" s="306"/>
      <c r="H214" s="302"/>
      <c r="I214" s="302"/>
      <c r="J214" s="307"/>
      <c r="K214" s="307"/>
      <c r="L214" s="307"/>
      <c r="M214" s="95"/>
      <c r="N214" s="302"/>
      <c r="O214" s="306"/>
      <c r="P214" s="302"/>
      <c r="Q214" s="302"/>
      <c r="R214" s="95"/>
      <c r="S214" s="302"/>
      <c r="T214" s="95"/>
      <c r="U214" s="95"/>
      <c r="V214" s="95"/>
      <c r="W214" s="95"/>
      <c r="X214" s="302"/>
      <c r="Y214" s="95"/>
      <c r="Z214" s="302"/>
      <c r="AA214" s="302"/>
      <c r="AB214" s="302"/>
      <c r="AC214" s="85"/>
    </row>
    <row r="215" spans="1:29" ht="15" thickBot="1" x14ac:dyDescent="0.4">
      <c r="A215" s="84"/>
      <c r="B215" s="921"/>
      <c r="AC215" s="85"/>
    </row>
    <row r="216" spans="1:29" x14ac:dyDescent="0.35">
      <c r="A216" s="84"/>
      <c r="AC216" s="85"/>
    </row>
    <row r="217" spans="1:29" ht="15" thickBot="1" x14ac:dyDescent="0.4">
      <c r="A217" s="86"/>
      <c r="B217" s="68"/>
      <c r="C217" s="87"/>
      <c r="D217" s="88"/>
      <c r="E217" s="88"/>
      <c r="F217" s="88"/>
      <c r="G217" s="841"/>
      <c r="H217" s="68"/>
      <c r="I217" s="68"/>
      <c r="J217" s="842"/>
      <c r="K217" s="842"/>
      <c r="L217" s="842"/>
      <c r="M217" s="87"/>
      <c r="N217" s="68"/>
      <c r="O217" s="841"/>
      <c r="P217" s="68"/>
      <c r="Q217" s="68"/>
      <c r="R217" s="87"/>
      <c r="S217" s="68"/>
      <c r="T217" s="87"/>
      <c r="U217" s="87"/>
      <c r="V217" s="87"/>
      <c r="W217" s="87"/>
      <c r="X217" s="68"/>
      <c r="Y217" s="87"/>
      <c r="Z217" s="68"/>
      <c r="AA217" s="68"/>
      <c r="AB217" s="68"/>
      <c r="AC217" s="89"/>
    </row>
  </sheetData>
  <sheetProtection algorithmName="SHA-512" hashValue="vQekaVMVoBKXKziU9NdZMnjKJRwEZs7mt6N0St4DrDi7LcvK2Su6xSHplPfbT47sgCib7Z0oJIE4KS/2cUndFg==" saltValue="UhxTGUyT4Hnwgq5alt0EZw==" spinCount="100000" sheet="1" objects="1" scenarios="1"/>
  <mergeCells count="138">
    <mergeCell ref="Z181:Z183"/>
    <mergeCell ref="AB181:AB183"/>
    <mergeCell ref="J182:J184"/>
    <mergeCell ref="K182:K184"/>
    <mergeCell ref="L182:L185"/>
    <mergeCell ref="F183:F185"/>
    <mergeCell ref="G183:G185"/>
    <mergeCell ref="H183:H184"/>
    <mergeCell ref="P183:P185"/>
    <mergeCell ref="Q183:Q185"/>
    <mergeCell ref="R183:R185"/>
    <mergeCell ref="T184:T185"/>
    <mergeCell ref="V184:V185"/>
    <mergeCell ref="X184:X185"/>
    <mergeCell ref="F181:H182"/>
    <mergeCell ref="J181:L181"/>
    <mergeCell ref="N181:N185"/>
    <mergeCell ref="P181:R182"/>
    <mergeCell ref="T181:T183"/>
    <mergeCell ref="V181:V183"/>
    <mergeCell ref="X181:X183"/>
    <mergeCell ref="X80:X82"/>
    <mergeCell ref="F117:K117"/>
    <mergeCell ref="P118:Q118"/>
    <mergeCell ref="Z80:Z82"/>
    <mergeCell ref="AB80:AB82"/>
    <mergeCell ref="J81:J83"/>
    <mergeCell ref="K81:K83"/>
    <mergeCell ref="L81:L84"/>
    <mergeCell ref="F82:F84"/>
    <mergeCell ref="G82:G84"/>
    <mergeCell ref="H82:H83"/>
    <mergeCell ref="P82:P84"/>
    <mergeCell ref="Q82:Q84"/>
    <mergeCell ref="R82:R84"/>
    <mergeCell ref="T83:T84"/>
    <mergeCell ref="V83:V84"/>
    <mergeCell ref="X83:X84"/>
    <mergeCell ref="G28:I28"/>
    <mergeCell ref="G29:I29"/>
    <mergeCell ref="G30:I30"/>
    <mergeCell ref="G31:I31"/>
    <mergeCell ref="C8:F31"/>
    <mergeCell ref="K13:X31"/>
    <mergeCell ref="G19:I19"/>
    <mergeCell ref="G20:I20"/>
    <mergeCell ref="G21:I21"/>
    <mergeCell ref="G22:I22"/>
    <mergeCell ref="G23:I23"/>
    <mergeCell ref="G24:I24"/>
    <mergeCell ref="G25:I25"/>
    <mergeCell ref="G26:I26"/>
    <mergeCell ref="G27:I27"/>
    <mergeCell ref="G12:I12"/>
    <mergeCell ref="G13:I13"/>
    <mergeCell ref="G14:I14"/>
    <mergeCell ref="G15:I15"/>
    <mergeCell ref="G16:I16"/>
    <mergeCell ref="G17:I17"/>
    <mergeCell ref="G18:I18"/>
    <mergeCell ref="K8:N9"/>
    <mergeCell ref="O8:X9"/>
    <mergeCell ref="K6:N6"/>
    <mergeCell ref="O6:X6"/>
    <mergeCell ref="K10:N11"/>
    <mergeCell ref="O10:X11"/>
    <mergeCell ref="G8:I8"/>
    <mergeCell ref="G9:I9"/>
    <mergeCell ref="G10:I10"/>
    <mergeCell ref="G11:I11"/>
    <mergeCell ref="G6:J6"/>
    <mergeCell ref="D35:D37"/>
    <mergeCell ref="B33:AB33"/>
    <mergeCell ref="Z35:Z37"/>
    <mergeCell ref="AB35:AB37"/>
    <mergeCell ref="V35:V37"/>
    <mergeCell ref="P35:R36"/>
    <mergeCell ref="R37:R39"/>
    <mergeCell ref="P37:P39"/>
    <mergeCell ref="B35:B77"/>
    <mergeCell ref="H37:H38"/>
    <mergeCell ref="T35:T37"/>
    <mergeCell ref="T38:T39"/>
    <mergeCell ref="J36:J38"/>
    <mergeCell ref="F37:F39"/>
    <mergeCell ref="F35:H36"/>
    <mergeCell ref="V38:V39"/>
    <mergeCell ref="X38:X39"/>
    <mergeCell ref="X35:X37"/>
    <mergeCell ref="Q37:Q39"/>
    <mergeCell ref="C4:X4"/>
    <mergeCell ref="C2:X2"/>
    <mergeCell ref="J126:J128"/>
    <mergeCell ref="Q127:Q129"/>
    <mergeCell ref="R127:R129"/>
    <mergeCell ref="T128:T129"/>
    <mergeCell ref="V128:V129"/>
    <mergeCell ref="X128:X129"/>
    <mergeCell ref="P125:R126"/>
    <mergeCell ref="T125:T127"/>
    <mergeCell ref="V125:V127"/>
    <mergeCell ref="X125:X127"/>
    <mergeCell ref="N35:N39"/>
    <mergeCell ref="F127:F129"/>
    <mergeCell ref="G127:G129"/>
    <mergeCell ref="N125:N129"/>
    <mergeCell ref="P127:P129"/>
    <mergeCell ref="L36:L39"/>
    <mergeCell ref="P73:Q73"/>
    <mergeCell ref="F72:K72"/>
    <mergeCell ref="G37:G39"/>
    <mergeCell ref="C6:F6"/>
    <mergeCell ref="J35:L35"/>
    <mergeCell ref="K36:K38"/>
    <mergeCell ref="B181:B215"/>
    <mergeCell ref="F211:AB213"/>
    <mergeCell ref="F175:AB177"/>
    <mergeCell ref="F120:AB122"/>
    <mergeCell ref="F75:AB77"/>
    <mergeCell ref="P173:Q173"/>
    <mergeCell ref="AB125:AB127"/>
    <mergeCell ref="K126:K128"/>
    <mergeCell ref="L126:L129"/>
    <mergeCell ref="H127:H128"/>
    <mergeCell ref="Z125:Z127"/>
    <mergeCell ref="F125:H126"/>
    <mergeCell ref="J125:L125"/>
    <mergeCell ref="B125:B177"/>
    <mergeCell ref="D125:D127"/>
    <mergeCell ref="F172:K172"/>
    <mergeCell ref="B80:B122"/>
    <mergeCell ref="D80:D82"/>
    <mergeCell ref="F80:H81"/>
    <mergeCell ref="J80:L80"/>
    <mergeCell ref="N80:N84"/>
    <mergeCell ref="P80:R81"/>
    <mergeCell ref="T80:T82"/>
    <mergeCell ref="V80:V82"/>
  </mergeCells>
  <phoneticPr fontId="59" type="noConversion"/>
  <conditionalFormatting sqref="J41:L71">
    <cfRule type="containsText" dxfId="17" priority="242" operator="containsText" text="NO">
      <formula>NOT(ISERROR(SEARCH("NO",J41)))</formula>
    </cfRule>
  </conditionalFormatting>
  <conditionalFormatting sqref="J86:L116">
    <cfRule type="containsText" dxfId="16" priority="1" operator="containsText" text="NO">
      <formula>NOT(ISERROR(SEARCH("NO",J86)))</formula>
    </cfRule>
  </conditionalFormatting>
  <conditionalFormatting sqref="J131:L171">
    <cfRule type="containsText" dxfId="15" priority="7" operator="containsText" text="NO">
      <formula>NOT(ISERROR(SEARCH("NO",J131)))</formula>
    </cfRule>
  </conditionalFormatting>
  <conditionalFormatting sqref="J187:L207">
    <cfRule type="containsText" dxfId="14" priority="5" operator="containsText" text="NO">
      <formula>NOT(ISERROR(SEARCH("NO",J187)))</formula>
    </cfRule>
  </conditionalFormatting>
  <conditionalFormatting sqref="K41:K71">
    <cfRule type="cellIs" dxfId="13" priority="243" operator="equal">
      <formula>"NO m."</formula>
    </cfRule>
  </conditionalFormatting>
  <conditionalFormatting sqref="K86:K116">
    <cfRule type="cellIs" dxfId="12" priority="2" operator="equal">
      <formula>"NO m."</formula>
    </cfRule>
  </conditionalFormatting>
  <conditionalFormatting sqref="K131:K171">
    <cfRule type="cellIs" dxfId="11" priority="8" operator="equal">
      <formula>"NO m."</formula>
    </cfRule>
  </conditionalFormatting>
  <conditionalFormatting sqref="K187:K207">
    <cfRule type="cellIs" dxfId="10" priority="6" operator="equal">
      <formula>"NO m."</formula>
    </cfRule>
  </conditionalFormatting>
  <dataValidations xWindow="268" yWindow="468" count="10">
    <dataValidation type="decimal" operator="greaterThanOrEqual" allowBlank="1" showInputMessage="1" showErrorMessage="1" sqref="T72 V72 X72 T172 X208 V172 X172 T208 N187:N208 P187:Q208 V208 N41:N72 Q171:Q172 Q71:Q72 P41:P72 P131:P172 N131:N172 T117 V117 X117 N86:N117 Q116:Q117 P86:P117" xr:uid="{00000000-0002-0000-0000-000000000000}">
      <formula1>0</formula1>
      <formula2>0</formula2>
    </dataValidation>
    <dataValidation type="list" allowBlank="1" showInputMessage="1" showErrorMessage="1" sqref="Z41:AB72 Z187:AB208 Z131:AB172 Z86:AB117" xr:uid="{00000000-0002-0000-0000-000001000000}">
      <formula1>"SI,-"</formula1>
      <formula2>0</formula2>
    </dataValidation>
    <dataValidation type="date" operator="greaterThanOrEqual" allowBlank="1" showInputMessage="1" showErrorMessage="1" errorTitle="Attenzione OGV non ammessa" error="Non compatibile con quanto previsto art. 3 c.6 de. D.D. 445/2025" prompt="data successiva al 01/01/2023" sqref="H41:H70 H187:H206 H131:H170 H86:H115" xr:uid="{00000000-0002-0000-0000-000002000000}">
      <formula1>44927</formula1>
    </dataValidation>
    <dataValidation type="list" allowBlank="1" showInputMessage="1" showErrorMessage="1" sqref="J41:J70" xr:uid="{00000000-0002-0000-0000-000003000000}">
      <formula1>"GNL,GNC, "</formula1>
    </dataValidation>
    <dataValidation type="list" allowBlank="1" showInputMessage="1" showErrorMessage="1" sqref="J131:J170" xr:uid="{00000000-0002-0000-0000-000004000000}">
      <formula1>"elettrico,"</formula1>
    </dataValidation>
    <dataValidation type="list" allowBlank="1" showInputMessage="1" showErrorMessage="1" sqref="J187:J206" xr:uid="{00000000-0002-0000-0000-000006000000}">
      <formula1>"idrogeno"</formula1>
    </dataValidation>
    <dataValidation type="list" allowBlank="1" showInputMessage="1" showErrorMessage="1" sqref="K41:K70 K187:K206 K131:K170 K86:K115" xr:uid="{00000000-0002-0000-0000-000007000000}">
      <formula1>"classe I, classe A"</formula1>
    </dataValidation>
    <dataValidation operator="greaterThanOrEqual" allowBlank="1" showInputMessage="1" showErrorMessage="1" sqref="Q131:Q170" xr:uid="{AF1C1D43-5257-43CF-B525-A5C5F8F637B9}"/>
    <dataValidation type="list" allowBlank="1" showInputMessage="1" showErrorMessage="1" sqref="J86:J115" xr:uid="{558172DD-A374-45E4-97E5-ED79687C28D6}">
      <formula1>"Ibrido (met/elettr.)"</formula1>
    </dataValidation>
    <dataValidation type="list" allowBlank="1" showInputMessage="1" showErrorMessage="1" sqref="F41:F70 F86:F115 F131:F170 F187:F206" xr:uid="{0C342672-C1A6-41B2-B329-CDACE66AA8C7}">
      <formula1>$G$8:$G$31</formula1>
    </dataValidation>
  </dataValidations>
  <pageMargins left="0.7" right="0.7" top="0.75" bottom="0.75" header="0.3" footer="0.3"/>
  <pageSetup paperSize="8" scale="53" fitToHeight="0" orientation="landscape" r:id="rId1"/>
  <extLst>
    <ext xmlns:x14="http://schemas.microsoft.com/office/spreadsheetml/2009/9/main" uri="{CCE6A557-97BC-4b89-ADB6-D9C93CAAB3DF}">
      <x14:dataValidations xmlns:xm="http://schemas.microsoft.com/office/excel/2006/main" xWindow="268" yWindow="468" count="2">
        <x14:dataValidation type="list" allowBlank="1" showInputMessage="1" showErrorMessage="1" xr:uid="{00000000-0002-0000-0000-000008000000}">
          <x14:formula1>
            <xm:f>'https://mitgov-my.sharepoint.com/Users/armento.s/AppData/Local/Microsoft/Windows/Temporary Internet Files/Content.Outlook/Y50012UO/faBBBio/[Anticipazione_DI_345_2016_annualita_2015_e_2016_agg._DI 19_2022_v04.3.2021.xlsx]Foglio1'!#REF!</xm:f>
          </x14:formula1>
          <x14:formula2>
            <xm:f>0</xm:f>
          </x14:formula2>
          <xm:sqref>H71 H171 H207 H116</xm:sqref>
        </x14:dataValidation>
        <x14:dataValidation type="list" allowBlank="1" showInputMessage="1" showErrorMessage="1" prompt="Scegliere la regione beneficiaria dal menù a tendina_x000a_" xr:uid="{00000000-0002-0000-0000-000009000000}">
          <x14:formula1>
            <xm:f>'DATI EROGAZIONI'!$A$2:$A$20</xm:f>
          </x14:formula1>
          <xm:sqref>G6:J6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9FFCC"/>
    <pageSetUpPr fitToPage="1"/>
  </sheetPr>
  <dimension ref="A1:Y639"/>
  <sheetViews>
    <sheetView zoomScale="79" zoomScaleNormal="79" workbookViewId="0">
      <selection activeCell="I25" sqref="I25"/>
    </sheetView>
  </sheetViews>
  <sheetFormatPr defaultColWidth="8.54296875" defaultRowHeight="14.5" x14ac:dyDescent="0.35"/>
  <cols>
    <col min="1" max="1" width="10" style="113" customWidth="1"/>
    <col min="2" max="2" width="7.1796875" style="430" customWidth="1"/>
    <col min="3" max="3" width="18.1796875" style="104" customWidth="1"/>
    <col min="4" max="4" width="17.26953125" style="104" customWidth="1"/>
    <col min="5" max="5" width="17.54296875" style="104" customWidth="1"/>
    <col min="6" max="6" width="12.1796875" style="430" customWidth="1"/>
    <col min="7" max="7" width="18.453125" style="104" customWidth="1"/>
    <col min="8" max="8" width="14.453125" style="104" customWidth="1"/>
    <col min="9" max="9" width="11.54296875" style="430" bestFit="1" customWidth="1"/>
    <col min="10" max="11" width="25.81640625" style="430" customWidth="1"/>
    <col min="12" max="12" width="12.453125" style="104" customWidth="1"/>
    <col min="13" max="13" width="23.26953125" style="104" customWidth="1"/>
    <col min="14" max="14" width="16.453125" style="104" customWidth="1"/>
    <col min="15" max="15" width="24.81640625" style="104" customWidth="1"/>
    <col min="16" max="16" width="32.81640625" style="104" customWidth="1"/>
    <col min="17" max="17" width="22.54296875" style="104" customWidth="1"/>
    <col min="18" max="18" width="21.1796875" style="104" bestFit="1" customWidth="1"/>
    <col min="19" max="19" width="15.54296875" style="104" customWidth="1"/>
    <col min="20" max="20" width="13.453125" style="104" customWidth="1"/>
    <col min="21" max="21" width="18.54296875" style="104" customWidth="1"/>
    <col min="22" max="22" width="6.1796875" style="104" customWidth="1"/>
    <col min="23" max="23" width="18.54296875" style="104" customWidth="1"/>
    <col min="24" max="24" width="12.81640625" style="104" bestFit="1" customWidth="1"/>
    <col min="25" max="25" width="15.1796875" style="104" bestFit="1" customWidth="1"/>
    <col min="26" max="26" width="15.1796875" style="104" customWidth="1"/>
    <col min="27" max="27" width="15.54296875" style="104" customWidth="1"/>
    <col min="28" max="16384" width="8.54296875" style="104"/>
  </cols>
  <sheetData>
    <row r="1" spans="1:25" ht="27.75" customHeight="1" thickBot="1" x14ac:dyDescent="0.4">
      <c r="A1" s="970" t="s">
        <v>99</v>
      </c>
      <c r="B1" s="971"/>
      <c r="C1" s="971"/>
      <c r="D1" s="971"/>
      <c r="E1" s="971"/>
      <c r="F1" s="971"/>
      <c r="G1" s="971"/>
      <c r="H1" s="971"/>
      <c r="I1" s="971"/>
      <c r="J1" s="971"/>
      <c r="K1" s="971"/>
      <c r="L1" s="971"/>
      <c r="M1" s="971"/>
      <c r="N1" s="971"/>
      <c r="O1" s="971"/>
      <c r="P1" s="971"/>
      <c r="Q1" s="971"/>
      <c r="R1" s="971"/>
      <c r="S1" s="971"/>
      <c r="T1" s="971"/>
      <c r="U1" s="972"/>
      <c r="V1" s="105"/>
      <c r="W1" s="105"/>
      <c r="X1" s="105"/>
      <c r="Y1" s="105"/>
    </row>
    <row r="2" spans="1:25" ht="23" thickBot="1" x14ac:dyDescent="0.4">
      <c r="A2" s="429"/>
      <c r="B2" s="429"/>
      <c r="C2" s="429"/>
      <c r="D2" s="429"/>
      <c r="E2" s="429"/>
      <c r="F2" s="429"/>
      <c r="G2" s="429"/>
      <c r="H2" s="429"/>
      <c r="I2" s="429"/>
      <c r="J2" s="429"/>
      <c r="K2" s="429"/>
      <c r="L2" s="429"/>
      <c r="M2" s="429"/>
      <c r="N2" s="429"/>
      <c r="O2" s="429"/>
      <c r="P2" s="429"/>
      <c r="Q2" s="429"/>
      <c r="R2" s="429"/>
      <c r="S2" s="429"/>
      <c r="T2" s="429"/>
      <c r="U2" s="429"/>
      <c r="V2" s="429"/>
      <c r="W2" s="429"/>
      <c r="X2" s="429"/>
      <c r="Y2" s="429"/>
    </row>
    <row r="3" spans="1:25" ht="25.5" customHeight="1" thickBot="1" x14ac:dyDescent="0.4">
      <c r="A3" s="1146" t="s">
        <v>335</v>
      </c>
      <c r="B3" s="1147"/>
      <c r="C3" s="1147"/>
      <c r="D3" s="1147"/>
      <c r="E3" s="1147"/>
      <c r="F3" s="1147"/>
      <c r="G3" s="1147"/>
      <c r="H3" s="1147"/>
      <c r="I3" s="1147"/>
      <c r="J3" s="1147"/>
      <c r="K3" s="1147"/>
      <c r="L3" s="1147"/>
      <c r="M3" s="1147"/>
      <c r="N3" s="1147"/>
      <c r="O3" s="1147"/>
      <c r="P3" s="1147"/>
      <c r="Q3" s="1147"/>
      <c r="R3" s="1147"/>
      <c r="S3" s="1147"/>
      <c r="T3" s="1147"/>
      <c r="U3" s="1148"/>
      <c r="V3" s="329"/>
      <c r="W3" s="106"/>
      <c r="X3" s="106"/>
      <c r="Y3" s="106"/>
    </row>
    <row r="4" spans="1:25" ht="17.5" x14ac:dyDescent="0.35">
      <c r="A4" s="104"/>
      <c r="B4" s="65"/>
      <c r="C4" s="65"/>
      <c r="D4" s="65"/>
      <c r="E4" s="65"/>
      <c r="F4" s="65"/>
      <c r="G4" s="65"/>
      <c r="H4" s="65"/>
      <c r="I4" s="65"/>
      <c r="J4" s="65"/>
      <c r="K4" s="65"/>
      <c r="L4" s="65"/>
      <c r="M4" s="65"/>
      <c r="N4" s="65"/>
      <c r="O4" s="65"/>
      <c r="P4" s="65"/>
      <c r="Q4" s="65"/>
      <c r="R4" s="65"/>
      <c r="S4" s="65"/>
      <c r="T4" s="65"/>
      <c r="U4" s="65"/>
      <c r="V4" s="65"/>
      <c r="W4" s="65"/>
      <c r="X4" s="65"/>
      <c r="Y4" s="65"/>
    </row>
    <row r="5" spans="1:25" ht="28" thickBot="1" x14ac:dyDescent="0.4">
      <c r="A5" s="104"/>
      <c r="B5" s="34"/>
      <c r="C5" s="34"/>
      <c r="D5" s="34"/>
      <c r="E5" s="34"/>
      <c r="F5" s="34"/>
      <c r="G5" s="34"/>
      <c r="H5" s="34"/>
      <c r="I5" s="34"/>
      <c r="J5" s="34"/>
      <c r="K5" s="34"/>
      <c r="L5" s="34"/>
      <c r="M5" s="34"/>
      <c r="N5" s="34"/>
      <c r="O5" s="34"/>
      <c r="P5" s="34"/>
      <c r="Q5" s="34"/>
      <c r="R5" s="34"/>
      <c r="S5" s="34"/>
      <c r="T5" s="34"/>
      <c r="U5" s="34"/>
      <c r="V5" s="34"/>
      <c r="W5" s="34"/>
      <c r="X5" s="34"/>
      <c r="Y5" s="34"/>
    </row>
    <row r="6" spans="1:25" ht="26.25" customHeight="1" thickBot="1" x14ac:dyDescent="0.4">
      <c r="A6" s="1306" t="s">
        <v>224</v>
      </c>
      <c r="B6" s="1307"/>
      <c r="C6" s="1307"/>
      <c r="D6" s="1308"/>
      <c r="E6" s="1309" t="s">
        <v>412</v>
      </c>
      <c r="F6" s="1310"/>
      <c r="G6" s="1310"/>
      <c r="H6" s="1310"/>
      <c r="I6" s="1310"/>
      <c r="J6" s="1311"/>
      <c r="K6" s="631"/>
      <c r="M6" s="1165" t="s">
        <v>4</v>
      </c>
      <c r="N6" s="1166"/>
      <c r="O6" s="1166"/>
      <c r="P6" s="1334"/>
      <c r="Q6" s="1335"/>
      <c r="R6" s="1335"/>
      <c r="S6" s="1335"/>
      <c r="T6" s="1335"/>
      <c r="U6" s="1336"/>
      <c r="V6" s="328"/>
      <c r="W6" s="327"/>
      <c r="X6" s="327"/>
      <c r="Y6" s="327"/>
    </row>
    <row r="7" spans="1:25" ht="15" thickBot="1" x14ac:dyDescent="0.4"/>
    <row r="8" spans="1:25" ht="26.25" customHeight="1" thickBot="1" x14ac:dyDescent="0.4">
      <c r="A8" s="1153" t="s">
        <v>337</v>
      </c>
      <c r="B8" s="1154"/>
      <c r="C8" s="1154"/>
      <c r="D8" s="1154"/>
      <c r="E8" s="1154"/>
      <c r="F8" s="1154"/>
      <c r="G8" s="1154"/>
      <c r="H8" s="1154"/>
      <c r="I8" s="1154"/>
      <c r="J8" s="1154"/>
      <c r="K8" s="1154"/>
      <c r="L8" s="1154"/>
      <c r="M8" s="1154"/>
      <c r="N8" s="1154"/>
      <c r="O8" s="1154"/>
      <c r="P8" s="1154"/>
      <c r="Q8" s="1154"/>
      <c r="R8" s="1154"/>
      <c r="S8" s="1154"/>
      <c r="T8" s="1154"/>
      <c r="U8" s="1418"/>
    </row>
    <row r="9" spans="1:25" ht="12.75" customHeight="1" thickBot="1" x14ac:dyDescent="0.4">
      <c r="A9" s="164"/>
      <c r="B9" s="164"/>
      <c r="C9" s="164"/>
      <c r="D9" s="164"/>
      <c r="E9" s="164"/>
      <c r="F9" s="164"/>
      <c r="G9" s="164"/>
      <c r="H9" s="164"/>
      <c r="I9" s="164"/>
      <c r="J9" s="164"/>
      <c r="K9" s="164"/>
      <c r="L9" s="164"/>
      <c r="M9" s="164"/>
      <c r="N9" s="164"/>
      <c r="O9" s="164"/>
      <c r="P9" s="164"/>
      <c r="Q9" s="164"/>
      <c r="R9" s="164"/>
      <c r="S9" s="164"/>
      <c r="T9" s="164"/>
      <c r="U9" s="164"/>
    </row>
    <row r="10" spans="1:25" ht="15" customHeight="1" x14ac:dyDescent="0.35">
      <c r="A10" s="1161" t="s">
        <v>564</v>
      </c>
      <c r="B10" s="1413"/>
      <c r="C10" s="1413"/>
      <c r="D10" s="1414"/>
      <c r="E10" s="1324">
        <f>O30+O49+O68+O87+O106+O125+O144+O163+O182+O201+O220+O239+O258+O277+O296+O315+O334+O353+O372+O391+O410+O429+O448+O467+O486+O505+O524+O543+O562+O581+O600+O619+O638</f>
        <v>0</v>
      </c>
      <c r="F10" s="1302"/>
      <c r="G10" s="1302"/>
      <c r="H10" s="1303"/>
      <c r="I10" s="104"/>
      <c r="J10" s="1423" t="s">
        <v>292</v>
      </c>
      <c r="K10" s="1424"/>
      <c r="L10" s="1425"/>
      <c r="M10" s="1425"/>
      <c r="N10" s="1425"/>
      <c r="O10" s="1426"/>
      <c r="P10" s="1302">
        <f>P30+P49+P68+P87+P106+P125+P144+P163+P182+P201+P220+P239+P258+P277+P296+P315+P334+P353+P372+P391+P410+P429+P448+P467+P486+P505+P524+P543+P562+P581+P600+P619+P638</f>
        <v>0</v>
      </c>
      <c r="Q10" s="1303"/>
      <c r="S10" s="1419" t="s">
        <v>293</v>
      </c>
      <c r="T10" s="1420"/>
      <c r="U10" s="1341">
        <f>F30+F49+F68+F87+F106+F125+F144+F163+F182+F201+F220+F239+F258+F277+F296+F315+F334+F353+F372+F391+F410+F429+F448+F467+F486+F505+F524+F543+F562+F581+F600+F619+F638</f>
        <v>0</v>
      </c>
    </row>
    <row r="11" spans="1:25" ht="15.75" customHeight="1" thickBot="1" x14ac:dyDescent="0.4">
      <c r="A11" s="1415"/>
      <c r="B11" s="1416"/>
      <c r="C11" s="1416"/>
      <c r="D11" s="1417"/>
      <c r="E11" s="1325"/>
      <c r="F11" s="1304"/>
      <c r="G11" s="1304"/>
      <c r="H11" s="1305"/>
      <c r="I11" s="104"/>
      <c r="J11" s="1427" t="s">
        <v>820</v>
      </c>
      <c r="K11" s="1428"/>
      <c r="L11" s="1429"/>
      <c r="M11" s="1429"/>
      <c r="N11" s="1429"/>
      <c r="O11" s="1430"/>
      <c r="P11" s="1304"/>
      <c r="Q11" s="1305"/>
      <c r="S11" s="1421"/>
      <c r="T11" s="1422"/>
      <c r="U11" s="1342"/>
    </row>
    <row r="12" spans="1:25" ht="15" thickBot="1" x14ac:dyDescent="0.4">
      <c r="A12" s="165"/>
      <c r="B12" s="166"/>
      <c r="C12" s="166"/>
      <c r="D12" s="166"/>
      <c r="E12" s="167"/>
      <c r="F12" s="167"/>
      <c r="G12" s="167"/>
      <c r="H12" s="167"/>
      <c r="I12" s="104"/>
      <c r="J12" s="168"/>
      <c r="K12" s="168"/>
      <c r="L12" s="168"/>
      <c r="M12" s="168"/>
      <c r="N12" s="168"/>
      <c r="O12" s="168"/>
      <c r="P12" s="138"/>
      <c r="Q12" s="138"/>
    </row>
    <row r="13" spans="1:25" ht="31.5" customHeight="1" thickBot="1" x14ac:dyDescent="0.4">
      <c r="A13" s="432"/>
      <c r="B13" s="433"/>
      <c r="C13" s="434"/>
      <c r="D13" s="434"/>
      <c r="E13" s="434"/>
      <c r="F13" s="433"/>
      <c r="G13" s="434"/>
      <c r="H13" s="434"/>
      <c r="I13" s="433"/>
      <c r="J13" s="433"/>
      <c r="K13" s="433"/>
      <c r="L13" s="434"/>
      <c r="M13" s="434"/>
      <c r="N13" s="434"/>
      <c r="O13" s="434"/>
      <c r="P13" s="434"/>
      <c r="Q13" s="434"/>
      <c r="R13" s="434"/>
      <c r="S13" s="434"/>
      <c r="T13" s="434"/>
      <c r="U13" s="434"/>
      <c r="V13" s="435"/>
    </row>
    <row r="14" spans="1:25" ht="32.25" customHeight="1" thickBot="1" x14ac:dyDescent="0.4">
      <c r="A14" s="147" t="s">
        <v>9</v>
      </c>
      <c r="B14" s="1317" t="s">
        <v>57</v>
      </c>
      <c r="C14" s="1318"/>
      <c r="E14" s="1410" t="s">
        <v>294</v>
      </c>
      <c r="F14" s="1411"/>
      <c r="G14" s="1315">
        <f>VLOOKUP(B14,'Urbano.Piano inv. forn'!$D$131:$H$170,3,FALSE)</f>
        <v>0</v>
      </c>
      <c r="H14" s="1316"/>
      <c r="I14" s="104"/>
      <c r="J14" s="1410" t="s">
        <v>295</v>
      </c>
      <c r="K14" s="1412"/>
      <c r="L14" s="1411"/>
      <c r="M14" s="1315">
        <f>VLOOKUP(B14,'Urbano.Piano inv. forn'!$D$131:$H$170,4,FALSE)</f>
        <v>0</v>
      </c>
      <c r="N14" s="1316"/>
      <c r="P14" s="153" t="s">
        <v>296</v>
      </c>
      <c r="Q14" s="436"/>
      <c r="S14" s="154" t="s">
        <v>297</v>
      </c>
      <c r="T14" s="1171"/>
      <c r="U14" s="1173"/>
      <c r="V14" s="437"/>
    </row>
    <row r="15" spans="1:25" ht="13.5" customHeight="1" thickBot="1" x14ac:dyDescent="0.4">
      <c r="A15" s="133"/>
      <c r="B15" s="114"/>
      <c r="C15" s="114"/>
      <c r="E15" s="115"/>
      <c r="F15" s="115"/>
      <c r="G15" s="116"/>
      <c r="H15" s="116"/>
      <c r="I15" s="104"/>
      <c r="J15" s="115"/>
      <c r="K15" s="115"/>
      <c r="L15" s="115"/>
      <c r="M15" s="116"/>
      <c r="N15" s="116"/>
      <c r="P15" s="117"/>
      <c r="S15" s="113"/>
      <c r="T15" s="431"/>
      <c r="V15" s="134"/>
      <c r="W15" s="431"/>
    </row>
    <row r="16" spans="1:25" ht="33.75" customHeight="1" thickBot="1" x14ac:dyDescent="0.4">
      <c r="A16" s="1398" t="s">
        <v>298</v>
      </c>
      <c r="B16" s="1399"/>
      <c r="C16" s="1399"/>
      <c r="D16" s="1400"/>
      <c r="E16" s="1346">
        <f>VLOOKUP(B14,'Urbano.Piano inv. forn'!$D$131:$V$170,17,FALSE)</f>
        <v>0</v>
      </c>
      <c r="F16" s="1347"/>
      <c r="G16" s="1347"/>
      <c r="H16" s="1348"/>
      <c r="I16" s="104"/>
      <c r="J16" s="1401" t="s">
        <v>53</v>
      </c>
      <c r="K16" s="1402"/>
      <c r="L16" s="1403"/>
      <c r="M16" s="1346">
        <f>VLOOKUP(B14,'Urbano.Piano inv. forn'!$D$131:$V$170,19,FALSE)</f>
        <v>0</v>
      </c>
      <c r="N16" s="1348"/>
      <c r="O16" s="130"/>
      <c r="P16" s="154" t="s">
        <v>299</v>
      </c>
      <c r="Q16" s="135">
        <f>M16+E16</f>
        <v>0</v>
      </c>
      <c r="S16" s="154" t="s">
        <v>300</v>
      </c>
      <c r="T16" s="1171"/>
      <c r="U16" s="1173"/>
      <c r="V16" s="134"/>
      <c r="W16" s="431"/>
    </row>
    <row r="17" spans="1:23" ht="21.75" customHeight="1" thickBot="1" x14ac:dyDescent="0.4">
      <c r="A17" s="136"/>
      <c r="B17" s="137"/>
      <c r="C17" s="137"/>
      <c r="D17" s="137"/>
      <c r="E17" s="138"/>
      <c r="F17" s="138"/>
      <c r="G17" s="138"/>
      <c r="H17" s="138"/>
      <c r="I17" s="104"/>
      <c r="J17" s="115"/>
      <c r="K17" s="115"/>
      <c r="L17" s="115"/>
      <c r="M17" s="138"/>
      <c r="N17" s="138"/>
      <c r="O17" s="130"/>
      <c r="P17" s="113"/>
      <c r="Q17" s="130"/>
      <c r="S17" s="113"/>
      <c r="T17" s="114"/>
      <c r="U17" s="114"/>
      <c r="V17" s="134"/>
      <c r="W17" s="431"/>
    </row>
    <row r="18" spans="1:23" s="166" customFormat="1" ht="72" customHeight="1" x14ac:dyDescent="0.35">
      <c r="A18" s="1404" t="s">
        <v>301</v>
      </c>
      <c r="B18" s="1406" t="s">
        <v>302</v>
      </c>
      <c r="C18" s="1406" t="s">
        <v>303</v>
      </c>
      <c r="D18" s="149" t="s">
        <v>304</v>
      </c>
      <c r="E18" s="150" t="s">
        <v>305</v>
      </c>
      <c r="F18" s="149" t="s">
        <v>306</v>
      </c>
      <c r="G18" s="149" t="s">
        <v>307</v>
      </c>
      <c r="H18" s="151" t="s">
        <v>268</v>
      </c>
      <c r="I18" s="151" t="s">
        <v>308</v>
      </c>
      <c r="J18" s="151" t="s">
        <v>309</v>
      </c>
      <c r="K18" s="151" t="s">
        <v>818</v>
      </c>
      <c r="L18" s="151" t="s">
        <v>310</v>
      </c>
      <c r="M18" s="151" t="s">
        <v>311</v>
      </c>
      <c r="N18" s="151" t="s">
        <v>312</v>
      </c>
      <c r="O18" s="151" t="s">
        <v>313</v>
      </c>
      <c r="P18" s="151" t="s">
        <v>314</v>
      </c>
      <c r="Q18" s="151" t="s">
        <v>315</v>
      </c>
      <c r="R18" s="151" t="s">
        <v>316</v>
      </c>
      <c r="S18" s="151" t="s">
        <v>317</v>
      </c>
      <c r="T18" s="151" t="s">
        <v>318</v>
      </c>
      <c r="U18" s="1408" t="s">
        <v>319</v>
      </c>
      <c r="V18" s="438"/>
    </row>
    <row r="19" spans="1:23" s="166" customFormat="1" ht="28.5" customHeight="1" thickBot="1" x14ac:dyDescent="0.4">
      <c r="A19" s="1405"/>
      <c r="B19" s="1407"/>
      <c r="C19" s="1407"/>
      <c r="D19" s="152" t="s">
        <v>320</v>
      </c>
      <c r="E19" s="152" t="s">
        <v>321</v>
      </c>
      <c r="F19" s="152" t="s">
        <v>322</v>
      </c>
      <c r="G19" s="152" t="s">
        <v>322</v>
      </c>
      <c r="H19" s="152" t="s">
        <v>55</v>
      </c>
      <c r="I19" s="152" t="s">
        <v>29</v>
      </c>
      <c r="J19" s="152" t="s">
        <v>323</v>
      </c>
      <c r="K19" s="152" t="s">
        <v>324</v>
      </c>
      <c r="L19" s="152" t="s">
        <v>324</v>
      </c>
      <c r="M19" s="152" t="s">
        <v>325</v>
      </c>
      <c r="N19" s="152" t="s">
        <v>324</v>
      </c>
      <c r="O19" s="152" t="s">
        <v>326</v>
      </c>
      <c r="P19" s="152" t="s">
        <v>820</v>
      </c>
      <c r="Q19" s="152" t="s">
        <v>327</v>
      </c>
      <c r="R19" s="152" t="s">
        <v>328</v>
      </c>
      <c r="S19" s="152" t="s">
        <v>329</v>
      </c>
      <c r="T19" s="152" t="s">
        <v>329</v>
      </c>
      <c r="U19" s="1409"/>
      <c r="V19" s="438"/>
    </row>
    <row r="20" spans="1:23" ht="15" customHeight="1" x14ac:dyDescent="0.35">
      <c r="A20" s="1396" t="str">
        <f>B14</f>
        <v>urb.e.2</v>
      </c>
      <c r="B20" s="141">
        <v>1</v>
      </c>
      <c r="C20" s="185"/>
      <c r="D20" s="119"/>
      <c r="E20" s="119"/>
      <c r="F20" s="185"/>
      <c r="G20" s="440"/>
      <c r="H20" s="120"/>
      <c r="I20" s="441"/>
      <c r="J20" s="442"/>
      <c r="K20" s="442"/>
      <c r="L20" s="443"/>
      <c r="M20" s="441"/>
      <c r="N20" s="443"/>
      <c r="O20" s="148"/>
      <c r="P20" s="148"/>
      <c r="Q20" s="441"/>
      <c r="R20" s="441"/>
      <c r="S20" s="441"/>
      <c r="T20" s="441"/>
      <c r="U20" s="444"/>
      <c r="V20" s="437"/>
    </row>
    <row r="21" spans="1:23" x14ac:dyDescent="0.35">
      <c r="A21" s="1396"/>
      <c r="B21" s="142">
        <v>2</v>
      </c>
      <c r="C21" s="118"/>
      <c r="D21" s="112"/>
      <c r="E21" s="112"/>
      <c r="F21" s="118"/>
      <c r="G21" s="445"/>
      <c r="H21" s="118"/>
      <c r="I21" s="428"/>
      <c r="J21" s="446"/>
      <c r="K21" s="446"/>
      <c r="L21" s="447"/>
      <c r="M21" s="428"/>
      <c r="N21" s="447"/>
      <c r="O21" s="139"/>
      <c r="P21" s="139"/>
      <c r="Q21" s="428"/>
      <c r="R21" s="428" t="s">
        <v>330</v>
      </c>
      <c r="S21" s="428"/>
      <c r="T21" s="428"/>
      <c r="U21" s="448"/>
      <c r="V21" s="437"/>
    </row>
    <row r="22" spans="1:23" x14ac:dyDescent="0.35">
      <c r="A22" s="1396"/>
      <c r="B22" s="142">
        <v>3</v>
      </c>
      <c r="C22" s="118"/>
      <c r="D22" s="112"/>
      <c r="E22" s="112"/>
      <c r="F22" s="118"/>
      <c r="G22" s="445"/>
      <c r="H22" s="118"/>
      <c r="I22" s="428"/>
      <c r="J22" s="446"/>
      <c r="K22" s="446"/>
      <c r="L22" s="447"/>
      <c r="M22" s="428"/>
      <c r="N22" s="447"/>
      <c r="O22" s="139"/>
      <c r="P22" s="139"/>
      <c r="Q22" s="428"/>
      <c r="R22" s="428"/>
      <c r="S22" s="428"/>
      <c r="T22" s="428"/>
      <c r="U22" s="448"/>
      <c r="V22" s="437"/>
    </row>
    <row r="23" spans="1:23" x14ac:dyDescent="0.35">
      <c r="A23" s="1396"/>
      <c r="B23" s="142">
        <v>4</v>
      </c>
      <c r="C23" s="118"/>
      <c r="D23" s="112"/>
      <c r="E23" s="112"/>
      <c r="F23" s="118"/>
      <c r="G23" s="445"/>
      <c r="H23" s="118"/>
      <c r="I23" s="428"/>
      <c r="J23" s="446"/>
      <c r="K23" s="446"/>
      <c r="L23" s="447"/>
      <c r="M23" s="428"/>
      <c r="N23" s="447"/>
      <c r="O23" s="139"/>
      <c r="P23" s="139"/>
      <c r="Q23" s="428"/>
      <c r="R23" s="428"/>
      <c r="S23" s="428"/>
      <c r="T23" s="428"/>
      <c r="U23" s="448"/>
      <c r="V23" s="437"/>
    </row>
    <row r="24" spans="1:23" x14ac:dyDescent="0.35">
      <c r="A24" s="1396"/>
      <c r="B24" s="142">
        <v>5</v>
      </c>
      <c r="C24" s="118"/>
      <c r="D24" s="112"/>
      <c r="E24" s="112"/>
      <c r="F24" s="118"/>
      <c r="G24" s="445"/>
      <c r="H24" s="118"/>
      <c r="I24" s="428"/>
      <c r="J24" s="446"/>
      <c r="K24" s="446"/>
      <c r="L24" s="447"/>
      <c r="M24" s="428"/>
      <c r="N24" s="447"/>
      <c r="O24" s="139"/>
      <c r="P24" s="139"/>
      <c r="Q24" s="428"/>
      <c r="R24" s="428"/>
      <c r="S24" s="428"/>
      <c r="T24" s="428"/>
      <c r="U24" s="448"/>
      <c r="V24" s="437"/>
    </row>
    <row r="25" spans="1:23" x14ac:dyDescent="0.35">
      <c r="A25" s="1396"/>
      <c r="B25" s="142">
        <v>6</v>
      </c>
      <c r="C25" s="118"/>
      <c r="D25" s="112"/>
      <c r="E25" s="112"/>
      <c r="F25" s="118"/>
      <c r="G25" s="445"/>
      <c r="H25" s="118"/>
      <c r="I25" s="428"/>
      <c r="J25" s="446"/>
      <c r="K25" s="446"/>
      <c r="L25" s="447"/>
      <c r="M25" s="428"/>
      <c r="N25" s="447"/>
      <c r="O25" s="139"/>
      <c r="P25" s="139"/>
      <c r="Q25" s="428"/>
      <c r="R25" s="428"/>
      <c r="S25" s="428"/>
      <c r="T25" s="428"/>
      <c r="U25" s="448"/>
      <c r="V25" s="437"/>
    </row>
    <row r="26" spans="1:23" x14ac:dyDescent="0.35">
      <c r="A26" s="1396"/>
      <c r="B26" s="142">
        <v>7</v>
      </c>
      <c r="C26" s="118"/>
      <c r="D26" s="112"/>
      <c r="E26" s="112"/>
      <c r="F26" s="118"/>
      <c r="G26" s="445"/>
      <c r="H26" s="118"/>
      <c r="I26" s="428"/>
      <c r="J26" s="446"/>
      <c r="K26" s="446"/>
      <c r="L26" s="447"/>
      <c r="M26" s="428"/>
      <c r="N26" s="447"/>
      <c r="O26" s="139"/>
      <c r="P26" s="139"/>
      <c r="Q26" s="428"/>
      <c r="R26" s="428"/>
      <c r="S26" s="428"/>
      <c r="T26" s="428"/>
      <c r="U26" s="448"/>
      <c r="V26" s="437"/>
    </row>
    <row r="27" spans="1:23" x14ac:dyDescent="0.35">
      <c r="A27" s="1396"/>
      <c r="B27" s="142">
        <v>8</v>
      </c>
      <c r="C27" s="118"/>
      <c r="D27" s="112"/>
      <c r="E27" s="112"/>
      <c r="F27" s="118"/>
      <c r="G27" s="445"/>
      <c r="H27" s="118"/>
      <c r="I27" s="428"/>
      <c r="J27" s="446"/>
      <c r="K27" s="446"/>
      <c r="L27" s="447"/>
      <c r="M27" s="428"/>
      <c r="N27" s="447"/>
      <c r="O27" s="139"/>
      <c r="P27" s="139"/>
      <c r="Q27" s="428"/>
      <c r="R27" s="428"/>
      <c r="S27" s="428"/>
      <c r="T27" s="428"/>
      <c r="U27" s="448"/>
      <c r="V27" s="437"/>
    </row>
    <row r="28" spans="1:23" x14ac:dyDescent="0.35">
      <c r="A28" s="1396"/>
      <c r="B28" s="142">
        <v>9</v>
      </c>
      <c r="C28" s="118"/>
      <c r="D28" s="112"/>
      <c r="E28" s="112"/>
      <c r="F28" s="118"/>
      <c r="G28" s="445"/>
      <c r="H28" s="118"/>
      <c r="I28" s="428"/>
      <c r="J28" s="446"/>
      <c r="K28" s="446"/>
      <c r="L28" s="447"/>
      <c r="M28" s="428"/>
      <c r="N28" s="447"/>
      <c r="O28" s="139"/>
      <c r="P28" s="139"/>
      <c r="Q28" s="428"/>
      <c r="R28" s="428"/>
      <c r="S28" s="428"/>
      <c r="T28" s="428"/>
      <c r="U28" s="448"/>
      <c r="V28" s="437"/>
    </row>
    <row r="29" spans="1:23" ht="15" thickBot="1" x14ac:dyDescent="0.4">
      <c r="A29" s="1397"/>
      <c r="B29" s="143">
        <v>10</v>
      </c>
      <c r="C29" s="132"/>
      <c r="D29" s="131"/>
      <c r="E29" s="131"/>
      <c r="F29" s="132"/>
      <c r="G29" s="449"/>
      <c r="H29" s="132"/>
      <c r="I29" s="450"/>
      <c r="J29" s="451"/>
      <c r="K29" s="451"/>
      <c r="L29" s="452"/>
      <c r="M29" s="450"/>
      <c r="N29" s="452"/>
      <c r="O29" s="140"/>
      <c r="P29" s="140"/>
      <c r="Q29" s="450"/>
      <c r="R29" s="450"/>
      <c r="S29" s="450"/>
      <c r="T29" s="450"/>
      <c r="U29" s="453"/>
      <c r="V29" s="437"/>
    </row>
    <row r="30" spans="1:23" ht="25" thickBot="1" x14ac:dyDescent="0.4">
      <c r="A30" s="564"/>
      <c r="C30" s="565"/>
      <c r="D30" s="566"/>
      <c r="E30" s="424" t="s">
        <v>331</v>
      </c>
      <c r="F30" s="425">
        <f>COUNTA(F20:F29)</f>
        <v>0</v>
      </c>
      <c r="G30" s="426">
        <f>COUNTA(G20:G29)</f>
        <v>0</v>
      </c>
      <c r="H30" s="565"/>
      <c r="I30" s="431"/>
      <c r="J30" s="567"/>
      <c r="K30" s="567"/>
      <c r="L30" s="568"/>
      <c r="M30" s="1354" t="s">
        <v>563</v>
      </c>
      <c r="N30" s="1355"/>
      <c r="O30" s="747">
        <f>SUM(O20:O29)</f>
        <v>0</v>
      </c>
      <c r="P30" s="748">
        <f>SUM(P20:P29)</f>
        <v>0</v>
      </c>
      <c r="Q30" s="431"/>
      <c r="S30" s="113"/>
      <c r="T30" s="117"/>
      <c r="U30" s="531"/>
      <c r="V30" s="455"/>
    </row>
    <row r="31" spans="1:23" ht="15" thickBot="1" x14ac:dyDescent="0.4">
      <c r="A31" s="456"/>
      <c r="B31" s="457"/>
      <c r="C31" s="407"/>
      <c r="D31" s="407"/>
      <c r="E31" s="407"/>
      <c r="F31" s="457"/>
      <c r="G31" s="407"/>
      <c r="H31" s="407"/>
      <c r="I31" s="457"/>
      <c r="J31" s="457"/>
      <c r="K31" s="457"/>
      <c r="L31" s="407"/>
      <c r="M31" s="407"/>
      <c r="N31" s="407"/>
      <c r="O31" s="407"/>
      <c r="P31" s="407"/>
      <c r="Q31" s="407"/>
      <c r="R31" s="407"/>
      <c r="S31" s="407"/>
      <c r="T31" s="458"/>
      <c r="U31" s="407"/>
      <c r="V31" s="459"/>
    </row>
    <row r="32" spans="1:23" ht="15" thickBot="1" x14ac:dyDescent="0.4">
      <c r="A32" s="432"/>
      <c r="B32" s="433"/>
      <c r="C32" s="434"/>
      <c r="D32" s="434"/>
      <c r="E32" s="434"/>
      <c r="F32" s="433"/>
      <c r="G32" s="434"/>
      <c r="H32" s="434"/>
      <c r="I32" s="433"/>
      <c r="J32" s="433"/>
      <c r="K32" s="433"/>
      <c r="L32" s="434"/>
      <c r="M32" s="434"/>
      <c r="N32" s="434"/>
      <c r="O32" s="434"/>
      <c r="P32" s="434"/>
      <c r="Q32" s="434"/>
      <c r="R32" s="434"/>
      <c r="S32" s="434"/>
      <c r="T32" s="434"/>
      <c r="U32" s="434"/>
      <c r="V32" s="435"/>
    </row>
    <row r="33" spans="1:23" ht="32.25" customHeight="1" thickBot="1" x14ac:dyDescent="0.4">
      <c r="A33" s="147" t="s">
        <v>9</v>
      </c>
      <c r="B33" s="1317" t="s">
        <v>57</v>
      </c>
      <c r="C33" s="1318"/>
      <c r="E33" s="1410" t="s">
        <v>294</v>
      </c>
      <c r="F33" s="1411"/>
      <c r="G33" s="1315">
        <f>VLOOKUP(B33,'Urbano.Piano inv. forn'!$D$131:$H$170,3,FALSE)</f>
        <v>0</v>
      </c>
      <c r="H33" s="1316"/>
      <c r="I33" s="104"/>
      <c r="J33" s="1410" t="s">
        <v>295</v>
      </c>
      <c r="K33" s="1412"/>
      <c r="L33" s="1411"/>
      <c r="M33" s="1315">
        <f>VLOOKUP(B33,'Urbano.Piano inv. forn'!$D$131:$H$170,4,FALSE)</f>
        <v>0</v>
      </c>
      <c r="N33" s="1316"/>
      <c r="P33" s="153" t="s">
        <v>296</v>
      </c>
      <c r="Q33" s="436"/>
      <c r="S33" s="154" t="s">
        <v>297</v>
      </c>
      <c r="T33" s="1171"/>
      <c r="U33" s="1173"/>
      <c r="V33" s="437"/>
    </row>
    <row r="34" spans="1:23" ht="13.5" customHeight="1" thickBot="1" x14ac:dyDescent="0.4">
      <c r="A34" s="133"/>
      <c r="B34" s="114"/>
      <c r="C34" s="114"/>
      <c r="E34" s="115"/>
      <c r="F34" s="115"/>
      <c r="G34" s="116"/>
      <c r="H34" s="116"/>
      <c r="I34" s="104"/>
      <c r="J34" s="115"/>
      <c r="K34" s="115"/>
      <c r="L34" s="115"/>
      <c r="M34" s="116"/>
      <c r="N34" s="116"/>
      <c r="P34" s="117"/>
      <c r="S34" s="113"/>
      <c r="T34" s="431"/>
      <c r="V34" s="134"/>
      <c r="W34" s="431"/>
    </row>
    <row r="35" spans="1:23" ht="33.75" customHeight="1" thickBot="1" x14ac:dyDescent="0.4">
      <c r="A35" s="1398" t="s">
        <v>298</v>
      </c>
      <c r="B35" s="1399"/>
      <c r="C35" s="1399"/>
      <c r="D35" s="1400"/>
      <c r="E35" s="1346">
        <f>VLOOKUP(B33,'Urbano.Piano inv. forn'!$D$131:$V$170,17,FALSE)</f>
        <v>0</v>
      </c>
      <c r="F35" s="1347"/>
      <c r="G35" s="1347"/>
      <c r="H35" s="1348"/>
      <c r="I35" s="104"/>
      <c r="J35" s="1401" t="s">
        <v>53</v>
      </c>
      <c r="K35" s="1402"/>
      <c r="L35" s="1403"/>
      <c r="M35" s="1346">
        <f>VLOOKUP(B33,'Urbano.Piano inv. forn'!$D$131:$V$170,19,FALSE)</f>
        <v>0</v>
      </c>
      <c r="N35" s="1348"/>
      <c r="O35" s="130"/>
      <c r="P35" s="154" t="s">
        <v>299</v>
      </c>
      <c r="Q35" s="135">
        <f>M35+E35</f>
        <v>0</v>
      </c>
      <c r="S35" s="154" t="s">
        <v>300</v>
      </c>
      <c r="T35" s="1171"/>
      <c r="U35" s="1173"/>
      <c r="V35" s="134"/>
      <c r="W35" s="431"/>
    </row>
    <row r="36" spans="1:23" ht="21.75" customHeight="1" thickBot="1" x14ac:dyDescent="0.4">
      <c r="A36" s="136"/>
      <c r="B36" s="137"/>
      <c r="C36" s="137"/>
      <c r="D36" s="137"/>
      <c r="E36" s="138"/>
      <c r="F36" s="138"/>
      <c r="G36" s="138"/>
      <c r="H36" s="138"/>
      <c r="I36" s="104"/>
      <c r="J36" s="115"/>
      <c r="K36" s="115"/>
      <c r="L36" s="115"/>
      <c r="M36" s="138"/>
      <c r="N36" s="138"/>
      <c r="O36" s="130"/>
      <c r="P36" s="113"/>
      <c r="Q36" s="130"/>
      <c r="S36" s="113"/>
      <c r="T36" s="114"/>
      <c r="U36" s="114"/>
      <c r="V36" s="134"/>
      <c r="W36" s="431"/>
    </row>
    <row r="37" spans="1:23" s="166" customFormat="1" ht="72" customHeight="1" x14ac:dyDescent="0.35">
      <c r="A37" s="1404" t="s">
        <v>301</v>
      </c>
      <c r="B37" s="1406" t="s">
        <v>302</v>
      </c>
      <c r="C37" s="1406" t="s">
        <v>303</v>
      </c>
      <c r="D37" s="149" t="s">
        <v>304</v>
      </c>
      <c r="E37" s="150" t="s">
        <v>305</v>
      </c>
      <c r="F37" s="149" t="s">
        <v>306</v>
      </c>
      <c r="G37" s="149" t="s">
        <v>307</v>
      </c>
      <c r="H37" s="151" t="s">
        <v>268</v>
      </c>
      <c r="I37" s="151" t="s">
        <v>308</v>
      </c>
      <c r="J37" s="151" t="s">
        <v>309</v>
      </c>
      <c r="K37" s="151" t="s">
        <v>818</v>
      </c>
      <c r="L37" s="151" t="s">
        <v>310</v>
      </c>
      <c r="M37" s="151" t="s">
        <v>311</v>
      </c>
      <c r="N37" s="151" t="s">
        <v>312</v>
      </c>
      <c r="O37" s="151" t="s">
        <v>313</v>
      </c>
      <c r="P37" s="151" t="s">
        <v>314</v>
      </c>
      <c r="Q37" s="151" t="s">
        <v>315</v>
      </c>
      <c r="R37" s="151" t="s">
        <v>316</v>
      </c>
      <c r="S37" s="151" t="s">
        <v>317</v>
      </c>
      <c r="T37" s="151" t="s">
        <v>318</v>
      </c>
      <c r="U37" s="1408" t="s">
        <v>319</v>
      </c>
      <c r="V37" s="438"/>
    </row>
    <row r="38" spans="1:23" s="166" customFormat="1" ht="28.5" customHeight="1" thickBot="1" x14ac:dyDescent="0.4">
      <c r="A38" s="1405"/>
      <c r="B38" s="1407"/>
      <c r="C38" s="1407"/>
      <c r="D38" s="152" t="s">
        <v>320</v>
      </c>
      <c r="E38" s="152" t="s">
        <v>321</v>
      </c>
      <c r="F38" s="152" t="s">
        <v>322</v>
      </c>
      <c r="G38" s="152" t="s">
        <v>322</v>
      </c>
      <c r="H38" s="152" t="s">
        <v>55</v>
      </c>
      <c r="I38" s="152" t="s">
        <v>29</v>
      </c>
      <c r="J38" s="152" t="s">
        <v>323</v>
      </c>
      <c r="K38" s="152" t="s">
        <v>324</v>
      </c>
      <c r="L38" s="152" t="s">
        <v>324</v>
      </c>
      <c r="M38" s="152" t="s">
        <v>325</v>
      </c>
      <c r="N38" s="152" t="s">
        <v>324</v>
      </c>
      <c r="O38" s="152" t="s">
        <v>326</v>
      </c>
      <c r="P38" s="152" t="s">
        <v>820</v>
      </c>
      <c r="Q38" s="152" t="s">
        <v>327</v>
      </c>
      <c r="R38" s="152" t="s">
        <v>328</v>
      </c>
      <c r="S38" s="152" t="s">
        <v>329</v>
      </c>
      <c r="T38" s="152" t="s">
        <v>329</v>
      </c>
      <c r="U38" s="1409"/>
      <c r="V38" s="438"/>
    </row>
    <row r="39" spans="1:23" ht="15" customHeight="1" x14ac:dyDescent="0.35">
      <c r="A39" s="1396" t="str">
        <f>B33</f>
        <v>urb.e.2</v>
      </c>
      <c r="B39" s="141">
        <v>1</v>
      </c>
      <c r="C39" s="185"/>
      <c r="D39" s="119"/>
      <c r="E39" s="119"/>
      <c r="F39" s="185"/>
      <c r="G39" s="440"/>
      <c r="H39" s="120"/>
      <c r="I39" s="441"/>
      <c r="J39" s="442"/>
      <c r="K39" s="442"/>
      <c r="L39" s="443"/>
      <c r="M39" s="441"/>
      <c r="N39" s="443"/>
      <c r="O39" s="148"/>
      <c r="P39" s="148"/>
      <c r="Q39" s="441"/>
      <c r="R39" s="441"/>
      <c r="S39" s="441"/>
      <c r="T39" s="441"/>
      <c r="U39" s="444"/>
      <c r="V39" s="437"/>
    </row>
    <row r="40" spans="1:23" x14ac:dyDescent="0.35">
      <c r="A40" s="1396"/>
      <c r="B40" s="142">
        <v>2</v>
      </c>
      <c r="C40" s="118"/>
      <c r="D40" s="112"/>
      <c r="E40" s="112"/>
      <c r="F40" s="118"/>
      <c r="G40" s="445"/>
      <c r="H40" s="118"/>
      <c r="I40" s="428"/>
      <c r="J40" s="446"/>
      <c r="K40" s="446"/>
      <c r="L40" s="447"/>
      <c r="M40" s="428"/>
      <c r="N40" s="447"/>
      <c r="O40" s="139"/>
      <c r="P40" s="139"/>
      <c r="Q40" s="428"/>
      <c r="R40" s="428" t="s">
        <v>330</v>
      </c>
      <c r="S40" s="428"/>
      <c r="T40" s="428"/>
      <c r="U40" s="448"/>
      <c r="V40" s="437"/>
    </row>
    <row r="41" spans="1:23" x14ac:dyDescent="0.35">
      <c r="A41" s="1396"/>
      <c r="B41" s="142">
        <v>3</v>
      </c>
      <c r="C41" s="118"/>
      <c r="D41" s="112"/>
      <c r="E41" s="112"/>
      <c r="F41" s="118"/>
      <c r="G41" s="445"/>
      <c r="H41" s="118"/>
      <c r="I41" s="428"/>
      <c r="J41" s="446"/>
      <c r="K41" s="446"/>
      <c r="L41" s="447"/>
      <c r="M41" s="428"/>
      <c r="N41" s="447"/>
      <c r="O41" s="139"/>
      <c r="P41" s="139"/>
      <c r="Q41" s="428"/>
      <c r="R41" s="428"/>
      <c r="S41" s="428"/>
      <c r="T41" s="428"/>
      <c r="U41" s="448"/>
      <c r="V41" s="437"/>
    </row>
    <row r="42" spans="1:23" x14ac:dyDescent="0.35">
      <c r="A42" s="1396"/>
      <c r="B42" s="142">
        <v>4</v>
      </c>
      <c r="C42" s="118"/>
      <c r="D42" s="112"/>
      <c r="E42" s="112"/>
      <c r="F42" s="118"/>
      <c r="G42" s="445"/>
      <c r="H42" s="118"/>
      <c r="I42" s="428"/>
      <c r="J42" s="446"/>
      <c r="K42" s="446"/>
      <c r="L42" s="447"/>
      <c r="M42" s="428"/>
      <c r="N42" s="447"/>
      <c r="O42" s="139"/>
      <c r="P42" s="139"/>
      <c r="Q42" s="428"/>
      <c r="R42" s="428"/>
      <c r="S42" s="428"/>
      <c r="T42" s="428"/>
      <c r="U42" s="448"/>
      <c r="V42" s="437"/>
    </row>
    <row r="43" spans="1:23" x14ac:dyDescent="0.35">
      <c r="A43" s="1396"/>
      <c r="B43" s="142">
        <v>5</v>
      </c>
      <c r="C43" s="118"/>
      <c r="D43" s="112"/>
      <c r="E43" s="112"/>
      <c r="F43" s="118"/>
      <c r="G43" s="445"/>
      <c r="H43" s="118"/>
      <c r="I43" s="428"/>
      <c r="J43" s="446"/>
      <c r="K43" s="446"/>
      <c r="L43" s="447"/>
      <c r="M43" s="428"/>
      <c r="N43" s="447"/>
      <c r="O43" s="139"/>
      <c r="P43" s="139"/>
      <c r="Q43" s="428"/>
      <c r="R43" s="428"/>
      <c r="S43" s="428"/>
      <c r="T43" s="428"/>
      <c r="U43" s="448"/>
      <c r="V43" s="437"/>
    </row>
    <row r="44" spans="1:23" x14ac:dyDescent="0.35">
      <c r="A44" s="1396"/>
      <c r="B44" s="142">
        <v>6</v>
      </c>
      <c r="C44" s="118"/>
      <c r="D44" s="112"/>
      <c r="E44" s="112"/>
      <c r="F44" s="118"/>
      <c r="G44" s="445"/>
      <c r="H44" s="118"/>
      <c r="I44" s="428"/>
      <c r="J44" s="446"/>
      <c r="K44" s="446"/>
      <c r="L44" s="447"/>
      <c r="M44" s="428"/>
      <c r="N44" s="447"/>
      <c r="O44" s="139"/>
      <c r="P44" s="139"/>
      <c r="Q44" s="428"/>
      <c r="R44" s="428"/>
      <c r="S44" s="428"/>
      <c r="T44" s="428"/>
      <c r="U44" s="448"/>
      <c r="V44" s="437"/>
    </row>
    <row r="45" spans="1:23" x14ac:dyDescent="0.35">
      <c r="A45" s="1396"/>
      <c r="B45" s="142">
        <v>7</v>
      </c>
      <c r="C45" s="118"/>
      <c r="D45" s="112"/>
      <c r="E45" s="112"/>
      <c r="F45" s="118"/>
      <c r="G45" s="445"/>
      <c r="H45" s="118"/>
      <c r="I45" s="428"/>
      <c r="J45" s="446"/>
      <c r="K45" s="446"/>
      <c r="L45" s="447"/>
      <c r="M45" s="428"/>
      <c r="N45" s="447"/>
      <c r="O45" s="139"/>
      <c r="P45" s="139"/>
      <c r="Q45" s="428"/>
      <c r="R45" s="428"/>
      <c r="S45" s="428"/>
      <c r="T45" s="428"/>
      <c r="U45" s="448"/>
      <c r="V45" s="437"/>
    </row>
    <row r="46" spans="1:23" x14ac:dyDescent="0.35">
      <c r="A46" s="1396"/>
      <c r="B46" s="142">
        <v>8</v>
      </c>
      <c r="C46" s="118"/>
      <c r="D46" s="112"/>
      <c r="E46" s="112"/>
      <c r="F46" s="118"/>
      <c r="G46" s="445"/>
      <c r="H46" s="118"/>
      <c r="I46" s="428"/>
      <c r="J46" s="446"/>
      <c r="K46" s="446"/>
      <c r="L46" s="447"/>
      <c r="M46" s="428"/>
      <c r="N46" s="447"/>
      <c r="O46" s="139"/>
      <c r="P46" s="139"/>
      <c r="Q46" s="428"/>
      <c r="R46" s="428"/>
      <c r="S46" s="428"/>
      <c r="T46" s="428"/>
      <c r="U46" s="448"/>
      <c r="V46" s="437"/>
    </row>
    <row r="47" spans="1:23" x14ac:dyDescent="0.35">
      <c r="A47" s="1396"/>
      <c r="B47" s="142">
        <v>9</v>
      </c>
      <c r="C47" s="118"/>
      <c r="D47" s="112"/>
      <c r="E47" s="112"/>
      <c r="F47" s="118"/>
      <c r="G47" s="445"/>
      <c r="H47" s="118"/>
      <c r="I47" s="428"/>
      <c r="J47" s="446"/>
      <c r="K47" s="446"/>
      <c r="L47" s="447"/>
      <c r="M47" s="428"/>
      <c r="N47" s="447"/>
      <c r="O47" s="139"/>
      <c r="P47" s="139"/>
      <c r="Q47" s="428"/>
      <c r="R47" s="428"/>
      <c r="S47" s="428"/>
      <c r="T47" s="428"/>
      <c r="U47" s="448"/>
      <c r="V47" s="437"/>
    </row>
    <row r="48" spans="1:23" ht="15" thickBot="1" x14ac:dyDescent="0.4">
      <c r="A48" s="1397"/>
      <c r="B48" s="143">
        <v>10</v>
      </c>
      <c r="C48" s="132"/>
      <c r="D48" s="131"/>
      <c r="E48" s="131"/>
      <c r="F48" s="132"/>
      <c r="G48" s="449"/>
      <c r="H48" s="132"/>
      <c r="I48" s="450"/>
      <c r="J48" s="451"/>
      <c r="K48" s="451"/>
      <c r="L48" s="452"/>
      <c r="M48" s="450"/>
      <c r="N48" s="452"/>
      <c r="O48" s="140"/>
      <c r="P48" s="140"/>
      <c r="Q48" s="450"/>
      <c r="R48" s="450"/>
      <c r="S48" s="450"/>
      <c r="T48" s="450"/>
      <c r="U48" s="453"/>
      <c r="V48" s="437"/>
    </row>
    <row r="49" spans="1:23" ht="25" thickBot="1" x14ac:dyDescent="0.4">
      <c r="A49" s="564"/>
      <c r="C49" s="565"/>
      <c r="D49" s="566"/>
      <c r="E49" s="424" t="s">
        <v>331</v>
      </c>
      <c r="F49" s="425">
        <f>COUNTA(F39:F48)</f>
        <v>0</v>
      </c>
      <c r="G49" s="426">
        <f>COUNTA(G39:G48)</f>
        <v>0</v>
      </c>
      <c r="H49" s="565"/>
      <c r="I49" s="431"/>
      <c r="J49" s="567"/>
      <c r="K49" s="567"/>
      <c r="L49" s="568"/>
      <c r="M49" s="1354" t="s">
        <v>563</v>
      </c>
      <c r="N49" s="1355"/>
      <c r="O49" s="747">
        <f>SUM(O39:O48)</f>
        <v>0</v>
      </c>
      <c r="P49" s="748">
        <f>SUM(P39:P48)</f>
        <v>0</v>
      </c>
      <c r="Q49" s="431"/>
      <c r="S49" s="113"/>
      <c r="T49" s="117"/>
      <c r="U49" s="531"/>
      <c r="V49" s="455"/>
    </row>
    <row r="50" spans="1:23" ht="15" thickBot="1" x14ac:dyDescent="0.4">
      <c r="A50" s="456"/>
      <c r="B50" s="457"/>
      <c r="C50" s="407"/>
      <c r="D50" s="407"/>
      <c r="E50" s="407"/>
      <c r="F50" s="457"/>
      <c r="G50" s="407"/>
      <c r="H50" s="407"/>
      <c r="I50" s="457"/>
      <c r="J50" s="457"/>
      <c r="K50" s="457"/>
      <c r="L50" s="407"/>
      <c r="M50" s="407"/>
      <c r="N50" s="407"/>
      <c r="O50" s="407"/>
      <c r="P50" s="407"/>
      <c r="Q50" s="407"/>
      <c r="R50" s="407"/>
      <c r="S50" s="407"/>
      <c r="T50" s="458"/>
      <c r="U50" s="407"/>
      <c r="V50" s="459"/>
    </row>
    <row r="51" spans="1:23" ht="15" thickBot="1" x14ac:dyDescent="0.4">
      <c r="A51" s="432"/>
      <c r="B51" s="433"/>
      <c r="C51" s="434"/>
      <c r="D51" s="434"/>
      <c r="E51" s="434"/>
      <c r="F51" s="433"/>
      <c r="G51" s="434"/>
      <c r="H51" s="434"/>
      <c r="I51" s="433"/>
      <c r="J51" s="433"/>
      <c r="K51" s="433"/>
      <c r="L51" s="434"/>
      <c r="M51" s="434"/>
      <c r="N51" s="434"/>
      <c r="O51" s="434"/>
      <c r="P51" s="434"/>
      <c r="Q51" s="434"/>
      <c r="R51" s="434"/>
      <c r="S51" s="434"/>
      <c r="T51" s="434"/>
      <c r="U51" s="434"/>
      <c r="V51" s="435"/>
    </row>
    <row r="52" spans="1:23" ht="32.25" customHeight="1" thickBot="1" x14ac:dyDescent="0.4">
      <c r="A52" s="147" t="s">
        <v>9</v>
      </c>
      <c r="B52" s="1317" t="s">
        <v>57</v>
      </c>
      <c r="C52" s="1318"/>
      <c r="E52" s="1410" t="s">
        <v>294</v>
      </c>
      <c r="F52" s="1411"/>
      <c r="G52" s="1315">
        <f>VLOOKUP(B52,'Urbano.Piano inv. forn'!$D$131:$H$170,3,FALSE)</f>
        <v>0</v>
      </c>
      <c r="H52" s="1316"/>
      <c r="I52" s="104"/>
      <c r="J52" s="1410" t="s">
        <v>295</v>
      </c>
      <c r="K52" s="1412"/>
      <c r="L52" s="1411"/>
      <c r="M52" s="1315">
        <f>VLOOKUP(B52,'Urbano.Piano inv. forn'!$D$131:$H$170,4,FALSE)</f>
        <v>0</v>
      </c>
      <c r="N52" s="1316"/>
      <c r="P52" s="153" t="s">
        <v>296</v>
      </c>
      <c r="Q52" s="436"/>
      <c r="S52" s="154" t="s">
        <v>297</v>
      </c>
      <c r="T52" s="1171"/>
      <c r="U52" s="1173"/>
      <c r="V52" s="437"/>
    </row>
    <row r="53" spans="1:23" ht="13.5" customHeight="1" thickBot="1" x14ac:dyDescent="0.4">
      <c r="A53" s="133"/>
      <c r="B53" s="114"/>
      <c r="C53" s="114"/>
      <c r="E53" s="115"/>
      <c r="F53" s="115"/>
      <c r="G53" s="116"/>
      <c r="H53" s="116"/>
      <c r="I53" s="104"/>
      <c r="J53" s="115"/>
      <c r="K53" s="115"/>
      <c r="L53" s="115"/>
      <c r="M53" s="116"/>
      <c r="N53" s="116"/>
      <c r="P53" s="117"/>
      <c r="S53" s="113"/>
      <c r="T53" s="431"/>
      <c r="V53" s="134"/>
      <c r="W53" s="431"/>
    </row>
    <row r="54" spans="1:23" ht="33.75" customHeight="1" thickBot="1" x14ac:dyDescent="0.4">
      <c r="A54" s="1398" t="s">
        <v>298</v>
      </c>
      <c r="B54" s="1399"/>
      <c r="C54" s="1399"/>
      <c r="D54" s="1400"/>
      <c r="E54" s="1346">
        <f>VLOOKUP(B52,'Urbano.Piano inv. forn'!$D$131:$V$170,17,FALSE)</f>
        <v>0</v>
      </c>
      <c r="F54" s="1347"/>
      <c r="G54" s="1347"/>
      <c r="H54" s="1348"/>
      <c r="I54" s="104"/>
      <c r="J54" s="1401" t="s">
        <v>53</v>
      </c>
      <c r="K54" s="1402"/>
      <c r="L54" s="1403"/>
      <c r="M54" s="1346">
        <f>VLOOKUP(B52,'Urbano.Piano inv. forn'!$D$131:$V$170,19,FALSE)</f>
        <v>0</v>
      </c>
      <c r="N54" s="1348"/>
      <c r="O54" s="130"/>
      <c r="P54" s="154" t="s">
        <v>299</v>
      </c>
      <c r="Q54" s="135">
        <f>M54+E54</f>
        <v>0</v>
      </c>
      <c r="S54" s="154" t="s">
        <v>300</v>
      </c>
      <c r="T54" s="1171"/>
      <c r="U54" s="1173"/>
      <c r="V54" s="134"/>
      <c r="W54" s="431"/>
    </row>
    <row r="55" spans="1:23" ht="21.75" customHeight="1" thickBot="1" x14ac:dyDescent="0.4">
      <c r="A55" s="136"/>
      <c r="B55" s="137"/>
      <c r="C55" s="137"/>
      <c r="D55" s="137"/>
      <c r="E55" s="138"/>
      <c r="F55" s="138"/>
      <c r="G55" s="138"/>
      <c r="H55" s="138"/>
      <c r="I55" s="104"/>
      <c r="J55" s="115"/>
      <c r="K55" s="115"/>
      <c r="L55" s="115"/>
      <c r="M55" s="138"/>
      <c r="N55" s="138"/>
      <c r="O55" s="130"/>
      <c r="P55" s="113"/>
      <c r="Q55" s="130"/>
      <c r="S55" s="113"/>
      <c r="T55" s="114"/>
      <c r="U55" s="114"/>
      <c r="V55" s="134"/>
      <c r="W55" s="431"/>
    </row>
    <row r="56" spans="1:23" s="166" customFormat="1" ht="72" customHeight="1" x14ac:dyDescent="0.35">
      <c r="A56" s="1404" t="s">
        <v>301</v>
      </c>
      <c r="B56" s="1406" t="s">
        <v>302</v>
      </c>
      <c r="C56" s="1406" t="s">
        <v>303</v>
      </c>
      <c r="D56" s="149" t="s">
        <v>304</v>
      </c>
      <c r="E56" s="150" t="s">
        <v>305</v>
      </c>
      <c r="F56" s="149" t="s">
        <v>306</v>
      </c>
      <c r="G56" s="149" t="s">
        <v>307</v>
      </c>
      <c r="H56" s="151" t="s">
        <v>268</v>
      </c>
      <c r="I56" s="151" t="s">
        <v>308</v>
      </c>
      <c r="J56" s="151" t="s">
        <v>309</v>
      </c>
      <c r="K56" s="151" t="s">
        <v>818</v>
      </c>
      <c r="L56" s="151" t="s">
        <v>310</v>
      </c>
      <c r="M56" s="151" t="s">
        <v>311</v>
      </c>
      <c r="N56" s="151" t="s">
        <v>312</v>
      </c>
      <c r="O56" s="151" t="s">
        <v>313</v>
      </c>
      <c r="P56" s="151" t="s">
        <v>314</v>
      </c>
      <c r="Q56" s="151" t="s">
        <v>315</v>
      </c>
      <c r="R56" s="151" t="s">
        <v>316</v>
      </c>
      <c r="S56" s="151" t="s">
        <v>317</v>
      </c>
      <c r="T56" s="151" t="s">
        <v>318</v>
      </c>
      <c r="U56" s="1408" t="s">
        <v>319</v>
      </c>
      <c r="V56" s="438"/>
    </row>
    <row r="57" spans="1:23" s="166" customFormat="1" ht="28.5" customHeight="1" thickBot="1" x14ac:dyDescent="0.4">
      <c r="A57" s="1405"/>
      <c r="B57" s="1407"/>
      <c r="C57" s="1407"/>
      <c r="D57" s="152" t="s">
        <v>320</v>
      </c>
      <c r="E57" s="152" t="s">
        <v>321</v>
      </c>
      <c r="F57" s="152" t="s">
        <v>322</v>
      </c>
      <c r="G57" s="152" t="s">
        <v>322</v>
      </c>
      <c r="H57" s="152" t="s">
        <v>55</v>
      </c>
      <c r="I57" s="152" t="s">
        <v>29</v>
      </c>
      <c r="J57" s="152" t="s">
        <v>323</v>
      </c>
      <c r="K57" s="152" t="s">
        <v>324</v>
      </c>
      <c r="L57" s="152" t="s">
        <v>324</v>
      </c>
      <c r="M57" s="152" t="s">
        <v>325</v>
      </c>
      <c r="N57" s="152" t="s">
        <v>324</v>
      </c>
      <c r="O57" s="152" t="s">
        <v>326</v>
      </c>
      <c r="P57" s="152" t="s">
        <v>820</v>
      </c>
      <c r="Q57" s="152" t="s">
        <v>327</v>
      </c>
      <c r="R57" s="152" t="s">
        <v>328</v>
      </c>
      <c r="S57" s="152" t="s">
        <v>329</v>
      </c>
      <c r="T57" s="152" t="s">
        <v>329</v>
      </c>
      <c r="U57" s="1409"/>
      <c r="V57" s="438"/>
    </row>
    <row r="58" spans="1:23" ht="15" customHeight="1" x14ac:dyDescent="0.35">
      <c r="A58" s="1396" t="str">
        <f>B52</f>
        <v>urb.e.2</v>
      </c>
      <c r="B58" s="141">
        <v>1</v>
      </c>
      <c r="C58" s="185"/>
      <c r="D58" s="119"/>
      <c r="E58" s="119"/>
      <c r="F58" s="185"/>
      <c r="G58" s="440"/>
      <c r="H58" s="120"/>
      <c r="I58" s="441"/>
      <c r="J58" s="442"/>
      <c r="K58" s="442"/>
      <c r="L58" s="443"/>
      <c r="M58" s="441"/>
      <c r="N58" s="443"/>
      <c r="O58" s="148"/>
      <c r="P58" s="148"/>
      <c r="Q58" s="441"/>
      <c r="R58" s="441"/>
      <c r="S58" s="441"/>
      <c r="T58" s="441"/>
      <c r="U58" s="444"/>
      <c r="V58" s="437"/>
    </row>
    <row r="59" spans="1:23" x14ac:dyDescent="0.35">
      <c r="A59" s="1396"/>
      <c r="B59" s="142">
        <v>2</v>
      </c>
      <c r="C59" s="118"/>
      <c r="D59" s="112"/>
      <c r="E59" s="112"/>
      <c r="F59" s="118"/>
      <c r="G59" s="445"/>
      <c r="H59" s="118"/>
      <c r="I59" s="428"/>
      <c r="J59" s="446"/>
      <c r="K59" s="446"/>
      <c r="L59" s="447"/>
      <c r="M59" s="428"/>
      <c r="N59" s="447"/>
      <c r="O59" s="139"/>
      <c r="P59" s="139"/>
      <c r="Q59" s="428"/>
      <c r="R59" s="428" t="s">
        <v>330</v>
      </c>
      <c r="S59" s="428"/>
      <c r="T59" s="428"/>
      <c r="U59" s="448"/>
      <c r="V59" s="437"/>
    </row>
    <row r="60" spans="1:23" x14ac:dyDescent="0.35">
      <c r="A60" s="1396"/>
      <c r="B60" s="142">
        <v>3</v>
      </c>
      <c r="C60" s="118"/>
      <c r="D60" s="112"/>
      <c r="E60" s="112"/>
      <c r="F60" s="118"/>
      <c r="G60" s="445"/>
      <c r="H60" s="118"/>
      <c r="I60" s="428"/>
      <c r="J60" s="446"/>
      <c r="K60" s="446"/>
      <c r="L60" s="447"/>
      <c r="M60" s="428"/>
      <c r="N60" s="447"/>
      <c r="O60" s="139"/>
      <c r="P60" s="139"/>
      <c r="Q60" s="428"/>
      <c r="R60" s="428"/>
      <c r="S60" s="428"/>
      <c r="T60" s="428"/>
      <c r="U60" s="448"/>
      <c r="V60" s="437"/>
    </row>
    <row r="61" spans="1:23" x14ac:dyDescent="0.35">
      <c r="A61" s="1396"/>
      <c r="B61" s="142">
        <v>4</v>
      </c>
      <c r="C61" s="118"/>
      <c r="D61" s="112"/>
      <c r="E61" s="112"/>
      <c r="F61" s="118"/>
      <c r="G61" s="445"/>
      <c r="H61" s="118"/>
      <c r="I61" s="428"/>
      <c r="J61" s="446"/>
      <c r="K61" s="446"/>
      <c r="L61" s="447"/>
      <c r="M61" s="428"/>
      <c r="N61" s="447"/>
      <c r="O61" s="139"/>
      <c r="P61" s="139"/>
      <c r="Q61" s="428"/>
      <c r="R61" s="428"/>
      <c r="S61" s="428"/>
      <c r="T61" s="428"/>
      <c r="U61" s="448"/>
      <c r="V61" s="437"/>
    </row>
    <row r="62" spans="1:23" x14ac:dyDescent="0.35">
      <c r="A62" s="1396"/>
      <c r="B62" s="142">
        <v>5</v>
      </c>
      <c r="C62" s="118"/>
      <c r="D62" s="112"/>
      <c r="E62" s="112"/>
      <c r="F62" s="118"/>
      <c r="G62" s="445"/>
      <c r="H62" s="118"/>
      <c r="I62" s="428"/>
      <c r="J62" s="446"/>
      <c r="K62" s="446"/>
      <c r="L62" s="447"/>
      <c r="M62" s="428"/>
      <c r="N62" s="447"/>
      <c r="O62" s="139"/>
      <c r="P62" s="139"/>
      <c r="Q62" s="428"/>
      <c r="R62" s="428"/>
      <c r="S62" s="428"/>
      <c r="T62" s="428"/>
      <c r="U62" s="448"/>
      <c r="V62" s="437"/>
    </row>
    <row r="63" spans="1:23" x14ac:dyDescent="0.35">
      <c r="A63" s="1396"/>
      <c r="B63" s="142">
        <v>6</v>
      </c>
      <c r="C63" s="118"/>
      <c r="D63" s="112"/>
      <c r="E63" s="112"/>
      <c r="F63" s="118"/>
      <c r="G63" s="445"/>
      <c r="H63" s="118"/>
      <c r="I63" s="428"/>
      <c r="J63" s="446"/>
      <c r="K63" s="446"/>
      <c r="L63" s="447"/>
      <c r="M63" s="428"/>
      <c r="N63" s="447"/>
      <c r="O63" s="139"/>
      <c r="P63" s="139"/>
      <c r="Q63" s="428"/>
      <c r="R63" s="428"/>
      <c r="S63" s="428"/>
      <c r="T63" s="428"/>
      <c r="U63" s="448"/>
      <c r="V63" s="437"/>
    </row>
    <row r="64" spans="1:23" x14ac:dyDescent="0.35">
      <c r="A64" s="1396"/>
      <c r="B64" s="142">
        <v>7</v>
      </c>
      <c r="C64" s="118"/>
      <c r="D64" s="112"/>
      <c r="E64" s="112"/>
      <c r="F64" s="118"/>
      <c r="G64" s="445"/>
      <c r="H64" s="118"/>
      <c r="I64" s="428"/>
      <c r="J64" s="446"/>
      <c r="K64" s="446"/>
      <c r="L64" s="447"/>
      <c r="M64" s="428"/>
      <c r="N64" s="447"/>
      <c r="O64" s="139"/>
      <c r="P64" s="139"/>
      <c r="Q64" s="428"/>
      <c r="R64" s="428"/>
      <c r="S64" s="428"/>
      <c r="T64" s="428"/>
      <c r="U64" s="448"/>
      <c r="V64" s="437"/>
    </row>
    <row r="65" spans="1:23" x14ac:dyDescent="0.35">
      <c r="A65" s="1396"/>
      <c r="B65" s="142">
        <v>8</v>
      </c>
      <c r="C65" s="118"/>
      <c r="D65" s="112"/>
      <c r="E65" s="112"/>
      <c r="F65" s="118"/>
      <c r="G65" s="445"/>
      <c r="H65" s="118"/>
      <c r="I65" s="428"/>
      <c r="J65" s="446"/>
      <c r="K65" s="446"/>
      <c r="L65" s="447"/>
      <c r="M65" s="428"/>
      <c r="N65" s="447"/>
      <c r="O65" s="139"/>
      <c r="P65" s="139"/>
      <c r="Q65" s="428"/>
      <c r="R65" s="428"/>
      <c r="S65" s="428"/>
      <c r="T65" s="428"/>
      <c r="U65" s="448"/>
      <c r="V65" s="437"/>
    </row>
    <row r="66" spans="1:23" x14ac:dyDescent="0.35">
      <c r="A66" s="1396"/>
      <c r="B66" s="142">
        <v>9</v>
      </c>
      <c r="C66" s="118"/>
      <c r="D66" s="112"/>
      <c r="E66" s="112"/>
      <c r="F66" s="118"/>
      <c r="G66" s="445"/>
      <c r="H66" s="118"/>
      <c r="I66" s="428"/>
      <c r="J66" s="446"/>
      <c r="K66" s="446"/>
      <c r="L66" s="447"/>
      <c r="M66" s="428"/>
      <c r="N66" s="447"/>
      <c r="O66" s="139"/>
      <c r="P66" s="139"/>
      <c r="Q66" s="428"/>
      <c r="R66" s="428"/>
      <c r="S66" s="428"/>
      <c r="T66" s="428"/>
      <c r="U66" s="448"/>
      <c r="V66" s="437"/>
    </row>
    <row r="67" spans="1:23" ht="15" thickBot="1" x14ac:dyDescent="0.4">
      <c r="A67" s="1397"/>
      <c r="B67" s="143">
        <v>10</v>
      </c>
      <c r="C67" s="132"/>
      <c r="D67" s="131"/>
      <c r="E67" s="131"/>
      <c r="F67" s="132"/>
      <c r="G67" s="449"/>
      <c r="H67" s="132"/>
      <c r="I67" s="450"/>
      <c r="J67" s="451"/>
      <c r="K67" s="451"/>
      <c r="L67" s="452"/>
      <c r="M67" s="450"/>
      <c r="N67" s="452"/>
      <c r="O67" s="140"/>
      <c r="P67" s="140"/>
      <c r="Q67" s="450"/>
      <c r="R67" s="450"/>
      <c r="S67" s="450"/>
      <c r="T67" s="450"/>
      <c r="U67" s="453"/>
      <c r="V67" s="437"/>
    </row>
    <row r="68" spans="1:23" ht="25" thickBot="1" x14ac:dyDescent="0.4">
      <c r="A68" s="564"/>
      <c r="C68" s="565"/>
      <c r="D68" s="566"/>
      <c r="E68" s="424" t="s">
        <v>331</v>
      </c>
      <c r="F68" s="425">
        <f>COUNTA(F58:F67)</f>
        <v>0</v>
      </c>
      <c r="G68" s="426">
        <f>COUNTA(G58:G67)</f>
        <v>0</v>
      </c>
      <c r="H68" s="565"/>
      <c r="I68" s="431"/>
      <c r="J68" s="567"/>
      <c r="K68" s="567"/>
      <c r="L68" s="568"/>
      <c r="M68" s="1354" t="s">
        <v>563</v>
      </c>
      <c r="N68" s="1355"/>
      <c r="O68" s="747">
        <f>SUM(O58:O67)</f>
        <v>0</v>
      </c>
      <c r="P68" s="748">
        <f>SUM(P58:P67)</f>
        <v>0</v>
      </c>
      <c r="Q68" s="431"/>
      <c r="S68" s="113"/>
      <c r="T68" s="117"/>
      <c r="U68" s="531"/>
      <c r="V68" s="455"/>
    </row>
    <row r="69" spans="1:23" ht="15" thickBot="1" x14ac:dyDescent="0.4">
      <c r="A69" s="456"/>
      <c r="B69" s="457"/>
      <c r="C69" s="407"/>
      <c r="D69" s="407"/>
      <c r="E69" s="407"/>
      <c r="F69" s="457"/>
      <c r="G69" s="407"/>
      <c r="H69" s="407"/>
      <c r="I69" s="457"/>
      <c r="J69" s="457"/>
      <c r="K69" s="457"/>
      <c r="L69" s="407"/>
      <c r="M69" s="407"/>
      <c r="N69" s="407"/>
      <c r="O69" s="407"/>
      <c r="P69" s="407"/>
      <c r="Q69" s="407"/>
      <c r="R69" s="407"/>
      <c r="S69" s="407"/>
      <c r="T69" s="458"/>
      <c r="U69" s="407"/>
      <c r="V69" s="459"/>
    </row>
    <row r="70" spans="1:23" ht="15" thickBot="1" x14ac:dyDescent="0.4">
      <c r="A70" s="432"/>
      <c r="B70" s="433"/>
      <c r="C70" s="434"/>
      <c r="D70" s="434"/>
      <c r="E70" s="434"/>
      <c r="F70" s="433"/>
      <c r="G70" s="434"/>
      <c r="H70" s="434"/>
      <c r="I70" s="433"/>
      <c r="J70" s="433"/>
      <c r="K70" s="433"/>
      <c r="L70" s="434"/>
      <c r="M70" s="434"/>
      <c r="N70" s="434"/>
      <c r="O70" s="434"/>
      <c r="P70" s="434"/>
      <c r="Q70" s="434"/>
      <c r="R70" s="434"/>
      <c r="S70" s="434"/>
      <c r="T70" s="434"/>
      <c r="U70" s="434"/>
      <c r="V70" s="435"/>
    </row>
    <row r="71" spans="1:23" ht="32.25" customHeight="1" thickBot="1" x14ac:dyDescent="0.4">
      <c r="A71" s="147" t="s">
        <v>9</v>
      </c>
      <c r="B71" s="1317" t="s">
        <v>57</v>
      </c>
      <c r="C71" s="1318"/>
      <c r="E71" s="1410" t="s">
        <v>294</v>
      </c>
      <c r="F71" s="1411"/>
      <c r="G71" s="1315">
        <f>VLOOKUP(B71,'Urbano.Piano inv. forn'!$D$131:$H$170,3,FALSE)</f>
        <v>0</v>
      </c>
      <c r="H71" s="1316"/>
      <c r="I71" s="104"/>
      <c r="J71" s="1410" t="s">
        <v>295</v>
      </c>
      <c r="K71" s="1412"/>
      <c r="L71" s="1411"/>
      <c r="M71" s="1315">
        <f>VLOOKUP(B71,'Urbano.Piano inv. forn'!$D$131:$H$170,4,FALSE)</f>
        <v>0</v>
      </c>
      <c r="N71" s="1316"/>
      <c r="P71" s="153" t="s">
        <v>296</v>
      </c>
      <c r="Q71" s="436"/>
      <c r="S71" s="154" t="s">
        <v>297</v>
      </c>
      <c r="T71" s="1171"/>
      <c r="U71" s="1173"/>
      <c r="V71" s="437"/>
    </row>
    <row r="72" spans="1:23" ht="13.5" customHeight="1" thickBot="1" x14ac:dyDescent="0.4">
      <c r="A72" s="133"/>
      <c r="B72" s="114"/>
      <c r="C72" s="114"/>
      <c r="E72" s="115"/>
      <c r="F72" s="115"/>
      <c r="G72" s="116"/>
      <c r="H72" s="116"/>
      <c r="I72" s="104"/>
      <c r="J72" s="115"/>
      <c r="K72" s="115"/>
      <c r="L72" s="115"/>
      <c r="M72" s="116"/>
      <c r="N72" s="116"/>
      <c r="P72" s="117"/>
      <c r="S72" s="113"/>
      <c r="T72" s="431"/>
      <c r="V72" s="134"/>
      <c r="W72" s="431"/>
    </row>
    <row r="73" spans="1:23" ht="33.75" customHeight="1" thickBot="1" x14ac:dyDescent="0.4">
      <c r="A73" s="1398" t="s">
        <v>298</v>
      </c>
      <c r="B73" s="1399"/>
      <c r="C73" s="1399"/>
      <c r="D73" s="1400"/>
      <c r="E73" s="1346">
        <f>VLOOKUP(B71,'Urbano.Piano inv. forn'!$D$131:$V$170,17,FALSE)</f>
        <v>0</v>
      </c>
      <c r="F73" s="1347"/>
      <c r="G73" s="1347"/>
      <c r="H73" s="1348"/>
      <c r="I73" s="104"/>
      <c r="J73" s="1401" t="s">
        <v>53</v>
      </c>
      <c r="K73" s="1402"/>
      <c r="L73" s="1403"/>
      <c r="M73" s="1346">
        <f>VLOOKUP(B71,'Urbano.Piano inv. forn'!$D$131:$V$170,19,FALSE)</f>
        <v>0</v>
      </c>
      <c r="N73" s="1348"/>
      <c r="O73" s="130"/>
      <c r="P73" s="154" t="s">
        <v>299</v>
      </c>
      <c r="Q73" s="135">
        <f>M73+E73</f>
        <v>0</v>
      </c>
      <c r="S73" s="154" t="s">
        <v>300</v>
      </c>
      <c r="T73" s="1171"/>
      <c r="U73" s="1173"/>
      <c r="V73" s="134"/>
      <c r="W73" s="431"/>
    </row>
    <row r="74" spans="1:23" ht="21.75" customHeight="1" thickBot="1" x14ac:dyDescent="0.4">
      <c r="A74" s="136"/>
      <c r="B74" s="137"/>
      <c r="C74" s="137"/>
      <c r="D74" s="137"/>
      <c r="E74" s="138"/>
      <c r="F74" s="138"/>
      <c r="G74" s="138"/>
      <c r="H74" s="138"/>
      <c r="I74" s="104"/>
      <c r="J74" s="115"/>
      <c r="K74" s="115"/>
      <c r="L74" s="115"/>
      <c r="M74" s="138"/>
      <c r="N74" s="138"/>
      <c r="O74" s="130"/>
      <c r="P74" s="113"/>
      <c r="Q74" s="130"/>
      <c r="S74" s="113"/>
      <c r="T74" s="114"/>
      <c r="U74" s="114"/>
      <c r="V74" s="134"/>
      <c r="W74" s="431"/>
    </row>
    <row r="75" spans="1:23" s="166" customFormat="1" ht="72" customHeight="1" x14ac:dyDescent="0.35">
      <c r="A75" s="1404" t="s">
        <v>301</v>
      </c>
      <c r="B75" s="1406" t="s">
        <v>302</v>
      </c>
      <c r="C75" s="1406" t="s">
        <v>303</v>
      </c>
      <c r="D75" s="149" t="s">
        <v>304</v>
      </c>
      <c r="E75" s="150" t="s">
        <v>305</v>
      </c>
      <c r="F75" s="149" t="s">
        <v>306</v>
      </c>
      <c r="G75" s="149" t="s">
        <v>307</v>
      </c>
      <c r="H75" s="151" t="s">
        <v>268</v>
      </c>
      <c r="I75" s="151" t="s">
        <v>308</v>
      </c>
      <c r="J75" s="151" t="s">
        <v>309</v>
      </c>
      <c r="K75" s="151" t="s">
        <v>818</v>
      </c>
      <c r="L75" s="151" t="s">
        <v>310</v>
      </c>
      <c r="M75" s="151" t="s">
        <v>311</v>
      </c>
      <c r="N75" s="151" t="s">
        <v>312</v>
      </c>
      <c r="O75" s="151" t="s">
        <v>313</v>
      </c>
      <c r="P75" s="151" t="s">
        <v>314</v>
      </c>
      <c r="Q75" s="151" t="s">
        <v>315</v>
      </c>
      <c r="R75" s="151" t="s">
        <v>316</v>
      </c>
      <c r="S75" s="151" t="s">
        <v>317</v>
      </c>
      <c r="T75" s="151" t="s">
        <v>318</v>
      </c>
      <c r="U75" s="1408" t="s">
        <v>319</v>
      </c>
      <c r="V75" s="438"/>
    </row>
    <row r="76" spans="1:23" s="166" customFormat="1" ht="28.5" customHeight="1" thickBot="1" x14ac:dyDescent="0.4">
      <c r="A76" s="1405"/>
      <c r="B76" s="1407"/>
      <c r="C76" s="1407"/>
      <c r="D76" s="152" t="s">
        <v>320</v>
      </c>
      <c r="E76" s="152" t="s">
        <v>321</v>
      </c>
      <c r="F76" s="152" t="s">
        <v>322</v>
      </c>
      <c r="G76" s="152" t="s">
        <v>322</v>
      </c>
      <c r="H76" s="152" t="s">
        <v>55</v>
      </c>
      <c r="I76" s="152" t="s">
        <v>29</v>
      </c>
      <c r="J76" s="152" t="s">
        <v>323</v>
      </c>
      <c r="K76" s="152" t="s">
        <v>324</v>
      </c>
      <c r="L76" s="152" t="s">
        <v>324</v>
      </c>
      <c r="M76" s="152" t="s">
        <v>325</v>
      </c>
      <c r="N76" s="152" t="s">
        <v>324</v>
      </c>
      <c r="O76" s="152" t="s">
        <v>326</v>
      </c>
      <c r="P76" s="152" t="s">
        <v>820</v>
      </c>
      <c r="Q76" s="152" t="s">
        <v>327</v>
      </c>
      <c r="R76" s="152" t="s">
        <v>328</v>
      </c>
      <c r="S76" s="152" t="s">
        <v>329</v>
      </c>
      <c r="T76" s="152" t="s">
        <v>329</v>
      </c>
      <c r="U76" s="1409"/>
      <c r="V76" s="438"/>
    </row>
    <row r="77" spans="1:23" ht="15" customHeight="1" x14ac:dyDescent="0.35">
      <c r="A77" s="1396" t="str">
        <f>B71</f>
        <v>urb.e.2</v>
      </c>
      <c r="B77" s="141">
        <v>1</v>
      </c>
      <c r="C77" s="185"/>
      <c r="D77" s="119"/>
      <c r="E77" s="119"/>
      <c r="F77" s="185"/>
      <c r="G77" s="440"/>
      <c r="H77" s="120"/>
      <c r="I77" s="441"/>
      <c r="J77" s="442"/>
      <c r="K77" s="442"/>
      <c r="L77" s="443"/>
      <c r="M77" s="441"/>
      <c r="N77" s="443"/>
      <c r="O77" s="148"/>
      <c r="P77" s="148"/>
      <c r="Q77" s="441"/>
      <c r="R77" s="441"/>
      <c r="S77" s="441"/>
      <c r="T77" s="441"/>
      <c r="U77" s="444"/>
      <c r="V77" s="437"/>
    </row>
    <row r="78" spans="1:23" x14ac:dyDescent="0.35">
      <c r="A78" s="1396"/>
      <c r="B78" s="142">
        <v>2</v>
      </c>
      <c r="C78" s="118"/>
      <c r="D78" s="112"/>
      <c r="E78" s="112"/>
      <c r="F78" s="118"/>
      <c r="G78" s="445"/>
      <c r="H78" s="118"/>
      <c r="I78" s="428"/>
      <c r="J78" s="446"/>
      <c r="K78" s="446"/>
      <c r="L78" s="447"/>
      <c r="M78" s="428"/>
      <c r="N78" s="447"/>
      <c r="O78" s="139"/>
      <c r="P78" s="139"/>
      <c r="Q78" s="428"/>
      <c r="R78" s="428" t="s">
        <v>330</v>
      </c>
      <c r="S78" s="428"/>
      <c r="T78" s="428"/>
      <c r="U78" s="448"/>
      <c r="V78" s="437"/>
    </row>
    <row r="79" spans="1:23" x14ac:dyDescent="0.35">
      <c r="A79" s="1396"/>
      <c r="B79" s="142">
        <v>3</v>
      </c>
      <c r="C79" s="118"/>
      <c r="D79" s="112"/>
      <c r="E79" s="112"/>
      <c r="F79" s="118"/>
      <c r="G79" s="445"/>
      <c r="H79" s="118"/>
      <c r="I79" s="428"/>
      <c r="J79" s="446"/>
      <c r="K79" s="446"/>
      <c r="L79" s="447"/>
      <c r="M79" s="428"/>
      <c r="N79" s="447"/>
      <c r="O79" s="139"/>
      <c r="P79" s="139"/>
      <c r="Q79" s="428"/>
      <c r="R79" s="428"/>
      <c r="S79" s="428"/>
      <c r="T79" s="428"/>
      <c r="U79" s="448"/>
      <c r="V79" s="437"/>
    </row>
    <row r="80" spans="1:23" x14ac:dyDescent="0.35">
      <c r="A80" s="1396"/>
      <c r="B80" s="142">
        <v>4</v>
      </c>
      <c r="C80" s="118"/>
      <c r="D80" s="112"/>
      <c r="E80" s="112"/>
      <c r="F80" s="118"/>
      <c r="G80" s="445"/>
      <c r="H80" s="118"/>
      <c r="I80" s="428"/>
      <c r="J80" s="446"/>
      <c r="K80" s="446"/>
      <c r="L80" s="447"/>
      <c r="M80" s="428"/>
      <c r="N80" s="447"/>
      <c r="O80" s="139"/>
      <c r="P80" s="139"/>
      <c r="Q80" s="428"/>
      <c r="R80" s="428"/>
      <c r="S80" s="428"/>
      <c r="T80" s="428"/>
      <c r="U80" s="448"/>
      <c r="V80" s="437"/>
    </row>
    <row r="81" spans="1:23" x14ac:dyDescent="0.35">
      <c r="A81" s="1396"/>
      <c r="B81" s="142">
        <v>5</v>
      </c>
      <c r="C81" s="118"/>
      <c r="D81" s="112"/>
      <c r="E81" s="112"/>
      <c r="F81" s="118"/>
      <c r="G81" s="445"/>
      <c r="H81" s="118"/>
      <c r="I81" s="428"/>
      <c r="J81" s="446"/>
      <c r="K81" s="446"/>
      <c r="L81" s="447"/>
      <c r="M81" s="428"/>
      <c r="N81" s="447"/>
      <c r="O81" s="139"/>
      <c r="P81" s="139"/>
      <c r="Q81" s="428"/>
      <c r="R81" s="428"/>
      <c r="S81" s="428"/>
      <c r="T81" s="428"/>
      <c r="U81" s="448"/>
      <c r="V81" s="437"/>
    </row>
    <row r="82" spans="1:23" x14ac:dyDescent="0.35">
      <c r="A82" s="1396"/>
      <c r="B82" s="142">
        <v>6</v>
      </c>
      <c r="C82" s="118"/>
      <c r="D82" s="112"/>
      <c r="E82" s="112"/>
      <c r="F82" s="118"/>
      <c r="G82" s="445"/>
      <c r="H82" s="118"/>
      <c r="I82" s="428"/>
      <c r="J82" s="446"/>
      <c r="K82" s="446"/>
      <c r="L82" s="447"/>
      <c r="M82" s="428"/>
      <c r="N82" s="447"/>
      <c r="O82" s="139"/>
      <c r="P82" s="139"/>
      <c r="Q82" s="428"/>
      <c r="R82" s="428"/>
      <c r="S82" s="428"/>
      <c r="T82" s="428"/>
      <c r="U82" s="448"/>
      <c r="V82" s="437"/>
    </row>
    <row r="83" spans="1:23" x14ac:dyDescent="0.35">
      <c r="A83" s="1396"/>
      <c r="B83" s="142">
        <v>7</v>
      </c>
      <c r="C83" s="118"/>
      <c r="D83" s="112"/>
      <c r="E83" s="112"/>
      <c r="F83" s="118"/>
      <c r="G83" s="445"/>
      <c r="H83" s="118"/>
      <c r="I83" s="428"/>
      <c r="J83" s="446"/>
      <c r="K83" s="446"/>
      <c r="L83" s="447"/>
      <c r="M83" s="428"/>
      <c r="N83" s="447"/>
      <c r="O83" s="139"/>
      <c r="P83" s="139"/>
      <c r="Q83" s="428"/>
      <c r="R83" s="428"/>
      <c r="S83" s="428"/>
      <c r="T83" s="428"/>
      <c r="U83" s="448"/>
      <c r="V83" s="437"/>
    </row>
    <row r="84" spans="1:23" x14ac:dyDescent="0.35">
      <c r="A84" s="1396"/>
      <c r="B84" s="142">
        <v>8</v>
      </c>
      <c r="C84" s="118"/>
      <c r="D84" s="112"/>
      <c r="E84" s="112"/>
      <c r="F84" s="118"/>
      <c r="G84" s="445"/>
      <c r="H84" s="118"/>
      <c r="I84" s="428"/>
      <c r="J84" s="446"/>
      <c r="K84" s="446"/>
      <c r="L84" s="447"/>
      <c r="M84" s="428"/>
      <c r="N84" s="447"/>
      <c r="O84" s="139"/>
      <c r="P84" s="139"/>
      <c r="Q84" s="428"/>
      <c r="R84" s="428"/>
      <c r="S84" s="428"/>
      <c r="T84" s="428"/>
      <c r="U84" s="448"/>
      <c r="V84" s="437"/>
    </row>
    <row r="85" spans="1:23" x14ac:dyDescent="0.35">
      <c r="A85" s="1396"/>
      <c r="B85" s="142">
        <v>9</v>
      </c>
      <c r="C85" s="118"/>
      <c r="D85" s="112"/>
      <c r="E85" s="112"/>
      <c r="F85" s="118"/>
      <c r="G85" s="445"/>
      <c r="H85" s="118"/>
      <c r="I85" s="428"/>
      <c r="J85" s="446"/>
      <c r="K85" s="446"/>
      <c r="L85" s="447"/>
      <c r="M85" s="428"/>
      <c r="N85" s="447"/>
      <c r="O85" s="139"/>
      <c r="P85" s="139"/>
      <c r="Q85" s="428"/>
      <c r="R85" s="428"/>
      <c r="S85" s="428"/>
      <c r="T85" s="428"/>
      <c r="U85" s="448"/>
      <c r="V85" s="437"/>
    </row>
    <row r="86" spans="1:23" ht="15" thickBot="1" x14ac:dyDescent="0.4">
      <c r="A86" s="1397"/>
      <c r="B86" s="143">
        <v>10</v>
      </c>
      <c r="C86" s="132"/>
      <c r="D86" s="131"/>
      <c r="E86" s="131"/>
      <c r="F86" s="132"/>
      <c r="G86" s="449"/>
      <c r="H86" s="132"/>
      <c r="I86" s="450"/>
      <c r="J86" s="451"/>
      <c r="K86" s="451"/>
      <c r="L86" s="452"/>
      <c r="M86" s="450"/>
      <c r="N86" s="452"/>
      <c r="O86" s="140"/>
      <c r="P86" s="140"/>
      <c r="Q86" s="450"/>
      <c r="R86" s="450"/>
      <c r="S86" s="450"/>
      <c r="T86" s="450"/>
      <c r="U86" s="453"/>
      <c r="V86" s="437"/>
    </row>
    <row r="87" spans="1:23" ht="25" thickBot="1" x14ac:dyDescent="0.4">
      <c r="A87" s="564"/>
      <c r="C87" s="565"/>
      <c r="D87" s="566"/>
      <c r="E87" s="424" t="s">
        <v>331</v>
      </c>
      <c r="F87" s="425">
        <f>COUNTA(F77:F86)</f>
        <v>0</v>
      </c>
      <c r="G87" s="426">
        <f>COUNTA(G77:G86)</f>
        <v>0</v>
      </c>
      <c r="H87" s="565"/>
      <c r="I87" s="431"/>
      <c r="J87" s="567"/>
      <c r="K87" s="567"/>
      <c r="L87" s="568"/>
      <c r="M87" s="1354" t="s">
        <v>563</v>
      </c>
      <c r="N87" s="1355"/>
      <c r="O87" s="747">
        <f>SUM(O77:O86)</f>
        <v>0</v>
      </c>
      <c r="P87" s="748">
        <f>SUM(P77:P86)</f>
        <v>0</v>
      </c>
      <c r="Q87" s="431"/>
      <c r="S87" s="113"/>
      <c r="T87" s="117"/>
      <c r="U87" s="531"/>
      <c r="V87" s="455"/>
    </row>
    <row r="88" spans="1:23" ht="15" thickBot="1" x14ac:dyDescent="0.4">
      <c r="A88" s="456"/>
      <c r="B88" s="457"/>
      <c r="C88" s="407"/>
      <c r="D88" s="407"/>
      <c r="E88" s="407"/>
      <c r="F88" s="457"/>
      <c r="G88" s="407"/>
      <c r="H88" s="407"/>
      <c r="I88" s="457"/>
      <c r="J88" s="457"/>
      <c r="K88" s="457"/>
      <c r="L88" s="407"/>
      <c r="M88" s="407"/>
      <c r="N88" s="407"/>
      <c r="O88" s="407"/>
      <c r="P88" s="407"/>
      <c r="Q88" s="407"/>
      <c r="R88" s="407"/>
      <c r="S88" s="407"/>
      <c r="T88" s="458"/>
      <c r="U88" s="407"/>
      <c r="V88" s="459"/>
    </row>
    <row r="89" spans="1:23" ht="15" thickBot="1" x14ac:dyDescent="0.4">
      <c r="A89" s="432"/>
      <c r="B89" s="433"/>
      <c r="C89" s="434"/>
      <c r="D89" s="434"/>
      <c r="E89" s="434"/>
      <c r="F89" s="433"/>
      <c r="G89" s="434"/>
      <c r="H89" s="434"/>
      <c r="I89" s="433"/>
      <c r="J89" s="433"/>
      <c r="K89" s="433"/>
      <c r="L89" s="434"/>
      <c r="M89" s="434"/>
      <c r="N89" s="434"/>
      <c r="O89" s="434"/>
      <c r="P89" s="434"/>
      <c r="Q89" s="434"/>
      <c r="R89" s="434"/>
      <c r="S89" s="434"/>
      <c r="T89" s="434"/>
      <c r="U89" s="434"/>
      <c r="V89" s="435"/>
    </row>
    <row r="90" spans="1:23" ht="32.25" customHeight="1" thickBot="1" x14ac:dyDescent="0.4">
      <c r="A90" s="147" t="s">
        <v>9</v>
      </c>
      <c r="B90" s="1317" t="s">
        <v>57</v>
      </c>
      <c r="C90" s="1318"/>
      <c r="E90" s="1410" t="s">
        <v>294</v>
      </c>
      <c r="F90" s="1411"/>
      <c r="G90" s="1315">
        <f>VLOOKUP(B90,'Urbano.Piano inv. forn'!$D$131:$H$170,3,FALSE)</f>
        <v>0</v>
      </c>
      <c r="H90" s="1316"/>
      <c r="I90" s="104"/>
      <c r="J90" s="1410" t="s">
        <v>295</v>
      </c>
      <c r="K90" s="1412"/>
      <c r="L90" s="1411"/>
      <c r="M90" s="1315">
        <f>VLOOKUP(B90,'Urbano.Piano inv. forn'!$D$131:$H$170,4,FALSE)</f>
        <v>0</v>
      </c>
      <c r="N90" s="1316"/>
      <c r="P90" s="153" t="s">
        <v>296</v>
      </c>
      <c r="Q90" s="436"/>
      <c r="S90" s="154" t="s">
        <v>297</v>
      </c>
      <c r="T90" s="1171"/>
      <c r="U90" s="1173"/>
      <c r="V90" s="437"/>
    </row>
    <row r="91" spans="1:23" ht="13.5" customHeight="1" thickBot="1" x14ac:dyDescent="0.4">
      <c r="A91" s="133"/>
      <c r="B91" s="114"/>
      <c r="C91" s="114"/>
      <c r="E91" s="115"/>
      <c r="F91" s="115"/>
      <c r="G91" s="116"/>
      <c r="H91" s="116"/>
      <c r="I91" s="104"/>
      <c r="J91" s="115"/>
      <c r="K91" s="115"/>
      <c r="L91" s="115"/>
      <c r="M91" s="116"/>
      <c r="N91" s="116"/>
      <c r="P91" s="117"/>
      <c r="S91" s="113"/>
      <c r="T91" s="431"/>
      <c r="V91" s="134"/>
      <c r="W91" s="431"/>
    </row>
    <row r="92" spans="1:23" ht="33.75" customHeight="1" thickBot="1" x14ac:dyDescent="0.4">
      <c r="A92" s="1398" t="s">
        <v>298</v>
      </c>
      <c r="B92" s="1399"/>
      <c r="C92" s="1399"/>
      <c r="D92" s="1400"/>
      <c r="E92" s="1346">
        <f>VLOOKUP(B90,'Urbano.Piano inv. forn'!$D$131:$V$170,17,FALSE)</f>
        <v>0</v>
      </c>
      <c r="F92" s="1347"/>
      <c r="G92" s="1347"/>
      <c r="H92" s="1348"/>
      <c r="I92" s="104"/>
      <c r="J92" s="1401" t="s">
        <v>53</v>
      </c>
      <c r="K92" s="1402"/>
      <c r="L92" s="1403"/>
      <c r="M92" s="1346">
        <f>VLOOKUP(B90,'Urbano.Piano inv. forn'!$D$131:$V$170,19,FALSE)</f>
        <v>0</v>
      </c>
      <c r="N92" s="1348"/>
      <c r="O92" s="130"/>
      <c r="P92" s="154" t="s">
        <v>299</v>
      </c>
      <c r="Q92" s="135">
        <f>M92+E92</f>
        <v>0</v>
      </c>
      <c r="S92" s="154" t="s">
        <v>300</v>
      </c>
      <c r="T92" s="1171"/>
      <c r="U92" s="1173"/>
      <c r="V92" s="134"/>
      <c r="W92" s="431"/>
    </row>
    <row r="93" spans="1:23" ht="21.75" customHeight="1" thickBot="1" x14ac:dyDescent="0.4">
      <c r="A93" s="136"/>
      <c r="B93" s="137"/>
      <c r="C93" s="137"/>
      <c r="D93" s="137"/>
      <c r="E93" s="138"/>
      <c r="F93" s="138"/>
      <c r="G93" s="138"/>
      <c r="H93" s="138"/>
      <c r="I93" s="104"/>
      <c r="J93" s="115"/>
      <c r="K93" s="115"/>
      <c r="L93" s="115"/>
      <c r="M93" s="138"/>
      <c r="N93" s="138"/>
      <c r="O93" s="130"/>
      <c r="P93" s="113"/>
      <c r="Q93" s="130"/>
      <c r="S93" s="113"/>
      <c r="T93" s="114"/>
      <c r="U93" s="114"/>
      <c r="V93" s="134"/>
      <c r="W93" s="431"/>
    </row>
    <row r="94" spans="1:23" s="166" customFormat="1" ht="72" customHeight="1" x14ac:dyDescent="0.35">
      <c r="A94" s="1404" t="s">
        <v>301</v>
      </c>
      <c r="B94" s="1406" t="s">
        <v>302</v>
      </c>
      <c r="C94" s="1406" t="s">
        <v>303</v>
      </c>
      <c r="D94" s="149" t="s">
        <v>304</v>
      </c>
      <c r="E94" s="150" t="s">
        <v>305</v>
      </c>
      <c r="F94" s="149" t="s">
        <v>306</v>
      </c>
      <c r="G94" s="149" t="s">
        <v>307</v>
      </c>
      <c r="H94" s="151" t="s">
        <v>268</v>
      </c>
      <c r="I94" s="151" t="s">
        <v>308</v>
      </c>
      <c r="J94" s="151" t="s">
        <v>309</v>
      </c>
      <c r="K94" s="151" t="s">
        <v>818</v>
      </c>
      <c r="L94" s="151" t="s">
        <v>310</v>
      </c>
      <c r="M94" s="151" t="s">
        <v>311</v>
      </c>
      <c r="N94" s="151" t="s">
        <v>312</v>
      </c>
      <c r="O94" s="151" t="s">
        <v>313</v>
      </c>
      <c r="P94" s="151" t="s">
        <v>314</v>
      </c>
      <c r="Q94" s="151" t="s">
        <v>315</v>
      </c>
      <c r="R94" s="151" t="s">
        <v>316</v>
      </c>
      <c r="S94" s="151" t="s">
        <v>317</v>
      </c>
      <c r="T94" s="151" t="s">
        <v>318</v>
      </c>
      <c r="U94" s="1408" t="s">
        <v>319</v>
      </c>
      <c r="V94" s="438"/>
    </row>
    <row r="95" spans="1:23" s="166" customFormat="1" ht="28.5" customHeight="1" thickBot="1" x14ac:dyDescent="0.4">
      <c r="A95" s="1405"/>
      <c r="B95" s="1407"/>
      <c r="C95" s="1407"/>
      <c r="D95" s="152" t="s">
        <v>320</v>
      </c>
      <c r="E95" s="152" t="s">
        <v>321</v>
      </c>
      <c r="F95" s="152" t="s">
        <v>322</v>
      </c>
      <c r="G95" s="152" t="s">
        <v>322</v>
      </c>
      <c r="H95" s="152" t="s">
        <v>55</v>
      </c>
      <c r="I95" s="152" t="s">
        <v>29</v>
      </c>
      <c r="J95" s="152" t="s">
        <v>323</v>
      </c>
      <c r="K95" s="152" t="s">
        <v>324</v>
      </c>
      <c r="L95" s="152" t="s">
        <v>324</v>
      </c>
      <c r="M95" s="152" t="s">
        <v>325</v>
      </c>
      <c r="N95" s="152" t="s">
        <v>324</v>
      </c>
      <c r="O95" s="152" t="s">
        <v>326</v>
      </c>
      <c r="P95" s="152" t="s">
        <v>820</v>
      </c>
      <c r="Q95" s="152" t="s">
        <v>327</v>
      </c>
      <c r="R95" s="152" t="s">
        <v>328</v>
      </c>
      <c r="S95" s="152" t="s">
        <v>329</v>
      </c>
      <c r="T95" s="152" t="s">
        <v>329</v>
      </c>
      <c r="U95" s="1409"/>
      <c r="V95" s="438"/>
    </row>
    <row r="96" spans="1:23" ht="15" customHeight="1" x14ac:dyDescent="0.35">
      <c r="A96" s="1396" t="str">
        <f>B90</f>
        <v>urb.e.2</v>
      </c>
      <c r="B96" s="141">
        <v>1</v>
      </c>
      <c r="C96" s="185"/>
      <c r="D96" s="119"/>
      <c r="E96" s="119"/>
      <c r="F96" s="185"/>
      <c r="G96" s="440"/>
      <c r="H96" s="120"/>
      <c r="I96" s="441"/>
      <c r="J96" s="442"/>
      <c r="K96" s="442"/>
      <c r="L96" s="443"/>
      <c r="M96" s="441"/>
      <c r="N96" s="443"/>
      <c r="O96" s="148"/>
      <c r="P96" s="148"/>
      <c r="Q96" s="441"/>
      <c r="R96" s="441"/>
      <c r="S96" s="441"/>
      <c r="T96" s="441"/>
      <c r="U96" s="444"/>
      <c r="V96" s="437"/>
    </row>
    <row r="97" spans="1:23" x14ac:dyDescent="0.35">
      <c r="A97" s="1396"/>
      <c r="B97" s="142">
        <v>2</v>
      </c>
      <c r="C97" s="118"/>
      <c r="D97" s="112"/>
      <c r="E97" s="112"/>
      <c r="F97" s="118"/>
      <c r="G97" s="445"/>
      <c r="H97" s="118"/>
      <c r="I97" s="428"/>
      <c r="J97" s="446"/>
      <c r="K97" s="446"/>
      <c r="L97" s="447"/>
      <c r="M97" s="428"/>
      <c r="N97" s="447"/>
      <c r="O97" s="139"/>
      <c r="P97" s="139"/>
      <c r="Q97" s="428"/>
      <c r="R97" s="428" t="s">
        <v>330</v>
      </c>
      <c r="S97" s="428"/>
      <c r="T97" s="428"/>
      <c r="U97" s="448"/>
      <c r="V97" s="437"/>
    </row>
    <row r="98" spans="1:23" x14ac:dyDescent="0.35">
      <c r="A98" s="1396"/>
      <c r="B98" s="142">
        <v>3</v>
      </c>
      <c r="C98" s="118"/>
      <c r="D98" s="112"/>
      <c r="E98" s="112"/>
      <c r="F98" s="118"/>
      <c r="G98" s="445"/>
      <c r="H98" s="118"/>
      <c r="I98" s="428"/>
      <c r="J98" s="446"/>
      <c r="K98" s="446"/>
      <c r="L98" s="447"/>
      <c r="M98" s="428"/>
      <c r="N98" s="447"/>
      <c r="O98" s="139"/>
      <c r="P98" s="139"/>
      <c r="Q98" s="428"/>
      <c r="R98" s="428"/>
      <c r="S98" s="428"/>
      <c r="T98" s="428"/>
      <c r="U98" s="448"/>
      <c r="V98" s="437"/>
    </row>
    <row r="99" spans="1:23" x14ac:dyDescent="0.35">
      <c r="A99" s="1396"/>
      <c r="B99" s="142">
        <v>4</v>
      </c>
      <c r="C99" s="118"/>
      <c r="D99" s="112"/>
      <c r="E99" s="112"/>
      <c r="F99" s="118"/>
      <c r="G99" s="445"/>
      <c r="H99" s="118"/>
      <c r="I99" s="428"/>
      <c r="J99" s="446"/>
      <c r="K99" s="446"/>
      <c r="L99" s="447"/>
      <c r="M99" s="428"/>
      <c r="N99" s="447"/>
      <c r="O99" s="139"/>
      <c r="P99" s="139"/>
      <c r="Q99" s="428"/>
      <c r="R99" s="428"/>
      <c r="S99" s="428"/>
      <c r="T99" s="428"/>
      <c r="U99" s="448"/>
      <c r="V99" s="437"/>
    </row>
    <row r="100" spans="1:23" x14ac:dyDescent="0.35">
      <c r="A100" s="1396"/>
      <c r="B100" s="142">
        <v>5</v>
      </c>
      <c r="C100" s="118"/>
      <c r="D100" s="112"/>
      <c r="E100" s="112"/>
      <c r="F100" s="118"/>
      <c r="G100" s="445"/>
      <c r="H100" s="118"/>
      <c r="I100" s="428"/>
      <c r="J100" s="446"/>
      <c r="K100" s="446"/>
      <c r="L100" s="447"/>
      <c r="M100" s="428"/>
      <c r="N100" s="447"/>
      <c r="O100" s="139"/>
      <c r="P100" s="139"/>
      <c r="Q100" s="428"/>
      <c r="R100" s="428"/>
      <c r="S100" s="428"/>
      <c r="T100" s="428"/>
      <c r="U100" s="448"/>
      <c r="V100" s="437"/>
    </row>
    <row r="101" spans="1:23" x14ac:dyDescent="0.35">
      <c r="A101" s="1396"/>
      <c r="B101" s="142">
        <v>6</v>
      </c>
      <c r="C101" s="118"/>
      <c r="D101" s="112"/>
      <c r="E101" s="112"/>
      <c r="F101" s="118"/>
      <c r="G101" s="445"/>
      <c r="H101" s="118"/>
      <c r="I101" s="428"/>
      <c r="J101" s="446"/>
      <c r="K101" s="446"/>
      <c r="L101" s="447"/>
      <c r="M101" s="428"/>
      <c r="N101" s="447"/>
      <c r="O101" s="139"/>
      <c r="P101" s="139"/>
      <c r="Q101" s="428"/>
      <c r="R101" s="428"/>
      <c r="S101" s="428"/>
      <c r="T101" s="428"/>
      <c r="U101" s="448"/>
      <c r="V101" s="437"/>
    </row>
    <row r="102" spans="1:23" x14ac:dyDescent="0.35">
      <c r="A102" s="1396"/>
      <c r="B102" s="142">
        <v>7</v>
      </c>
      <c r="C102" s="118"/>
      <c r="D102" s="112"/>
      <c r="E102" s="112"/>
      <c r="F102" s="118"/>
      <c r="G102" s="445"/>
      <c r="H102" s="118"/>
      <c r="I102" s="428"/>
      <c r="J102" s="446"/>
      <c r="K102" s="446"/>
      <c r="L102" s="447"/>
      <c r="M102" s="428"/>
      <c r="N102" s="447"/>
      <c r="O102" s="139"/>
      <c r="P102" s="139"/>
      <c r="Q102" s="428"/>
      <c r="R102" s="428"/>
      <c r="S102" s="428"/>
      <c r="T102" s="428"/>
      <c r="U102" s="448"/>
      <c r="V102" s="437"/>
    </row>
    <row r="103" spans="1:23" x14ac:dyDescent="0.35">
      <c r="A103" s="1396"/>
      <c r="B103" s="142">
        <v>8</v>
      </c>
      <c r="C103" s="118"/>
      <c r="D103" s="112"/>
      <c r="E103" s="112"/>
      <c r="F103" s="118"/>
      <c r="G103" s="445"/>
      <c r="H103" s="118"/>
      <c r="I103" s="428"/>
      <c r="J103" s="446"/>
      <c r="K103" s="446"/>
      <c r="L103" s="447"/>
      <c r="M103" s="428"/>
      <c r="N103" s="447"/>
      <c r="O103" s="139"/>
      <c r="P103" s="139"/>
      <c r="Q103" s="428"/>
      <c r="R103" s="428"/>
      <c r="S103" s="428"/>
      <c r="T103" s="428"/>
      <c r="U103" s="448"/>
      <c r="V103" s="437"/>
    </row>
    <row r="104" spans="1:23" x14ac:dyDescent="0.35">
      <c r="A104" s="1396"/>
      <c r="B104" s="142">
        <v>9</v>
      </c>
      <c r="C104" s="118"/>
      <c r="D104" s="112"/>
      <c r="E104" s="112"/>
      <c r="F104" s="118"/>
      <c r="G104" s="445"/>
      <c r="H104" s="118"/>
      <c r="I104" s="428"/>
      <c r="J104" s="446"/>
      <c r="K104" s="446"/>
      <c r="L104" s="447"/>
      <c r="M104" s="428"/>
      <c r="N104" s="447"/>
      <c r="O104" s="139"/>
      <c r="P104" s="139"/>
      <c r="Q104" s="428"/>
      <c r="R104" s="428"/>
      <c r="S104" s="428"/>
      <c r="T104" s="428"/>
      <c r="U104" s="448"/>
      <c r="V104" s="437"/>
    </row>
    <row r="105" spans="1:23" ht="15" thickBot="1" x14ac:dyDescent="0.4">
      <c r="A105" s="1397"/>
      <c r="B105" s="143">
        <v>10</v>
      </c>
      <c r="C105" s="132"/>
      <c r="D105" s="131"/>
      <c r="E105" s="131"/>
      <c r="F105" s="132"/>
      <c r="G105" s="449"/>
      <c r="H105" s="132"/>
      <c r="I105" s="450"/>
      <c r="J105" s="451"/>
      <c r="K105" s="451"/>
      <c r="L105" s="452"/>
      <c r="M105" s="450"/>
      <c r="N105" s="452"/>
      <c r="O105" s="140"/>
      <c r="P105" s="140"/>
      <c r="Q105" s="450"/>
      <c r="R105" s="450"/>
      <c r="S105" s="450"/>
      <c r="T105" s="450"/>
      <c r="U105" s="453"/>
      <c r="V105" s="437"/>
    </row>
    <row r="106" spans="1:23" ht="25" thickBot="1" x14ac:dyDescent="0.4">
      <c r="A106" s="564"/>
      <c r="C106" s="565"/>
      <c r="D106" s="566"/>
      <c r="E106" s="424" t="s">
        <v>331</v>
      </c>
      <c r="F106" s="425">
        <f>COUNTA(F96:F105)</f>
        <v>0</v>
      </c>
      <c r="G106" s="426">
        <f>COUNTA(G96:G105)</f>
        <v>0</v>
      </c>
      <c r="H106" s="565"/>
      <c r="I106" s="431"/>
      <c r="J106" s="567"/>
      <c r="K106" s="567"/>
      <c r="L106" s="568"/>
      <c r="M106" s="1354" t="s">
        <v>563</v>
      </c>
      <c r="N106" s="1355"/>
      <c r="O106" s="747">
        <f>SUM(O96:O105)</f>
        <v>0</v>
      </c>
      <c r="P106" s="748">
        <f>SUM(P96:P105)</f>
        <v>0</v>
      </c>
      <c r="Q106" s="431"/>
      <c r="S106" s="113"/>
      <c r="T106" s="117"/>
      <c r="U106" s="531"/>
      <c r="V106" s="455"/>
    </row>
    <row r="107" spans="1:23" ht="15" thickBot="1" x14ac:dyDescent="0.4">
      <c r="A107" s="456"/>
      <c r="B107" s="457"/>
      <c r="C107" s="407"/>
      <c r="D107" s="407"/>
      <c r="E107" s="407"/>
      <c r="F107" s="457"/>
      <c r="G107" s="407"/>
      <c r="H107" s="407"/>
      <c r="I107" s="457"/>
      <c r="J107" s="457"/>
      <c r="K107" s="457"/>
      <c r="L107" s="407"/>
      <c r="M107" s="407"/>
      <c r="N107" s="407"/>
      <c r="O107" s="407"/>
      <c r="P107" s="407"/>
      <c r="Q107" s="407"/>
      <c r="R107" s="407"/>
      <c r="S107" s="407"/>
      <c r="T107" s="458"/>
      <c r="U107" s="407"/>
      <c r="V107" s="459"/>
    </row>
    <row r="108" spans="1:23" ht="15" thickBot="1" x14ac:dyDescent="0.4">
      <c r="A108" s="432"/>
      <c r="B108" s="433"/>
      <c r="C108" s="434"/>
      <c r="D108" s="434"/>
      <c r="E108" s="434"/>
      <c r="F108" s="433"/>
      <c r="G108" s="434"/>
      <c r="H108" s="434"/>
      <c r="I108" s="433"/>
      <c r="J108" s="433"/>
      <c r="K108" s="433"/>
      <c r="L108" s="434"/>
      <c r="M108" s="434"/>
      <c r="N108" s="434"/>
      <c r="O108" s="434"/>
      <c r="P108" s="434"/>
      <c r="Q108" s="434"/>
      <c r="R108" s="434"/>
      <c r="S108" s="434"/>
      <c r="T108" s="434"/>
      <c r="U108" s="434"/>
      <c r="V108" s="435"/>
    </row>
    <row r="109" spans="1:23" ht="32.25" customHeight="1" thickBot="1" x14ac:dyDescent="0.4">
      <c r="A109" s="147" t="s">
        <v>9</v>
      </c>
      <c r="B109" s="1317" t="s">
        <v>57</v>
      </c>
      <c r="C109" s="1318"/>
      <c r="E109" s="1410" t="s">
        <v>294</v>
      </c>
      <c r="F109" s="1411"/>
      <c r="G109" s="1315">
        <f>VLOOKUP(B109,'Urbano.Piano inv. forn'!$D$131:$H$170,3,FALSE)</f>
        <v>0</v>
      </c>
      <c r="H109" s="1316"/>
      <c r="I109" s="104"/>
      <c r="J109" s="1410" t="s">
        <v>295</v>
      </c>
      <c r="K109" s="1412"/>
      <c r="L109" s="1411"/>
      <c r="M109" s="1315">
        <f>VLOOKUP(B109,'Urbano.Piano inv. forn'!$D$131:$H$170,4,FALSE)</f>
        <v>0</v>
      </c>
      <c r="N109" s="1316"/>
      <c r="P109" s="153" t="s">
        <v>296</v>
      </c>
      <c r="Q109" s="436"/>
      <c r="S109" s="154" t="s">
        <v>297</v>
      </c>
      <c r="T109" s="1171"/>
      <c r="U109" s="1173"/>
      <c r="V109" s="437"/>
    </row>
    <row r="110" spans="1:23" ht="13.5" customHeight="1" thickBot="1" x14ac:dyDescent="0.4">
      <c r="A110" s="133"/>
      <c r="B110" s="114"/>
      <c r="C110" s="114"/>
      <c r="E110" s="115"/>
      <c r="F110" s="115"/>
      <c r="G110" s="116"/>
      <c r="H110" s="116"/>
      <c r="I110" s="104"/>
      <c r="J110" s="115"/>
      <c r="K110" s="115"/>
      <c r="L110" s="115"/>
      <c r="M110" s="116"/>
      <c r="N110" s="116"/>
      <c r="P110" s="117"/>
      <c r="S110" s="113"/>
      <c r="T110" s="431"/>
      <c r="V110" s="134"/>
      <c r="W110" s="431"/>
    </row>
    <row r="111" spans="1:23" ht="33.75" customHeight="1" thickBot="1" x14ac:dyDescent="0.4">
      <c r="A111" s="1398" t="s">
        <v>298</v>
      </c>
      <c r="B111" s="1399"/>
      <c r="C111" s="1399"/>
      <c r="D111" s="1400"/>
      <c r="E111" s="1346">
        <f>VLOOKUP(B109,'Urbano.Piano inv. forn'!$D$131:$V$170,17,FALSE)</f>
        <v>0</v>
      </c>
      <c r="F111" s="1347"/>
      <c r="G111" s="1347"/>
      <c r="H111" s="1348"/>
      <c r="I111" s="104"/>
      <c r="J111" s="1401" t="s">
        <v>53</v>
      </c>
      <c r="K111" s="1402"/>
      <c r="L111" s="1403"/>
      <c r="M111" s="1346">
        <f>VLOOKUP(B109,'Urbano.Piano inv. forn'!$D$131:$V$170,19,FALSE)</f>
        <v>0</v>
      </c>
      <c r="N111" s="1348"/>
      <c r="O111" s="130"/>
      <c r="P111" s="154" t="s">
        <v>299</v>
      </c>
      <c r="Q111" s="135">
        <f>M111+E111</f>
        <v>0</v>
      </c>
      <c r="S111" s="154" t="s">
        <v>300</v>
      </c>
      <c r="T111" s="1171"/>
      <c r="U111" s="1173"/>
      <c r="V111" s="134"/>
      <c r="W111" s="431"/>
    </row>
    <row r="112" spans="1:23" ht="21.75" customHeight="1" thickBot="1" x14ac:dyDescent="0.4">
      <c r="A112" s="136"/>
      <c r="B112" s="137"/>
      <c r="C112" s="137"/>
      <c r="D112" s="137"/>
      <c r="E112" s="138"/>
      <c r="F112" s="138"/>
      <c r="G112" s="138"/>
      <c r="H112" s="138"/>
      <c r="I112" s="104"/>
      <c r="J112" s="115"/>
      <c r="K112" s="115"/>
      <c r="L112" s="115"/>
      <c r="M112" s="138"/>
      <c r="N112" s="138"/>
      <c r="O112" s="130"/>
      <c r="P112" s="113"/>
      <c r="Q112" s="130"/>
      <c r="S112" s="113"/>
      <c r="T112" s="114"/>
      <c r="U112" s="114"/>
      <c r="V112" s="134"/>
      <c r="W112" s="431"/>
    </row>
    <row r="113" spans="1:22" s="166" customFormat="1" ht="72" customHeight="1" x14ac:dyDescent="0.35">
      <c r="A113" s="1404" t="s">
        <v>301</v>
      </c>
      <c r="B113" s="1406" t="s">
        <v>302</v>
      </c>
      <c r="C113" s="1406" t="s">
        <v>303</v>
      </c>
      <c r="D113" s="149" t="s">
        <v>304</v>
      </c>
      <c r="E113" s="150" t="s">
        <v>305</v>
      </c>
      <c r="F113" s="149" t="s">
        <v>306</v>
      </c>
      <c r="G113" s="149" t="s">
        <v>307</v>
      </c>
      <c r="H113" s="151" t="s">
        <v>268</v>
      </c>
      <c r="I113" s="151" t="s">
        <v>308</v>
      </c>
      <c r="J113" s="151" t="s">
        <v>309</v>
      </c>
      <c r="K113" s="151" t="s">
        <v>818</v>
      </c>
      <c r="L113" s="151" t="s">
        <v>310</v>
      </c>
      <c r="M113" s="151" t="s">
        <v>311</v>
      </c>
      <c r="N113" s="151" t="s">
        <v>312</v>
      </c>
      <c r="O113" s="151" t="s">
        <v>313</v>
      </c>
      <c r="P113" s="151" t="s">
        <v>314</v>
      </c>
      <c r="Q113" s="151" t="s">
        <v>315</v>
      </c>
      <c r="R113" s="151" t="s">
        <v>316</v>
      </c>
      <c r="S113" s="151" t="s">
        <v>317</v>
      </c>
      <c r="T113" s="151" t="s">
        <v>318</v>
      </c>
      <c r="U113" s="1408" t="s">
        <v>319</v>
      </c>
      <c r="V113" s="438"/>
    </row>
    <row r="114" spans="1:22" s="166" customFormat="1" ht="28.5" customHeight="1" thickBot="1" x14ac:dyDescent="0.4">
      <c r="A114" s="1405"/>
      <c r="B114" s="1407"/>
      <c r="C114" s="1407"/>
      <c r="D114" s="152" t="s">
        <v>320</v>
      </c>
      <c r="E114" s="152" t="s">
        <v>321</v>
      </c>
      <c r="F114" s="152" t="s">
        <v>322</v>
      </c>
      <c r="G114" s="152" t="s">
        <v>322</v>
      </c>
      <c r="H114" s="152" t="s">
        <v>55</v>
      </c>
      <c r="I114" s="152" t="s">
        <v>29</v>
      </c>
      <c r="J114" s="152" t="s">
        <v>323</v>
      </c>
      <c r="K114" s="152" t="s">
        <v>324</v>
      </c>
      <c r="L114" s="152" t="s">
        <v>324</v>
      </c>
      <c r="M114" s="152" t="s">
        <v>325</v>
      </c>
      <c r="N114" s="152" t="s">
        <v>324</v>
      </c>
      <c r="O114" s="152" t="s">
        <v>326</v>
      </c>
      <c r="P114" s="152" t="s">
        <v>820</v>
      </c>
      <c r="Q114" s="152" t="s">
        <v>327</v>
      </c>
      <c r="R114" s="152" t="s">
        <v>328</v>
      </c>
      <c r="S114" s="152" t="s">
        <v>329</v>
      </c>
      <c r="T114" s="152" t="s">
        <v>329</v>
      </c>
      <c r="U114" s="1409"/>
      <c r="V114" s="438"/>
    </row>
    <row r="115" spans="1:22" ht="15" customHeight="1" x14ac:dyDescent="0.35">
      <c r="A115" s="1396" t="str">
        <f>B109</f>
        <v>urb.e.2</v>
      </c>
      <c r="B115" s="141">
        <v>1</v>
      </c>
      <c r="C115" s="185"/>
      <c r="D115" s="119"/>
      <c r="E115" s="119"/>
      <c r="F115" s="185"/>
      <c r="G115" s="440"/>
      <c r="H115" s="120"/>
      <c r="I115" s="441"/>
      <c r="J115" s="442"/>
      <c r="K115" s="442"/>
      <c r="L115" s="443"/>
      <c r="M115" s="441"/>
      <c r="N115" s="443"/>
      <c r="O115" s="148"/>
      <c r="P115" s="148"/>
      <c r="Q115" s="441"/>
      <c r="R115" s="441"/>
      <c r="S115" s="441"/>
      <c r="T115" s="441"/>
      <c r="U115" s="444"/>
      <c r="V115" s="437"/>
    </row>
    <row r="116" spans="1:22" x14ac:dyDescent="0.35">
      <c r="A116" s="1396"/>
      <c r="B116" s="142">
        <v>2</v>
      </c>
      <c r="C116" s="118"/>
      <c r="D116" s="112"/>
      <c r="E116" s="112"/>
      <c r="F116" s="118"/>
      <c r="G116" s="445"/>
      <c r="H116" s="118"/>
      <c r="I116" s="428"/>
      <c r="J116" s="446"/>
      <c r="K116" s="446"/>
      <c r="L116" s="447"/>
      <c r="M116" s="428"/>
      <c r="N116" s="447"/>
      <c r="O116" s="139"/>
      <c r="P116" s="139"/>
      <c r="Q116" s="428"/>
      <c r="R116" s="428" t="s">
        <v>330</v>
      </c>
      <c r="S116" s="428"/>
      <c r="T116" s="428"/>
      <c r="U116" s="448"/>
      <c r="V116" s="437"/>
    </row>
    <row r="117" spans="1:22" x14ac:dyDescent="0.35">
      <c r="A117" s="1396"/>
      <c r="B117" s="142">
        <v>3</v>
      </c>
      <c r="C117" s="118"/>
      <c r="D117" s="112"/>
      <c r="E117" s="112"/>
      <c r="F117" s="118"/>
      <c r="G117" s="445"/>
      <c r="H117" s="118"/>
      <c r="I117" s="428"/>
      <c r="J117" s="446"/>
      <c r="K117" s="446"/>
      <c r="L117" s="447"/>
      <c r="M117" s="428"/>
      <c r="N117" s="447"/>
      <c r="O117" s="139"/>
      <c r="P117" s="139"/>
      <c r="Q117" s="428"/>
      <c r="R117" s="428"/>
      <c r="S117" s="428"/>
      <c r="T117" s="428"/>
      <c r="U117" s="448"/>
      <c r="V117" s="437"/>
    </row>
    <row r="118" spans="1:22" x14ac:dyDescent="0.35">
      <c r="A118" s="1396"/>
      <c r="B118" s="142">
        <v>4</v>
      </c>
      <c r="C118" s="118"/>
      <c r="D118" s="112"/>
      <c r="E118" s="112"/>
      <c r="F118" s="118"/>
      <c r="G118" s="445"/>
      <c r="H118" s="118"/>
      <c r="I118" s="428"/>
      <c r="J118" s="446"/>
      <c r="K118" s="446"/>
      <c r="L118" s="447"/>
      <c r="M118" s="428"/>
      <c r="N118" s="447"/>
      <c r="O118" s="139"/>
      <c r="P118" s="139"/>
      <c r="Q118" s="428"/>
      <c r="R118" s="428"/>
      <c r="S118" s="428"/>
      <c r="T118" s="428"/>
      <c r="U118" s="448"/>
      <c r="V118" s="437"/>
    </row>
    <row r="119" spans="1:22" x14ac:dyDescent="0.35">
      <c r="A119" s="1396"/>
      <c r="B119" s="142">
        <v>5</v>
      </c>
      <c r="C119" s="118"/>
      <c r="D119" s="112"/>
      <c r="E119" s="112"/>
      <c r="F119" s="118"/>
      <c r="G119" s="445"/>
      <c r="H119" s="118"/>
      <c r="I119" s="428"/>
      <c r="J119" s="446"/>
      <c r="K119" s="446"/>
      <c r="L119" s="447"/>
      <c r="M119" s="428"/>
      <c r="N119" s="447"/>
      <c r="O119" s="139"/>
      <c r="P119" s="139"/>
      <c r="Q119" s="428"/>
      <c r="R119" s="428"/>
      <c r="S119" s="428"/>
      <c r="T119" s="428"/>
      <c r="U119" s="448"/>
      <c r="V119" s="437"/>
    </row>
    <row r="120" spans="1:22" x14ac:dyDescent="0.35">
      <c r="A120" s="1396"/>
      <c r="B120" s="142">
        <v>6</v>
      </c>
      <c r="C120" s="118"/>
      <c r="D120" s="112"/>
      <c r="E120" s="112"/>
      <c r="F120" s="118"/>
      <c r="G120" s="445"/>
      <c r="H120" s="118"/>
      <c r="I120" s="428"/>
      <c r="J120" s="446"/>
      <c r="K120" s="446"/>
      <c r="L120" s="447"/>
      <c r="M120" s="428"/>
      <c r="N120" s="447"/>
      <c r="O120" s="139"/>
      <c r="P120" s="139"/>
      <c r="Q120" s="428"/>
      <c r="R120" s="428"/>
      <c r="S120" s="428"/>
      <c r="T120" s="428"/>
      <c r="U120" s="448"/>
      <c r="V120" s="437"/>
    </row>
    <row r="121" spans="1:22" x14ac:dyDescent="0.35">
      <c r="A121" s="1396"/>
      <c r="B121" s="142">
        <v>7</v>
      </c>
      <c r="C121" s="118"/>
      <c r="D121" s="112"/>
      <c r="E121" s="112"/>
      <c r="F121" s="118"/>
      <c r="G121" s="445"/>
      <c r="H121" s="118"/>
      <c r="I121" s="428"/>
      <c r="J121" s="446"/>
      <c r="K121" s="446"/>
      <c r="L121" s="447"/>
      <c r="M121" s="428"/>
      <c r="N121" s="447"/>
      <c r="O121" s="139"/>
      <c r="P121" s="139"/>
      <c r="Q121" s="428"/>
      <c r="R121" s="428"/>
      <c r="S121" s="428"/>
      <c r="T121" s="428"/>
      <c r="U121" s="448"/>
      <c r="V121" s="437"/>
    </row>
    <row r="122" spans="1:22" x14ac:dyDescent="0.35">
      <c r="A122" s="1396"/>
      <c r="B122" s="142">
        <v>8</v>
      </c>
      <c r="C122" s="118"/>
      <c r="D122" s="112"/>
      <c r="E122" s="112"/>
      <c r="F122" s="118"/>
      <c r="G122" s="445"/>
      <c r="H122" s="118"/>
      <c r="I122" s="428"/>
      <c r="J122" s="446"/>
      <c r="K122" s="446"/>
      <c r="L122" s="447"/>
      <c r="M122" s="428"/>
      <c r="N122" s="447"/>
      <c r="O122" s="139"/>
      <c r="P122" s="139"/>
      <c r="Q122" s="428"/>
      <c r="R122" s="428"/>
      <c r="S122" s="428"/>
      <c r="T122" s="428"/>
      <c r="U122" s="448"/>
      <c r="V122" s="437"/>
    </row>
    <row r="123" spans="1:22" x14ac:dyDescent="0.35">
      <c r="A123" s="1396"/>
      <c r="B123" s="142">
        <v>9</v>
      </c>
      <c r="C123" s="118"/>
      <c r="D123" s="112"/>
      <c r="E123" s="112"/>
      <c r="F123" s="118"/>
      <c r="G123" s="445"/>
      <c r="H123" s="118"/>
      <c r="I123" s="428"/>
      <c r="J123" s="446"/>
      <c r="K123" s="446"/>
      <c r="L123" s="447"/>
      <c r="M123" s="428"/>
      <c r="N123" s="447"/>
      <c r="O123" s="139"/>
      <c r="P123" s="139"/>
      <c r="Q123" s="428"/>
      <c r="R123" s="428"/>
      <c r="S123" s="428"/>
      <c r="T123" s="428"/>
      <c r="U123" s="448"/>
      <c r="V123" s="437"/>
    </row>
    <row r="124" spans="1:22" ht="15" thickBot="1" x14ac:dyDescent="0.4">
      <c r="A124" s="1397"/>
      <c r="B124" s="143">
        <v>10</v>
      </c>
      <c r="C124" s="132"/>
      <c r="D124" s="131"/>
      <c r="E124" s="131"/>
      <c r="F124" s="132"/>
      <c r="G124" s="449"/>
      <c r="H124" s="132"/>
      <c r="I124" s="450"/>
      <c r="J124" s="451"/>
      <c r="K124" s="451"/>
      <c r="L124" s="452"/>
      <c r="M124" s="450"/>
      <c r="N124" s="452"/>
      <c r="O124" s="140"/>
      <c r="P124" s="140"/>
      <c r="Q124" s="450"/>
      <c r="R124" s="450"/>
      <c r="S124" s="450"/>
      <c r="T124" s="450"/>
      <c r="U124" s="453"/>
      <c r="V124" s="437"/>
    </row>
    <row r="125" spans="1:22" ht="25" thickBot="1" x14ac:dyDescent="0.4">
      <c r="A125" s="564"/>
      <c r="C125" s="565"/>
      <c r="D125" s="566"/>
      <c r="E125" s="424" t="s">
        <v>331</v>
      </c>
      <c r="F125" s="425">
        <f>COUNTA(F115:F124)</f>
        <v>0</v>
      </c>
      <c r="G125" s="426">
        <f>COUNTA(G115:G124)</f>
        <v>0</v>
      </c>
      <c r="H125" s="565"/>
      <c r="I125" s="431"/>
      <c r="J125" s="567"/>
      <c r="K125" s="567"/>
      <c r="L125" s="568"/>
      <c r="M125" s="1354" t="s">
        <v>563</v>
      </c>
      <c r="N125" s="1355"/>
      <c r="O125" s="747">
        <f>SUM(O115:O124)</f>
        <v>0</v>
      </c>
      <c r="P125" s="748">
        <f>SUM(P115:P124)</f>
        <v>0</v>
      </c>
      <c r="Q125" s="431"/>
      <c r="S125" s="113"/>
      <c r="T125" s="117"/>
      <c r="U125" s="531"/>
      <c r="V125" s="455"/>
    </row>
    <row r="126" spans="1:22" ht="15" thickBot="1" x14ac:dyDescent="0.4">
      <c r="A126" s="456"/>
      <c r="B126" s="457"/>
      <c r="C126" s="407"/>
      <c r="D126" s="407"/>
      <c r="E126" s="407"/>
      <c r="F126" s="457"/>
      <c r="G126" s="407"/>
      <c r="H126" s="407"/>
      <c r="I126" s="457"/>
      <c r="J126" s="457"/>
      <c r="K126" s="457"/>
      <c r="L126" s="407"/>
      <c r="M126" s="407"/>
      <c r="N126" s="407"/>
      <c r="O126" s="407"/>
      <c r="P126" s="407"/>
      <c r="Q126" s="407"/>
      <c r="R126" s="407"/>
      <c r="S126" s="407"/>
      <c r="T126" s="458"/>
      <c r="U126" s="407"/>
      <c r="V126" s="459"/>
    </row>
    <row r="127" spans="1:22" ht="15" thickBot="1" x14ac:dyDescent="0.4">
      <c r="A127" s="432"/>
      <c r="B127" s="433"/>
      <c r="C127" s="434"/>
      <c r="D127" s="434"/>
      <c r="E127" s="434"/>
      <c r="F127" s="433"/>
      <c r="G127" s="434"/>
      <c r="H127" s="434"/>
      <c r="I127" s="433"/>
      <c r="J127" s="433"/>
      <c r="K127" s="433"/>
      <c r="L127" s="434"/>
      <c r="M127" s="434"/>
      <c r="N127" s="434"/>
      <c r="O127" s="434"/>
      <c r="P127" s="434"/>
      <c r="Q127" s="434"/>
      <c r="R127" s="434"/>
      <c r="S127" s="434"/>
      <c r="T127" s="434"/>
      <c r="U127" s="434"/>
      <c r="V127" s="435"/>
    </row>
    <row r="128" spans="1:22" ht="32.25" customHeight="1" thickBot="1" x14ac:dyDescent="0.4">
      <c r="A128" s="147" t="s">
        <v>9</v>
      </c>
      <c r="B128" s="1317" t="s">
        <v>57</v>
      </c>
      <c r="C128" s="1318"/>
      <c r="E128" s="1410" t="s">
        <v>294</v>
      </c>
      <c r="F128" s="1411"/>
      <c r="G128" s="1315">
        <f>VLOOKUP(B128,'Urbano.Piano inv. forn'!$D$131:$H$170,3,FALSE)</f>
        <v>0</v>
      </c>
      <c r="H128" s="1316"/>
      <c r="I128" s="104"/>
      <c r="J128" s="1410" t="s">
        <v>295</v>
      </c>
      <c r="K128" s="1412"/>
      <c r="L128" s="1411"/>
      <c r="M128" s="1315">
        <f>VLOOKUP(B128,'Urbano.Piano inv. forn'!$D$131:$H$170,4,FALSE)</f>
        <v>0</v>
      </c>
      <c r="N128" s="1316"/>
      <c r="P128" s="153" t="s">
        <v>296</v>
      </c>
      <c r="Q128" s="436"/>
      <c r="S128" s="154" t="s">
        <v>297</v>
      </c>
      <c r="T128" s="1171"/>
      <c r="U128" s="1173"/>
      <c r="V128" s="437"/>
    </row>
    <row r="129" spans="1:23" ht="13.5" customHeight="1" thickBot="1" x14ac:dyDescent="0.4">
      <c r="A129" s="133"/>
      <c r="B129" s="114"/>
      <c r="C129" s="114"/>
      <c r="E129" s="115"/>
      <c r="F129" s="115"/>
      <c r="G129" s="116"/>
      <c r="H129" s="116"/>
      <c r="I129" s="104"/>
      <c r="J129" s="115"/>
      <c r="K129" s="115"/>
      <c r="L129" s="115"/>
      <c r="M129" s="116"/>
      <c r="N129" s="116"/>
      <c r="P129" s="117"/>
      <c r="S129" s="113"/>
      <c r="T129" s="431"/>
      <c r="V129" s="134"/>
      <c r="W129" s="431"/>
    </row>
    <row r="130" spans="1:23" ht="33.75" customHeight="1" thickBot="1" x14ac:dyDescent="0.4">
      <c r="A130" s="1398" t="s">
        <v>298</v>
      </c>
      <c r="B130" s="1399"/>
      <c r="C130" s="1399"/>
      <c r="D130" s="1400"/>
      <c r="E130" s="1346">
        <f>VLOOKUP(B128,'Urbano.Piano inv. forn'!$D$131:$V$170,17,FALSE)</f>
        <v>0</v>
      </c>
      <c r="F130" s="1347"/>
      <c r="G130" s="1347"/>
      <c r="H130" s="1348"/>
      <c r="I130" s="104"/>
      <c r="J130" s="1401" t="s">
        <v>53</v>
      </c>
      <c r="K130" s="1402"/>
      <c r="L130" s="1403"/>
      <c r="M130" s="1346">
        <f>VLOOKUP(B128,'Urbano.Piano inv. forn'!$D$131:$V$170,19,FALSE)</f>
        <v>0</v>
      </c>
      <c r="N130" s="1348"/>
      <c r="O130" s="130"/>
      <c r="P130" s="154" t="s">
        <v>299</v>
      </c>
      <c r="Q130" s="135">
        <f>M130+E130</f>
        <v>0</v>
      </c>
      <c r="S130" s="154" t="s">
        <v>300</v>
      </c>
      <c r="T130" s="1171"/>
      <c r="U130" s="1173"/>
      <c r="V130" s="134"/>
      <c r="W130" s="431"/>
    </row>
    <row r="131" spans="1:23" ht="21.75" customHeight="1" thickBot="1" x14ac:dyDescent="0.4">
      <c r="A131" s="136"/>
      <c r="B131" s="137"/>
      <c r="C131" s="137"/>
      <c r="D131" s="137"/>
      <c r="E131" s="138"/>
      <c r="F131" s="138"/>
      <c r="G131" s="138"/>
      <c r="H131" s="138"/>
      <c r="I131" s="104"/>
      <c r="J131" s="115"/>
      <c r="K131" s="115"/>
      <c r="L131" s="115"/>
      <c r="M131" s="138"/>
      <c r="N131" s="138"/>
      <c r="O131" s="130"/>
      <c r="P131" s="113"/>
      <c r="Q131" s="130"/>
      <c r="S131" s="113"/>
      <c r="T131" s="114"/>
      <c r="U131" s="114"/>
      <c r="V131" s="134"/>
      <c r="W131" s="431"/>
    </row>
    <row r="132" spans="1:23" s="166" customFormat="1" ht="72" customHeight="1" x14ac:dyDescent="0.35">
      <c r="A132" s="1404" t="s">
        <v>301</v>
      </c>
      <c r="B132" s="1406" t="s">
        <v>302</v>
      </c>
      <c r="C132" s="1406" t="s">
        <v>303</v>
      </c>
      <c r="D132" s="149" t="s">
        <v>304</v>
      </c>
      <c r="E132" s="150" t="s">
        <v>305</v>
      </c>
      <c r="F132" s="149" t="s">
        <v>306</v>
      </c>
      <c r="G132" s="149" t="s">
        <v>307</v>
      </c>
      <c r="H132" s="151" t="s">
        <v>268</v>
      </c>
      <c r="I132" s="151" t="s">
        <v>308</v>
      </c>
      <c r="J132" s="151" t="s">
        <v>309</v>
      </c>
      <c r="K132" s="151" t="s">
        <v>818</v>
      </c>
      <c r="L132" s="151" t="s">
        <v>310</v>
      </c>
      <c r="M132" s="151" t="s">
        <v>311</v>
      </c>
      <c r="N132" s="151" t="s">
        <v>312</v>
      </c>
      <c r="O132" s="151" t="s">
        <v>313</v>
      </c>
      <c r="P132" s="151" t="s">
        <v>314</v>
      </c>
      <c r="Q132" s="151" t="s">
        <v>315</v>
      </c>
      <c r="R132" s="151" t="s">
        <v>316</v>
      </c>
      <c r="S132" s="151" t="s">
        <v>317</v>
      </c>
      <c r="T132" s="151" t="s">
        <v>318</v>
      </c>
      <c r="U132" s="1408" t="s">
        <v>319</v>
      </c>
      <c r="V132" s="438"/>
    </row>
    <row r="133" spans="1:23" s="166" customFormat="1" ht="28.5" customHeight="1" thickBot="1" x14ac:dyDescent="0.4">
      <c r="A133" s="1405"/>
      <c r="B133" s="1407"/>
      <c r="C133" s="1407"/>
      <c r="D133" s="152" t="s">
        <v>320</v>
      </c>
      <c r="E133" s="152" t="s">
        <v>321</v>
      </c>
      <c r="F133" s="152" t="s">
        <v>322</v>
      </c>
      <c r="G133" s="152" t="s">
        <v>322</v>
      </c>
      <c r="H133" s="152" t="s">
        <v>55</v>
      </c>
      <c r="I133" s="152" t="s">
        <v>29</v>
      </c>
      <c r="J133" s="152" t="s">
        <v>323</v>
      </c>
      <c r="K133" s="152" t="s">
        <v>324</v>
      </c>
      <c r="L133" s="152" t="s">
        <v>324</v>
      </c>
      <c r="M133" s="152" t="s">
        <v>325</v>
      </c>
      <c r="N133" s="152" t="s">
        <v>324</v>
      </c>
      <c r="O133" s="152" t="s">
        <v>326</v>
      </c>
      <c r="P133" s="152" t="s">
        <v>820</v>
      </c>
      <c r="Q133" s="152" t="s">
        <v>327</v>
      </c>
      <c r="R133" s="152" t="s">
        <v>328</v>
      </c>
      <c r="S133" s="152" t="s">
        <v>329</v>
      </c>
      <c r="T133" s="152" t="s">
        <v>329</v>
      </c>
      <c r="U133" s="1409"/>
      <c r="V133" s="438"/>
    </row>
    <row r="134" spans="1:23" ht="15" customHeight="1" x14ac:dyDescent="0.35">
      <c r="A134" s="1396" t="str">
        <f>B128</f>
        <v>urb.e.2</v>
      </c>
      <c r="B134" s="141">
        <v>1</v>
      </c>
      <c r="C134" s="185"/>
      <c r="D134" s="119"/>
      <c r="E134" s="119"/>
      <c r="F134" s="185"/>
      <c r="G134" s="440"/>
      <c r="H134" s="120"/>
      <c r="I134" s="441"/>
      <c r="J134" s="442"/>
      <c r="K134" s="442"/>
      <c r="L134" s="443"/>
      <c r="M134" s="441"/>
      <c r="N134" s="443"/>
      <c r="O134" s="148"/>
      <c r="P134" s="148"/>
      <c r="Q134" s="441"/>
      <c r="R134" s="441"/>
      <c r="S134" s="441"/>
      <c r="T134" s="441"/>
      <c r="U134" s="444"/>
      <c r="V134" s="437"/>
    </row>
    <row r="135" spans="1:23" x14ac:dyDescent="0.35">
      <c r="A135" s="1396"/>
      <c r="B135" s="142">
        <v>2</v>
      </c>
      <c r="C135" s="118"/>
      <c r="D135" s="112"/>
      <c r="E135" s="112"/>
      <c r="F135" s="118"/>
      <c r="G135" s="445"/>
      <c r="H135" s="118"/>
      <c r="I135" s="428"/>
      <c r="J135" s="446"/>
      <c r="K135" s="446"/>
      <c r="L135" s="447"/>
      <c r="M135" s="428"/>
      <c r="N135" s="447"/>
      <c r="O135" s="139"/>
      <c r="P135" s="139"/>
      <c r="Q135" s="428"/>
      <c r="R135" s="428" t="s">
        <v>330</v>
      </c>
      <c r="S135" s="428"/>
      <c r="T135" s="428"/>
      <c r="U135" s="448"/>
      <c r="V135" s="437"/>
    </row>
    <row r="136" spans="1:23" x14ac:dyDescent="0.35">
      <c r="A136" s="1396"/>
      <c r="B136" s="142">
        <v>3</v>
      </c>
      <c r="C136" s="118"/>
      <c r="D136" s="112"/>
      <c r="E136" s="112"/>
      <c r="F136" s="118"/>
      <c r="G136" s="445"/>
      <c r="H136" s="118"/>
      <c r="I136" s="428"/>
      <c r="J136" s="446"/>
      <c r="K136" s="446"/>
      <c r="L136" s="447"/>
      <c r="M136" s="428"/>
      <c r="N136" s="447"/>
      <c r="O136" s="139"/>
      <c r="P136" s="139"/>
      <c r="Q136" s="428"/>
      <c r="R136" s="428"/>
      <c r="S136" s="428"/>
      <c r="T136" s="428"/>
      <c r="U136" s="448"/>
      <c r="V136" s="437"/>
    </row>
    <row r="137" spans="1:23" x14ac:dyDescent="0.35">
      <c r="A137" s="1396"/>
      <c r="B137" s="142">
        <v>4</v>
      </c>
      <c r="C137" s="118"/>
      <c r="D137" s="112"/>
      <c r="E137" s="112"/>
      <c r="F137" s="118"/>
      <c r="G137" s="445"/>
      <c r="H137" s="118"/>
      <c r="I137" s="428"/>
      <c r="J137" s="446"/>
      <c r="K137" s="446"/>
      <c r="L137" s="447"/>
      <c r="M137" s="428"/>
      <c r="N137" s="447"/>
      <c r="O137" s="139"/>
      <c r="P137" s="139"/>
      <c r="Q137" s="428"/>
      <c r="R137" s="428"/>
      <c r="S137" s="428"/>
      <c r="T137" s="428"/>
      <c r="U137" s="448"/>
      <c r="V137" s="437"/>
    </row>
    <row r="138" spans="1:23" x14ac:dyDescent="0.35">
      <c r="A138" s="1396"/>
      <c r="B138" s="142">
        <v>5</v>
      </c>
      <c r="C138" s="118"/>
      <c r="D138" s="112"/>
      <c r="E138" s="112"/>
      <c r="F138" s="118"/>
      <c r="G138" s="445"/>
      <c r="H138" s="118"/>
      <c r="I138" s="428"/>
      <c r="J138" s="446"/>
      <c r="K138" s="446"/>
      <c r="L138" s="447"/>
      <c r="M138" s="428"/>
      <c r="N138" s="447"/>
      <c r="O138" s="139"/>
      <c r="P138" s="139"/>
      <c r="Q138" s="428"/>
      <c r="R138" s="428"/>
      <c r="S138" s="428"/>
      <c r="T138" s="428"/>
      <c r="U138" s="448"/>
      <c r="V138" s="437"/>
    </row>
    <row r="139" spans="1:23" x14ac:dyDescent="0.35">
      <c r="A139" s="1396"/>
      <c r="B139" s="142">
        <v>6</v>
      </c>
      <c r="C139" s="118"/>
      <c r="D139" s="112"/>
      <c r="E139" s="112"/>
      <c r="F139" s="118"/>
      <c r="G139" s="445"/>
      <c r="H139" s="118"/>
      <c r="I139" s="428"/>
      <c r="J139" s="446"/>
      <c r="K139" s="446"/>
      <c r="L139" s="447"/>
      <c r="M139" s="428"/>
      <c r="N139" s="447"/>
      <c r="O139" s="139"/>
      <c r="P139" s="139"/>
      <c r="Q139" s="428"/>
      <c r="R139" s="428"/>
      <c r="S139" s="428"/>
      <c r="T139" s="428"/>
      <c r="U139" s="448"/>
      <c r="V139" s="437"/>
    </row>
    <row r="140" spans="1:23" x14ac:dyDescent="0.35">
      <c r="A140" s="1396"/>
      <c r="B140" s="142">
        <v>7</v>
      </c>
      <c r="C140" s="118"/>
      <c r="D140" s="112"/>
      <c r="E140" s="112"/>
      <c r="F140" s="118"/>
      <c r="G140" s="445"/>
      <c r="H140" s="118"/>
      <c r="I140" s="428"/>
      <c r="J140" s="446"/>
      <c r="K140" s="446"/>
      <c r="L140" s="447"/>
      <c r="M140" s="428"/>
      <c r="N140" s="447"/>
      <c r="O140" s="139"/>
      <c r="P140" s="139"/>
      <c r="Q140" s="428"/>
      <c r="R140" s="428"/>
      <c r="S140" s="428"/>
      <c r="T140" s="428"/>
      <c r="U140" s="448"/>
      <c r="V140" s="437"/>
    </row>
    <row r="141" spans="1:23" x14ac:dyDescent="0.35">
      <c r="A141" s="1396"/>
      <c r="B141" s="142">
        <v>8</v>
      </c>
      <c r="C141" s="118"/>
      <c r="D141" s="112"/>
      <c r="E141" s="112"/>
      <c r="F141" s="118"/>
      <c r="G141" s="445"/>
      <c r="H141" s="118"/>
      <c r="I141" s="428"/>
      <c r="J141" s="446"/>
      <c r="K141" s="446"/>
      <c r="L141" s="447"/>
      <c r="M141" s="428"/>
      <c r="N141" s="447"/>
      <c r="O141" s="139"/>
      <c r="P141" s="139"/>
      <c r="Q141" s="428"/>
      <c r="R141" s="428"/>
      <c r="S141" s="428"/>
      <c r="T141" s="428"/>
      <c r="U141" s="448"/>
      <c r="V141" s="437"/>
    </row>
    <row r="142" spans="1:23" x14ac:dyDescent="0.35">
      <c r="A142" s="1396"/>
      <c r="B142" s="142">
        <v>9</v>
      </c>
      <c r="C142" s="118"/>
      <c r="D142" s="112"/>
      <c r="E142" s="112"/>
      <c r="F142" s="118"/>
      <c r="G142" s="445"/>
      <c r="H142" s="118"/>
      <c r="I142" s="428"/>
      <c r="J142" s="446"/>
      <c r="K142" s="446"/>
      <c r="L142" s="447"/>
      <c r="M142" s="428"/>
      <c r="N142" s="447"/>
      <c r="O142" s="139"/>
      <c r="P142" s="139"/>
      <c r="Q142" s="428"/>
      <c r="R142" s="428"/>
      <c r="S142" s="428"/>
      <c r="T142" s="428"/>
      <c r="U142" s="448"/>
      <c r="V142" s="437"/>
    </row>
    <row r="143" spans="1:23" ht="15" thickBot="1" x14ac:dyDescent="0.4">
      <c r="A143" s="1397"/>
      <c r="B143" s="143">
        <v>10</v>
      </c>
      <c r="C143" s="132"/>
      <c r="D143" s="131"/>
      <c r="E143" s="131"/>
      <c r="F143" s="132"/>
      <c r="G143" s="449"/>
      <c r="H143" s="132"/>
      <c r="I143" s="450"/>
      <c r="J143" s="451"/>
      <c r="K143" s="451"/>
      <c r="L143" s="452"/>
      <c r="M143" s="450"/>
      <c r="N143" s="452"/>
      <c r="O143" s="140"/>
      <c r="P143" s="140"/>
      <c r="Q143" s="450"/>
      <c r="R143" s="450"/>
      <c r="S143" s="450"/>
      <c r="T143" s="450"/>
      <c r="U143" s="453"/>
      <c r="V143" s="437"/>
    </row>
    <row r="144" spans="1:23" ht="25" thickBot="1" x14ac:dyDescent="0.4">
      <c r="A144" s="564"/>
      <c r="C144" s="565"/>
      <c r="D144" s="566"/>
      <c r="E144" s="424" t="s">
        <v>331</v>
      </c>
      <c r="F144" s="425">
        <f>COUNTA(F134:F143)</f>
        <v>0</v>
      </c>
      <c r="G144" s="426">
        <f>COUNTA(G134:G143)</f>
        <v>0</v>
      </c>
      <c r="H144" s="565"/>
      <c r="I144" s="431"/>
      <c r="J144" s="567"/>
      <c r="K144" s="567"/>
      <c r="L144" s="568"/>
      <c r="M144" s="1354" t="s">
        <v>563</v>
      </c>
      <c r="N144" s="1355"/>
      <c r="O144" s="747">
        <f>SUM(O134:O143)</f>
        <v>0</v>
      </c>
      <c r="P144" s="748">
        <f>SUM(P134:P143)</f>
        <v>0</v>
      </c>
      <c r="Q144" s="431"/>
      <c r="S144" s="113"/>
      <c r="T144" s="117"/>
      <c r="U144" s="531"/>
      <c r="V144" s="455"/>
    </row>
    <row r="145" spans="1:23" ht="15" thickBot="1" x14ac:dyDescent="0.4">
      <c r="A145" s="456"/>
      <c r="B145" s="457"/>
      <c r="C145" s="407"/>
      <c r="D145" s="407"/>
      <c r="E145" s="407"/>
      <c r="F145" s="457"/>
      <c r="G145" s="407"/>
      <c r="H145" s="407"/>
      <c r="I145" s="457"/>
      <c r="J145" s="457"/>
      <c r="K145" s="457"/>
      <c r="L145" s="407"/>
      <c r="M145" s="407"/>
      <c r="N145" s="407"/>
      <c r="O145" s="407"/>
      <c r="P145" s="407"/>
      <c r="Q145" s="407"/>
      <c r="R145" s="407"/>
      <c r="S145" s="407"/>
      <c r="T145" s="458"/>
      <c r="U145" s="407"/>
      <c r="V145" s="459"/>
    </row>
    <row r="146" spans="1:23" ht="15" thickBot="1" x14ac:dyDescent="0.4">
      <c r="A146" s="432"/>
      <c r="B146" s="433"/>
      <c r="C146" s="434"/>
      <c r="D146" s="434"/>
      <c r="E146" s="434"/>
      <c r="F146" s="433"/>
      <c r="G146" s="434"/>
      <c r="H146" s="434"/>
      <c r="I146" s="433"/>
      <c r="J146" s="433"/>
      <c r="K146" s="433"/>
      <c r="L146" s="434"/>
      <c r="M146" s="434"/>
      <c r="N146" s="434"/>
      <c r="O146" s="434"/>
      <c r="P146" s="434"/>
      <c r="Q146" s="434"/>
      <c r="R146" s="434"/>
      <c r="S146" s="434"/>
      <c r="T146" s="434"/>
      <c r="U146" s="434"/>
      <c r="V146" s="435"/>
    </row>
    <row r="147" spans="1:23" ht="32.25" customHeight="1" thickBot="1" x14ac:dyDescent="0.4">
      <c r="A147" s="147" t="s">
        <v>9</v>
      </c>
      <c r="B147" s="1317" t="s">
        <v>57</v>
      </c>
      <c r="C147" s="1318"/>
      <c r="E147" s="1410" t="s">
        <v>294</v>
      </c>
      <c r="F147" s="1411"/>
      <c r="G147" s="1315">
        <f>VLOOKUP(B147,'Urbano.Piano inv. forn'!$D$131:$H$170,3,FALSE)</f>
        <v>0</v>
      </c>
      <c r="H147" s="1316"/>
      <c r="I147" s="104"/>
      <c r="J147" s="1410" t="s">
        <v>295</v>
      </c>
      <c r="K147" s="1412"/>
      <c r="L147" s="1411"/>
      <c r="M147" s="1315">
        <f>VLOOKUP(B147,'Urbano.Piano inv. forn'!$D$131:$H$170,4,FALSE)</f>
        <v>0</v>
      </c>
      <c r="N147" s="1316"/>
      <c r="P147" s="153" t="s">
        <v>296</v>
      </c>
      <c r="Q147" s="436"/>
      <c r="S147" s="154" t="s">
        <v>297</v>
      </c>
      <c r="T147" s="1171"/>
      <c r="U147" s="1173"/>
      <c r="V147" s="437"/>
    </row>
    <row r="148" spans="1:23" ht="13.5" customHeight="1" thickBot="1" x14ac:dyDescent="0.4">
      <c r="A148" s="133"/>
      <c r="B148" s="114"/>
      <c r="C148" s="114"/>
      <c r="E148" s="115"/>
      <c r="F148" s="115"/>
      <c r="G148" s="116"/>
      <c r="H148" s="116"/>
      <c r="I148" s="104"/>
      <c r="J148" s="115"/>
      <c r="K148" s="115"/>
      <c r="L148" s="115"/>
      <c r="M148" s="116"/>
      <c r="N148" s="116"/>
      <c r="P148" s="117"/>
      <c r="S148" s="113"/>
      <c r="T148" s="431"/>
      <c r="V148" s="134"/>
      <c r="W148" s="431"/>
    </row>
    <row r="149" spans="1:23" ht="33.75" customHeight="1" thickBot="1" x14ac:dyDescent="0.4">
      <c r="A149" s="1398" t="s">
        <v>298</v>
      </c>
      <c r="B149" s="1399"/>
      <c r="C149" s="1399"/>
      <c r="D149" s="1400"/>
      <c r="E149" s="1346">
        <f>VLOOKUP(B147,'Urbano.Piano inv. forn'!$D$131:$V$170,17,FALSE)</f>
        <v>0</v>
      </c>
      <c r="F149" s="1347"/>
      <c r="G149" s="1347"/>
      <c r="H149" s="1348"/>
      <c r="I149" s="104"/>
      <c r="J149" s="1401" t="s">
        <v>53</v>
      </c>
      <c r="K149" s="1402"/>
      <c r="L149" s="1403"/>
      <c r="M149" s="1346">
        <f>VLOOKUP(B147,'Urbano.Piano inv. forn'!$D$131:$V$170,19,FALSE)</f>
        <v>0</v>
      </c>
      <c r="N149" s="1348"/>
      <c r="O149" s="130"/>
      <c r="P149" s="154" t="s">
        <v>299</v>
      </c>
      <c r="Q149" s="135">
        <f>M149+E149</f>
        <v>0</v>
      </c>
      <c r="S149" s="154" t="s">
        <v>300</v>
      </c>
      <c r="T149" s="1171"/>
      <c r="U149" s="1173"/>
      <c r="V149" s="134"/>
      <c r="W149" s="431"/>
    </row>
    <row r="150" spans="1:23" ht="21.75" customHeight="1" thickBot="1" x14ac:dyDescent="0.4">
      <c r="A150" s="136"/>
      <c r="B150" s="137"/>
      <c r="C150" s="137"/>
      <c r="D150" s="137"/>
      <c r="E150" s="138"/>
      <c r="F150" s="138"/>
      <c r="G150" s="138"/>
      <c r="H150" s="138"/>
      <c r="I150" s="104"/>
      <c r="J150" s="115"/>
      <c r="K150" s="115"/>
      <c r="L150" s="115"/>
      <c r="M150" s="138"/>
      <c r="N150" s="138"/>
      <c r="O150" s="130"/>
      <c r="P150" s="113"/>
      <c r="Q150" s="130"/>
      <c r="S150" s="113"/>
      <c r="T150" s="114"/>
      <c r="U150" s="114"/>
      <c r="V150" s="134"/>
      <c r="W150" s="431"/>
    </row>
    <row r="151" spans="1:23" s="166" customFormat="1" ht="72" customHeight="1" x14ac:dyDescent="0.35">
      <c r="A151" s="1404" t="s">
        <v>301</v>
      </c>
      <c r="B151" s="1406" t="s">
        <v>302</v>
      </c>
      <c r="C151" s="1406" t="s">
        <v>303</v>
      </c>
      <c r="D151" s="149" t="s">
        <v>304</v>
      </c>
      <c r="E151" s="150" t="s">
        <v>305</v>
      </c>
      <c r="F151" s="149" t="s">
        <v>306</v>
      </c>
      <c r="G151" s="149" t="s">
        <v>307</v>
      </c>
      <c r="H151" s="151" t="s">
        <v>268</v>
      </c>
      <c r="I151" s="151" t="s">
        <v>308</v>
      </c>
      <c r="J151" s="151" t="s">
        <v>309</v>
      </c>
      <c r="K151" s="151" t="s">
        <v>818</v>
      </c>
      <c r="L151" s="151" t="s">
        <v>310</v>
      </c>
      <c r="M151" s="151" t="s">
        <v>311</v>
      </c>
      <c r="N151" s="151" t="s">
        <v>312</v>
      </c>
      <c r="O151" s="151" t="s">
        <v>313</v>
      </c>
      <c r="P151" s="151" t="s">
        <v>314</v>
      </c>
      <c r="Q151" s="151" t="s">
        <v>315</v>
      </c>
      <c r="R151" s="151" t="s">
        <v>316</v>
      </c>
      <c r="S151" s="151" t="s">
        <v>317</v>
      </c>
      <c r="T151" s="151" t="s">
        <v>318</v>
      </c>
      <c r="U151" s="1408" t="s">
        <v>319</v>
      </c>
      <c r="V151" s="438"/>
    </row>
    <row r="152" spans="1:23" s="166" customFormat="1" ht="28.5" customHeight="1" thickBot="1" x14ac:dyDescent="0.4">
      <c r="A152" s="1405"/>
      <c r="B152" s="1407"/>
      <c r="C152" s="1407"/>
      <c r="D152" s="152" t="s">
        <v>320</v>
      </c>
      <c r="E152" s="152" t="s">
        <v>321</v>
      </c>
      <c r="F152" s="152" t="s">
        <v>322</v>
      </c>
      <c r="G152" s="152" t="s">
        <v>322</v>
      </c>
      <c r="H152" s="152" t="s">
        <v>55</v>
      </c>
      <c r="I152" s="152" t="s">
        <v>29</v>
      </c>
      <c r="J152" s="152" t="s">
        <v>323</v>
      </c>
      <c r="K152" s="152" t="s">
        <v>324</v>
      </c>
      <c r="L152" s="152" t="s">
        <v>324</v>
      </c>
      <c r="M152" s="152" t="s">
        <v>325</v>
      </c>
      <c r="N152" s="152" t="s">
        <v>324</v>
      </c>
      <c r="O152" s="152" t="s">
        <v>326</v>
      </c>
      <c r="P152" s="152" t="s">
        <v>820</v>
      </c>
      <c r="Q152" s="152" t="s">
        <v>327</v>
      </c>
      <c r="R152" s="152" t="s">
        <v>328</v>
      </c>
      <c r="S152" s="152" t="s">
        <v>329</v>
      </c>
      <c r="T152" s="152" t="s">
        <v>329</v>
      </c>
      <c r="U152" s="1409"/>
      <c r="V152" s="438"/>
    </row>
    <row r="153" spans="1:23" ht="15" customHeight="1" x14ac:dyDescent="0.35">
      <c r="A153" s="1396" t="str">
        <f>B147</f>
        <v>urb.e.2</v>
      </c>
      <c r="B153" s="141">
        <v>1</v>
      </c>
      <c r="C153" s="185"/>
      <c r="D153" s="119"/>
      <c r="E153" s="119"/>
      <c r="F153" s="185"/>
      <c r="G153" s="440"/>
      <c r="H153" s="120"/>
      <c r="I153" s="441"/>
      <c r="J153" s="442"/>
      <c r="K153" s="442"/>
      <c r="L153" s="443"/>
      <c r="M153" s="441"/>
      <c r="N153" s="443"/>
      <c r="O153" s="148"/>
      <c r="P153" s="148"/>
      <c r="Q153" s="441"/>
      <c r="R153" s="441"/>
      <c r="S153" s="441"/>
      <c r="T153" s="441"/>
      <c r="U153" s="444"/>
      <c r="V153" s="437"/>
    </row>
    <row r="154" spans="1:23" x14ac:dyDescent="0.35">
      <c r="A154" s="1396"/>
      <c r="B154" s="142">
        <v>2</v>
      </c>
      <c r="C154" s="118"/>
      <c r="D154" s="112"/>
      <c r="E154" s="112"/>
      <c r="F154" s="118"/>
      <c r="G154" s="445"/>
      <c r="H154" s="118"/>
      <c r="I154" s="428"/>
      <c r="J154" s="446"/>
      <c r="K154" s="446"/>
      <c r="L154" s="447"/>
      <c r="M154" s="428"/>
      <c r="N154" s="447"/>
      <c r="O154" s="139"/>
      <c r="P154" s="139"/>
      <c r="Q154" s="428"/>
      <c r="R154" s="428" t="s">
        <v>330</v>
      </c>
      <c r="S154" s="428"/>
      <c r="T154" s="428"/>
      <c r="U154" s="448"/>
      <c r="V154" s="437"/>
    </row>
    <row r="155" spans="1:23" x14ac:dyDescent="0.35">
      <c r="A155" s="1396"/>
      <c r="B155" s="142">
        <v>3</v>
      </c>
      <c r="C155" s="118"/>
      <c r="D155" s="112"/>
      <c r="E155" s="112"/>
      <c r="F155" s="118"/>
      <c r="G155" s="445"/>
      <c r="H155" s="118"/>
      <c r="I155" s="428"/>
      <c r="J155" s="446"/>
      <c r="K155" s="446"/>
      <c r="L155" s="447"/>
      <c r="M155" s="428"/>
      <c r="N155" s="447"/>
      <c r="O155" s="139"/>
      <c r="P155" s="139"/>
      <c r="Q155" s="428"/>
      <c r="R155" s="428"/>
      <c r="S155" s="428"/>
      <c r="T155" s="428"/>
      <c r="U155" s="448"/>
      <c r="V155" s="437"/>
    </row>
    <row r="156" spans="1:23" x14ac:dyDescent="0.35">
      <c r="A156" s="1396"/>
      <c r="B156" s="142">
        <v>4</v>
      </c>
      <c r="C156" s="118"/>
      <c r="D156" s="112"/>
      <c r="E156" s="112"/>
      <c r="F156" s="118"/>
      <c r="G156" s="445"/>
      <c r="H156" s="118"/>
      <c r="I156" s="428"/>
      <c r="J156" s="446"/>
      <c r="K156" s="446"/>
      <c r="L156" s="447"/>
      <c r="M156" s="428"/>
      <c r="N156" s="447"/>
      <c r="O156" s="139"/>
      <c r="P156" s="139"/>
      <c r="Q156" s="428"/>
      <c r="R156" s="428"/>
      <c r="S156" s="428"/>
      <c r="T156" s="428"/>
      <c r="U156" s="448"/>
      <c r="V156" s="437"/>
    </row>
    <row r="157" spans="1:23" x14ac:dyDescent="0.35">
      <c r="A157" s="1396"/>
      <c r="B157" s="142">
        <v>5</v>
      </c>
      <c r="C157" s="118"/>
      <c r="D157" s="112"/>
      <c r="E157" s="112"/>
      <c r="F157" s="118"/>
      <c r="G157" s="445"/>
      <c r="H157" s="118"/>
      <c r="I157" s="428"/>
      <c r="J157" s="446"/>
      <c r="K157" s="446"/>
      <c r="L157" s="447"/>
      <c r="M157" s="428"/>
      <c r="N157" s="447"/>
      <c r="O157" s="139"/>
      <c r="P157" s="139"/>
      <c r="Q157" s="428"/>
      <c r="R157" s="428"/>
      <c r="S157" s="428"/>
      <c r="T157" s="428"/>
      <c r="U157" s="448"/>
      <c r="V157" s="437"/>
    </row>
    <row r="158" spans="1:23" x14ac:dyDescent="0.35">
      <c r="A158" s="1396"/>
      <c r="B158" s="142">
        <v>6</v>
      </c>
      <c r="C158" s="118"/>
      <c r="D158" s="112"/>
      <c r="E158" s="112"/>
      <c r="F158" s="118"/>
      <c r="G158" s="445"/>
      <c r="H158" s="118"/>
      <c r="I158" s="428"/>
      <c r="J158" s="446"/>
      <c r="K158" s="446"/>
      <c r="L158" s="447"/>
      <c r="M158" s="428"/>
      <c r="N158" s="447"/>
      <c r="O158" s="139"/>
      <c r="P158" s="139"/>
      <c r="Q158" s="428"/>
      <c r="R158" s="428"/>
      <c r="S158" s="428"/>
      <c r="T158" s="428"/>
      <c r="U158" s="448"/>
      <c r="V158" s="437"/>
    </row>
    <row r="159" spans="1:23" x14ac:dyDescent="0.35">
      <c r="A159" s="1396"/>
      <c r="B159" s="142">
        <v>7</v>
      </c>
      <c r="C159" s="118"/>
      <c r="D159" s="112"/>
      <c r="E159" s="112"/>
      <c r="F159" s="118"/>
      <c r="G159" s="445"/>
      <c r="H159" s="118"/>
      <c r="I159" s="428"/>
      <c r="J159" s="446"/>
      <c r="K159" s="446"/>
      <c r="L159" s="447"/>
      <c r="M159" s="428"/>
      <c r="N159" s="447"/>
      <c r="O159" s="139"/>
      <c r="P159" s="139"/>
      <c r="Q159" s="428"/>
      <c r="R159" s="428"/>
      <c r="S159" s="428"/>
      <c r="T159" s="428"/>
      <c r="U159" s="448"/>
      <c r="V159" s="437"/>
    </row>
    <row r="160" spans="1:23" x14ac:dyDescent="0.35">
      <c r="A160" s="1396"/>
      <c r="B160" s="142">
        <v>8</v>
      </c>
      <c r="C160" s="118"/>
      <c r="D160" s="112"/>
      <c r="E160" s="112"/>
      <c r="F160" s="118"/>
      <c r="G160" s="445"/>
      <c r="H160" s="118"/>
      <c r="I160" s="428"/>
      <c r="J160" s="446"/>
      <c r="K160" s="446"/>
      <c r="L160" s="447"/>
      <c r="M160" s="428"/>
      <c r="N160" s="447"/>
      <c r="O160" s="139"/>
      <c r="P160" s="139"/>
      <c r="Q160" s="428"/>
      <c r="R160" s="428"/>
      <c r="S160" s="428"/>
      <c r="T160" s="428"/>
      <c r="U160" s="448"/>
      <c r="V160" s="437"/>
    </row>
    <row r="161" spans="1:23" x14ac:dyDescent="0.35">
      <c r="A161" s="1396"/>
      <c r="B161" s="142">
        <v>9</v>
      </c>
      <c r="C161" s="118"/>
      <c r="D161" s="112"/>
      <c r="E161" s="112"/>
      <c r="F161" s="118"/>
      <c r="G161" s="445"/>
      <c r="H161" s="118"/>
      <c r="I161" s="428"/>
      <c r="J161" s="446"/>
      <c r="K161" s="446"/>
      <c r="L161" s="447"/>
      <c r="M161" s="428"/>
      <c r="N161" s="447"/>
      <c r="O161" s="139"/>
      <c r="P161" s="139"/>
      <c r="Q161" s="428"/>
      <c r="R161" s="428"/>
      <c r="S161" s="428"/>
      <c r="T161" s="428"/>
      <c r="U161" s="448"/>
      <c r="V161" s="437"/>
    </row>
    <row r="162" spans="1:23" ht="15" thickBot="1" x14ac:dyDescent="0.4">
      <c r="A162" s="1397"/>
      <c r="B162" s="143">
        <v>10</v>
      </c>
      <c r="C162" s="132"/>
      <c r="D162" s="131"/>
      <c r="E162" s="131"/>
      <c r="F162" s="132"/>
      <c r="G162" s="449"/>
      <c r="H162" s="132"/>
      <c r="I162" s="450"/>
      <c r="J162" s="451"/>
      <c r="K162" s="451"/>
      <c r="L162" s="452"/>
      <c r="M162" s="450"/>
      <c r="N162" s="452"/>
      <c r="O162" s="140"/>
      <c r="P162" s="140"/>
      <c r="Q162" s="450"/>
      <c r="R162" s="450"/>
      <c r="S162" s="450"/>
      <c r="T162" s="450"/>
      <c r="U162" s="453"/>
      <c r="V162" s="437"/>
    </row>
    <row r="163" spans="1:23" ht="25" thickBot="1" x14ac:dyDescent="0.4">
      <c r="A163" s="564"/>
      <c r="C163" s="565"/>
      <c r="D163" s="566"/>
      <c r="E163" s="424" t="s">
        <v>331</v>
      </c>
      <c r="F163" s="425">
        <f>COUNTA(F153:F162)</f>
        <v>0</v>
      </c>
      <c r="G163" s="426">
        <f>COUNTA(G153:G162)</f>
        <v>0</v>
      </c>
      <c r="H163" s="565"/>
      <c r="I163" s="431"/>
      <c r="J163" s="567"/>
      <c r="K163" s="567"/>
      <c r="L163" s="568"/>
      <c r="M163" s="1354" t="s">
        <v>563</v>
      </c>
      <c r="N163" s="1355"/>
      <c r="O163" s="747">
        <f>SUM(O153:O162)</f>
        <v>0</v>
      </c>
      <c r="P163" s="748">
        <f>SUM(P153:P162)</f>
        <v>0</v>
      </c>
      <c r="Q163" s="431"/>
      <c r="S163" s="113"/>
      <c r="T163" s="117"/>
      <c r="U163" s="531"/>
      <c r="V163" s="455"/>
    </row>
    <row r="164" spans="1:23" ht="15" thickBot="1" x14ac:dyDescent="0.4">
      <c r="A164" s="456"/>
      <c r="B164" s="457"/>
      <c r="C164" s="407"/>
      <c r="D164" s="407"/>
      <c r="E164" s="407"/>
      <c r="F164" s="457"/>
      <c r="G164" s="407"/>
      <c r="H164" s="407"/>
      <c r="I164" s="457"/>
      <c r="J164" s="457"/>
      <c r="K164" s="457"/>
      <c r="L164" s="407"/>
      <c r="M164" s="407"/>
      <c r="N164" s="407"/>
      <c r="O164" s="407"/>
      <c r="P164" s="407"/>
      <c r="Q164" s="407"/>
      <c r="R164" s="407"/>
      <c r="S164" s="407"/>
      <c r="T164" s="458"/>
      <c r="U164" s="407"/>
      <c r="V164" s="459"/>
    </row>
    <row r="165" spans="1:23" ht="15" thickBot="1" x14ac:dyDescent="0.4">
      <c r="A165" s="432"/>
      <c r="B165" s="433"/>
      <c r="C165" s="434"/>
      <c r="D165" s="434"/>
      <c r="E165" s="434"/>
      <c r="F165" s="433"/>
      <c r="G165" s="434"/>
      <c r="H165" s="434"/>
      <c r="I165" s="433"/>
      <c r="J165" s="433"/>
      <c r="K165" s="433"/>
      <c r="L165" s="434"/>
      <c r="M165" s="434"/>
      <c r="N165" s="434"/>
      <c r="O165" s="434"/>
      <c r="P165" s="434"/>
      <c r="Q165" s="434"/>
      <c r="R165" s="434"/>
      <c r="S165" s="434"/>
      <c r="T165" s="434"/>
      <c r="U165" s="434"/>
      <c r="V165" s="435"/>
    </row>
    <row r="166" spans="1:23" ht="32.25" customHeight="1" thickBot="1" x14ac:dyDescent="0.4">
      <c r="A166" s="147" t="s">
        <v>9</v>
      </c>
      <c r="B166" s="1317" t="s">
        <v>57</v>
      </c>
      <c r="C166" s="1318"/>
      <c r="E166" s="1410" t="s">
        <v>294</v>
      </c>
      <c r="F166" s="1411"/>
      <c r="G166" s="1315">
        <f>VLOOKUP(B166,'Urbano.Piano inv. forn'!$D$131:$H$170,3,FALSE)</f>
        <v>0</v>
      </c>
      <c r="H166" s="1316"/>
      <c r="I166" s="104"/>
      <c r="J166" s="1410" t="s">
        <v>295</v>
      </c>
      <c r="K166" s="1412"/>
      <c r="L166" s="1411"/>
      <c r="M166" s="1315">
        <f>VLOOKUP(B166,'Urbano.Piano inv. forn'!$D$131:$H$170,4,FALSE)</f>
        <v>0</v>
      </c>
      <c r="N166" s="1316"/>
      <c r="P166" s="153" t="s">
        <v>296</v>
      </c>
      <c r="Q166" s="436"/>
      <c r="S166" s="154" t="s">
        <v>297</v>
      </c>
      <c r="T166" s="1171"/>
      <c r="U166" s="1173"/>
      <c r="V166" s="437"/>
    </row>
    <row r="167" spans="1:23" ht="13.5" customHeight="1" thickBot="1" x14ac:dyDescent="0.4">
      <c r="A167" s="133"/>
      <c r="B167" s="114"/>
      <c r="C167" s="114"/>
      <c r="E167" s="115"/>
      <c r="F167" s="115"/>
      <c r="G167" s="116"/>
      <c r="H167" s="116"/>
      <c r="I167" s="104"/>
      <c r="J167" s="115"/>
      <c r="K167" s="115"/>
      <c r="L167" s="115"/>
      <c r="M167" s="116"/>
      <c r="N167" s="116"/>
      <c r="P167" s="117"/>
      <c r="S167" s="113"/>
      <c r="T167" s="431"/>
      <c r="V167" s="134"/>
      <c r="W167" s="431"/>
    </row>
    <row r="168" spans="1:23" ht="33.75" customHeight="1" thickBot="1" x14ac:dyDescent="0.4">
      <c r="A168" s="1398" t="s">
        <v>298</v>
      </c>
      <c r="B168" s="1399"/>
      <c r="C168" s="1399"/>
      <c r="D168" s="1400"/>
      <c r="E168" s="1346">
        <f>VLOOKUP(B166,'Urbano.Piano inv. forn'!$D$131:$V$170,17,FALSE)</f>
        <v>0</v>
      </c>
      <c r="F168" s="1347"/>
      <c r="G168" s="1347"/>
      <c r="H168" s="1348"/>
      <c r="I168" s="104"/>
      <c r="J168" s="1401" t="s">
        <v>53</v>
      </c>
      <c r="K168" s="1402"/>
      <c r="L168" s="1403"/>
      <c r="M168" s="1346">
        <f>VLOOKUP(B166,'Urbano.Piano inv. forn'!$D$131:$V$170,19,FALSE)</f>
        <v>0</v>
      </c>
      <c r="N168" s="1348"/>
      <c r="O168" s="130"/>
      <c r="P168" s="154" t="s">
        <v>299</v>
      </c>
      <c r="Q168" s="135">
        <f>M168+E168</f>
        <v>0</v>
      </c>
      <c r="S168" s="154" t="s">
        <v>300</v>
      </c>
      <c r="T168" s="1171"/>
      <c r="U168" s="1173"/>
      <c r="V168" s="134"/>
      <c r="W168" s="431"/>
    </row>
    <row r="169" spans="1:23" ht="21.75" customHeight="1" thickBot="1" x14ac:dyDescent="0.4">
      <c r="A169" s="136"/>
      <c r="B169" s="137"/>
      <c r="C169" s="137"/>
      <c r="D169" s="137"/>
      <c r="E169" s="138"/>
      <c r="F169" s="138"/>
      <c r="G169" s="138"/>
      <c r="H169" s="138"/>
      <c r="I169" s="104"/>
      <c r="J169" s="115"/>
      <c r="K169" s="115"/>
      <c r="L169" s="115"/>
      <c r="M169" s="138"/>
      <c r="N169" s="138"/>
      <c r="O169" s="130"/>
      <c r="P169" s="113"/>
      <c r="Q169" s="130"/>
      <c r="S169" s="113"/>
      <c r="T169" s="114"/>
      <c r="U169" s="114"/>
      <c r="V169" s="134"/>
      <c r="W169" s="431"/>
    </row>
    <row r="170" spans="1:23" s="166" customFormat="1" ht="72" customHeight="1" x14ac:dyDescent="0.35">
      <c r="A170" s="1404" t="s">
        <v>301</v>
      </c>
      <c r="B170" s="1406" t="s">
        <v>302</v>
      </c>
      <c r="C170" s="1406" t="s">
        <v>303</v>
      </c>
      <c r="D170" s="149" t="s">
        <v>304</v>
      </c>
      <c r="E170" s="150" t="s">
        <v>305</v>
      </c>
      <c r="F170" s="149" t="s">
        <v>306</v>
      </c>
      <c r="G170" s="149" t="s">
        <v>307</v>
      </c>
      <c r="H170" s="151" t="s">
        <v>268</v>
      </c>
      <c r="I170" s="151" t="s">
        <v>308</v>
      </c>
      <c r="J170" s="151" t="s">
        <v>309</v>
      </c>
      <c r="K170" s="151" t="s">
        <v>818</v>
      </c>
      <c r="L170" s="151" t="s">
        <v>310</v>
      </c>
      <c r="M170" s="151" t="s">
        <v>311</v>
      </c>
      <c r="N170" s="151" t="s">
        <v>312</v>
      </c>
      <c r="O170" s="151" t="s">
        <v>313</v>
      </c>
      <c r="P170" s="151" t="s">
        <v>314</v>
      </c>
      <c r="Q170" s="151" t="s">
        <v>315</v>
      </c>
      <c r="R170" s="151" t="s">
        <v>316</v>
      </c>
      <c r="S170" s="151" t="s">
        <v>317</v>
      </c>
      <c r="T170" s="151" t="s">
        <v>318</v>
      </c>
      <c r="U170" s="1408" t="s">
        <v>319</v>
      </c>
      <c r="V170" s="438"/>
    </row>
    <row r="171" spans="1:23" s="166" customFormat="1" ht="28.5" customHeight="1" thickBot="1" x14ac:dyDescent="0.4">
      <c r="A171" s="1405"/>
      <c r="B171" s="1407"/>
      <c r="C171" s="1407"/>
      <c r="D171" s="152" t="s">
        <v>320</v>
      </c>
      <c r="E171" s="152" t="s">
        <v>321</v>
      </c>
      <c r="F171" s="152" t="s">
        <v>322</v>
      </c>
      <c r="G171" s="152" t="s">
        <v>322</v>
      </c>
      <c r="H171" s="152" t="s">
        <v>55</v>
      </c>
      <c r="I171" s="152" t="s">
        <v>29</v>
      </c>
      <c r="J171" s="152" t="s">
        <v>323</v>
      </c>
      <c r="K171" s="152" t="s">
        <v>324</v>
      </c>
      <c r="L171" s="152" t="s">
        <v>324</v>
      </c>
      <c r="M171" s="152" t="s">
        <v>325</v>
      </c>
      <c r="N171" s="152" t="s">
        <v>324</v>
      </c>
      <c r="O171" s="152" t="s">
        <v>326</v>
      </c>
      <c r="P171" s="152" t="s">
        <v>820</v>
      </c>
      <c r="Q171" s="152" t="s">
        <v>327</v>
      </c>
      <c r="R171" s="152" t="s">
        <v>328</v>
      </c>
      <c r="S171" s="152" t="s">
        <v>329</v>
      </c>
      <c r="T171" s="152" t="s">
        <v>329</v>
      </c>
      <c r="U171" s="1409"/>
      <c r="V171" s="438"/>
    </row>
    <row r="172" spans="1:23" ht="15" customHeight="1" x14ac:dyDescent="0.35">
      <c r="A172" s="1396" t="str">
        <f>B166</f>
        <v>urb.e.2</v>
      </c>
      <c r="B172" s="141">
        <v>1</v>
      </c>
      <c r="C172" s="185"/>
      <c r="D172" s="119"/>
      <c r="E172" s="119"/>
      <c r="F172" s="185"/>
      <c r="G172" s="440"/>
      <c r="H172" s="120"/>
      <c r="I172" s="441"/>
      <c r="J172" s="442"/>
      <c r="K172" s="442"/>
      <c r="L172" s="443"/>
      <c r="M172" s="441"/>
      <c r="N172" s="443"/>
      <c r="O172" s="148"/>
      <c r="P172" s="148"/>
      <c r="Q172" s="441"/>
      <c r="R172" s="441"/>
      <c r="S172" s="441"/>
      <c r="T172" s="441"/>
      <c r="U172" s="444"/>
      <c r="V172" s="437"/>
    </row>
    <row r="173" spans="1:23" x14ac:dyDescent="0.35">
      <c r="A173" s="1396"/>
      <c r="B173" s="142">
        <v>2</v>
      </c>
      <c r="C173" s="118"/>
      <c r="D173" s="112"/>
      <c r="E173" s="112"/>
      <c r="F173" s="118"/>
      <c r="G173" s="445"/>
      <c r="H173" s="118"/>
      <c r="I173" s="428"/>
      <c r="J173" s="446"/>
      <c r="K173" s="446"/>
      <c r="L173" s="447"/>
      <c r="M173" s="428"/>
      <c r="N173" s="447"/>
      <c r="O173" s="139"/>
      <c r="P173" s="139"/>
      <c r="Q173" s="428"/>
      <c r="R173" s="428" t="s">
        <v>330</v>
      </c>
      <c r="S173" s="428"/>
      <c r="T173" s="428"/>
      <c r="U173" s="448"/>
      <c r="V173" s="437"/>
    </row>
    <row r="174" spans="1:23" x14ac:dyDescent="0.35">
      <c r="A174" s="1396"/>
      <c r="B174" s="142">
        <v>3</v>
      </c>
      <c r="C174" s="118"/>
      <c r="D174" s="112"/>
      <c r="E174" s="112"/>
      <c r="F174" s="118"/>
      <c r="G174" s="445"/>
      <c r="H174" s="118"/>
      <c r="I174" s="428"/>
      <c r="J174" s="446"/>
      <c r="K174" s="446"/>
      <c r="L174" s="447"/>
      <c r="M174" s="428"/>
      <c r="N174" s="447"/>
      <c r="O174" s="139"/>
      <c r="P174" s="139"/>
      <c r="Q174" s="428"/>
      <c r="R174" s="428"/>
      <c r="S174" s="428"/>
      <c r="T174" s="428"/>
      <c r="U174" s="448"/>
      <c r="V174" s="437"/>
    </row>
    <row r="175" spans="1:23" x14ac:dyDescent="0.35">
      <c r="A175" s="1396"/>
      <c r="B175" s="142">
        <v>4</v>
      </c>
      <c r="C175" s="118"/>
      <c r="D175" s="112"/>
      <c r="E175" s="112"/>
      <c r="F175" s="118"/>
      <c r="G175" s="445"/>
      <c r="H175" s="118"/>
      <c r="I175" s="428"/>
      <c r="J175" s="446"/>
      <c r="K175" s="446"/>
      <c r="L175" s="447"/>
      <c r="M175" s="428"/>
      <c r="N175" s="447"/>
      <c r="O175" s="139"/>
      <c r="P175" s="139"/>
      <c r="Q175" s="428"/>
      <c r="R175" s="428"/>
      <c r="S175" s="428"/>
      <c r="T175" s="428"/>
      <c r="U175" s="448"/>
      <c r="V175" s="437"/>
    </row>
    <row r="176" spans="1:23" x14ac:dyDescent="0.35">
      <c r="A176" s="1396"/>
      <c r="B176" s="142">
        <v>5</v>
      </c>
      <c r="C176" s="118"/>
      <c r="D176" s="112"/>
      <c r="E176" s="112"/>
      <c r="F176" s="118"/>
      <c r="G176" s="445"/>
      <c r="H176" s="118"/>
      <c r="I176" s="428"/>
      <c r="J176" s="446"/>
      <c r="K176" s="446"/>
      <c r="L176" s="447"/>
      <c r="M176" s="428"/>
      <c r="N176" s="447"/>
      <c r="O176" s="139"/>
      <c r="P176" s="139"/>
      <c r="Q176" s="428"/>
      <c r="R176" s="428"/>
      <c r="S176" s="428"/>
      <c r="T176" s="428"/>
      <c r="U176" s="448"/>
      <c r="V176" s="437"/>
    </row>
    <row r="177" spans="1:23" x14ac:dyDescent="0.35">
      <c r="A177" s="1396"/>
      <c r="B177" s="142">
        <v>6</v>
      </c>
      <c r="C177" s="118"/>
      <c r="D177" s="112"/>
      <c r="E177" s="112"/>
      <c r="F177" s="118"/>
      <c r="G177" s="445"/>
      <c r="H177" s="118"/>
      <c r="I177" s="428"/>
      <c r="J177" s="446"/>
      <c r="K177" s="446"/>
      <c r="L177" s="447"/>
      <c r="M177" s="428"/>
      <c r="N177" s="447"/>
      <c r="O177" s="139"/>
      <c r="P177" s="139"/>
      <c r="Q177" s="428"/>
      <c r="R177" s="428"/>
      <c r="S177" s="428"/>
      <c r="T177" s="428"/>
      <c r="U177" s="448"/>
      <c r="V177" s="437"/>
    </row>
    <row r="178" spans="1:23" x14ac:dyDescent="0.35">
      <c r="A178" s="1396"/>
      <c r="B178" s="142">
        <v>7</v>
      </c>
      <c r="C178" s="118"/>
      <c r="D178" s="112"/>
      <c r="E178" s="112"/>
      <c r="F178" s="118"/>
      <c r="G178" s="445"/>
      <c r="H178" s="118"/>
      <c r="I178" s="428"/>
      <c r="J178" s="446"/>
      <c r="K178" s="446"/>
      <c r="L178" s="447"/>
      <c r="M178" s="428"/>
      <c r="N178" s="447"/>
      <c r="O178" s="139"/>
      <c r="P178" s="139"/>
      <c r="Q178" s="428"/>
      <c r="R178" s="428"/>
      <c r="S178" s="428"/>
      <c r="T178" s="428"/>
      <c r="U178" s="448"/>
      <c r="V178" s="437"/>
    </row>
    <row r="179" spans="1:23" x14ac:dyDescent="0.35">
      <c r="A179" s="1396"/>
      <c r="B179" s="142">
        <v>8</v>
      </c>
      <c r="C179" s="118"/>
      <c r="D179" s="112"/>
      <c r="E179" s="112"/>
      <c r="F179" s="118"/>
      <c r="G179" s="445"/>
      <c r="H179" s="118"/>
      <c r="I179" s="428"/>
      <c r="J179" s="446"/>
      <c r="K179" s="446"/>
      <c r="L179" s="447"/>
      <c r="M179" s="428"/>
      <c r="N179" s="447"/>
      <c r="O179" s="139"/>
      <c r="P179" s="139"/>
      <c r="Q179" s="428"/>
      <c r="R179" s="428"/>
      <c r="S179" s="428"/>
      <c r="T179" s="428"/>
      <c r="U179" s="448"/>
      <c r="V179" s="437"/>
    </row>
    <row r="180" spans="1:23" x14ac:dyDescent="0.35">
      <c r="A180" s="1396"/>
      <c r="B180" s="142">
        <v>9</v>
      </c>
      <c r="C180" s="118"/>
      <c r="D180" s="112"/>
      <c r="E180" s="112"/>
      <c r="F180" s="118"/>
      <c r="G180" s="445"/>
      <c r="H180" s="118"/>
      <c r="I180" s="428"/>
      <c r="J180" s="446"/>
      <c r="K180" s="446"/>
      <c r="L180" s="447"/>
      <c r="M180" s="428"/>
      <c r="N180" s="447"/>
      <c r="O180" s="139"/>
      <c r="P180" s="139"/>
      <c r="Q180" s="428"/>
      <c r="R180" s="428"/>
      <c r="S180" s="428"/>
      <c r="T180" s="428"/>
      <c r="U180" s="448"/>
      <c r="V180" s="437"/>
    </row>
    <row r="181" spans="1:23" ht="15" thickBot="1" x14ac:dyDescent="0.4">
      <c r="A181" s="1397"/>
      <c r="B181" s="143">
        <v>10</v>
      </c>
      <c r="C181" s="132"/>
      <c r="D181" s="131"/>
      <c r="E181" s="131"/>
      <c r="F181" s="132"/>
      <c r="G181" s="449"/>
      <c r="H181" s="132"/>
      <c r="I181" s="450"/>
      <c r="J181" s="451"/>
      <c r="K181" s="451"/>
      <c r="L181" s="452"/>
      <c r="M181" s="450"/>
      <c r="N181" s="452"/>
      <c r="O181" s="140"/>
      <c r="P181" s="140"/>
      <c r="Q181" s="450"/>
      <c r="R181" s="450"/>
      <c r="S181" s="450"/>
      <c r="T181" s="450"/>
      <c r="U181" s="453"/>
      <c r="V181" s="437"/>
    </row>
    <row r="182" spans="1:23" ht="25" thickBot="1" x14ac:dyDescent="0.4">
      <c r="A182" s="564"/>
      <c r="C182" s="565"/>
      <c r="D182" s="566"/>
      <c r="E182" s="424" t="s">
        <v>331</v>
      </c>
      <c r="F182" s="425">
        <f>COUNTA(F172:F181)</f>
        <v>0</v>
      </c>
      <c r="G182" s="426">
        <f>COUNTA(G172:G181)</f>
        <v>0</v>
      </c>
      <c r="H182" s="565"/>
      <c r="I182" s="431"/>
      <c r="J182" s="567"/>
      <c r="K182" s="567"/>
      <c r="L182" s="568"/>
      <c r="M182" s="1354" t="s">
        <v>563</v>
      </c>
      <c r="N182" s="1355"/>
      <c r="O182" s="747">
        <f>SUM(O172:O181)</f>
        <v>0</v>
      </c>
      <c r="P182" s="748">
        <f>SUM(P172:P181)</f>
        <v>0</v>
      </c>
      <c r="Q182" s="431"/>
      <c r="S182" s="113"/>
      <c r="T182" s="117"/>
      <c r="U182" s="531"/>
      <c r="V182" s="455"/>
    </row>
    <row r="183" spans="1:23" ht="15" thickBot="1" x14ac:dyDescent="0.4">
      <c r="A183" s="456"/>
      <c r="B183" s="457"/>
      <c r="C183" s="407"/>
      <c r="D183" s="407"/>
      <c r="E183" s="407"/>
      <c r="F183" s="457"/>
      <c r="G183" s="407"/>
      <c r="H183" s="407"/>
      <c r="I183" s="457"/>
      <c r="J183" s="457"/>
      <c r="K183" s="457"/>
      <c r="L183" s="407"/>
      <c r="M183" s="407"/>
      <c r="N183" s="407"/>
      <c r="O183" s="407"/>
      <c r="P183" s="407"/>
      <c r="Q183" s="407"/>
      <c r="R183" s="407"/>
      <c r="S183" s="407"/>
      <c r="T183" s="458"/>
      <c r="U183" s="407"/>
      <c r="V183" s="459"/>
    </row>
    <row r="184" spans="1:23" ht="15" thickBot="1" x14ac:dyDescent="0.4">
      <c r="A184" s="432"/>
      <c r="B184" s="433"/>
      <c r="C184" s="434"/>
      <c r="D184" s="434"/>
      <c r="E184" s="434"/>
      <c r="F184" s="433"/>
      <c r="G184" s="434"/>
      <c r="H184" s="434"/>
      <c r="I184" s="433"/>
      <c r="J184" s="433"/>
      <c r="K184" s="433"/>
      <c r="L184" s="434"/>
      <c r="M184" s="434"/>
      <c r="N184" s="434"/>
      <c r="O184" s="434"/>
      <c r="P184" s="434"/>
      <c r="Q184" s="434"/>
      <c r="R184" s="434"/>
      <c r="S184" s="434"/>
      <c r="T184" s="434"/>
      <c r="U184" s="434"/>
      <c r="V184" s="435"/>
    </row>
    <row r="185" spans="1:23" ht="32.25" customHeight="1" thickBot="1" x14ac:dyDescent="0.4">
      <c r="A185" s="147" t="s">
        <v>9</v>
      </c>
      <c r="B185" s="1317" t="s">
        <v>57</v>
      </c>
      <c r="C185" s="1318"/>
      <c r="E185" s="1410" t="s">
        <v>294</v>
      </c>
      <c r="F185" s="1411"/>
      <c r="G185" s="1315">
        <f>VLOOKUP(B185,'Urbano.Piano inv. forn'!$D$131:$H$170,3,FALSE)</f>
        <v>0</v>
      </c>
      <c r="H185" s="1316"/>
      <c r="I185" s="104"/>
      <c r="J185" s="1410" t="s">
        <v>295</v>
      </c>
      <c r="K185" s="1412"/>
      <c r="L185" s="1411"/>
      <c r="M185" s="1315">
        <f>VLOOKUP(B185,'Urbano.Piano inv. forn'!$D$131:$H$170,4,FALSE)</f>
        <v>0</v>
      </c>
      <c r="N185" s="1316"/>
      <c r="P185" s="153" t="s">
        <v>296</v>
      </c>
      <c r="Q185" s="436"/>
      <c r="S185" s="154" t="s">
        <v>297</v>
      </c>
      <c r="T185" s="1171"/>
      <c r="U185" s="1173"/>
      <c r="V185" s="437"/>
    </row>
    <row r="186" spans="1:23" ht="13.5" customHeight="1" thickBot="1" x14ac:dyDescent="0.4">
      <c r="A186" s="133"/>
      <c r="B186" s="114"/>
      <c r="C186" s="114"/>
      <c r="E186" s="115"/>
      <c r="F186" s="115"/>
      <c r="G186" s="116"/>
      <c r="H186" s="116"/>
      <c r="I186" s="104"/>
      <c r="J186" s="115"/>
      <c r="K186" s="115"/>
      <c r="L186" s="115"/>
      <c r="M186" s="116"/>
      <c r="N186" s="116"/>
      <c r="P186" s="117"/>
      <c r="S186" s="113"/>
      <c r="T186" s="431"/>
      <c r="V186" s="134"/>
      <c r="W186" s="431"/>
    </row>
    <row r="187" spans="1:23" ht="33.75" customHeight="1" thickBot="1" x14ac:dyDescent="0.4">
      <c r="A187" s="1398" t="s">
        <v>298</v>
      </c>
      <c r="B187" s="1399"/>
      <c r="C187" s="1399"/>
      <c r="D187" s="1400"/>
      <c r="E187" s="1346">
        <f>VLOOKUP(B185,'Urbano.Piano inv. forn'!$D$131:$V$170,17,FALSE)</f>
        <v>0</v>
      </c>
      <c r="F187" s="1347"/>
      <c r="G187" s="1347"/>
      <c r="H187" s="1348"/>
      <c r="I187" s="104"/>
      <c r="J187" s="1401" t="s">
        <v>53</v>
      </c>
      <c r="K187" s="1402"/>
      <c r="L187" s="1403"/>
      <c r="M187" s="1346">
        <f>VLOOKUP(B185,'Urbano.Piano inv. forn'!$D$131:$V$170,19,FALSE)</f>
        <v>0</v>
      </c>
      <c r="N187" s="1348"/>
      <c r="O187" s="130"/>
      <c r="P187" s="154" t="s">
        <v>299</v>
      </c>
      <c r="Q187" s="135">
        <f>M187+E187</f>
        <v>0</v>
      </c>
      <c r="S187" s="154" t="s">
        <v>300</v>
      </c>
      <c r="T187" s="1171"/>
      <c r="U187" s="1173"/>
      <c r="V187" s="134"/>
      <c r="W187" s="431"/>
    </row>
    <row r="188" spans="1:23" ht="21.75" customHeight="1" thickBot="1" x14ac:dyDescent="0.4">
      <c r="A188" s="136"/>
      <c r="B188" s="137"/>
      <c r="C188" s="137"/>
      <c r="D188" s="137"/>
      <c r="E188" s="138"/>
      <c r="F188" s="138"/>
      <c r="G188" s="138"/>
      <c r="H188" s="138"/>
      <c r="I188" s="104"/>
      <c r="J188" s="115"/>
      <c r="K188" s="115"/>
      <c r="L188" s="115"/>
      <c r="M188" s="138"/>
      <c r="N188" s="138"/>
      <c r="O188" s="130"/>
      <c r="P188" s="113"/>
      <c r="Q188" s="130"/>
      <c r="S188" s="113"/>
      <c r="T188" s="114"/>
      <c r="U188" s="114"/>
      <c r="V188" s="134"/>
      <c r="W188" s="431"/>
    </row>
    <row r="189" spans="1:23" s="166" customFormat="1" ht="72" customHeight="1" x14ac:dyDescent="0.35">
      <c r="A189" s="1404" t="s">
        <v>301</v>
      </c>
      <c r="B189" s="1406" t="s">
        <v>302</v>
      </c>
      <c r="C189" s="1406" t="s">
        <v>303</v>
      </c>
      <c r="D189" s="149" t="s">
        <v>304</v>
      </c>
      <c r="E189" s="150" t="s">
        <v>305</v>
      </c>
      <c r="F189" s="149" t="s">
        <v>306</v>
      </c>
      <c r="G189" s="149" t="s">
        <v>307</v>
      </c>
      <c r="H189" s="151" t="s">
        <v>268</v>
      </c>
      <c r="I189" s="151" t="s">
        <v>308</v>
      </c>
      <c r="J189" s="151" t="s">
        <v>309</v>
      </c>
      <c r="K189" s="151" t="s">
        <v>818</v>
      </c>
      <c r="L189" s="151" t="s">
        <v>310</v>
      </c>
      <c r="M189" s="151" t="s">
        <v>311</v>
      </c>
      <c r="N189" s="151" t="s">
        <v>312</v>
      </c>
      <c r="O189" s="151" t="s">
        <v>313</v>
      </c>
      <c r="P189" s="151" t="s">
        <v>314</v>
      </c>
      <c r="Q189" s="151" t="s">
        <v>315</v>
      </c>
      <c r="R189" s="151" t="s">
        <v>316</v>
      </c>
      <c r="S189" s="151" t="s">
        <v>317</v>
      </c>
      <c r="T189" s="151" t="s">
        <v>318</v>
      </c>
      <c r="U189" s="1408" t="s">
        <v>319</v>
      </c>
      <c r="V189" s="438"/>
    </row>
    <row r="190" spans="1:23" s="166" customFormat="1" ht="28.5" customHeight="1" thickBot="1" x14ac:dyDescent="0.4">
      <c r="A190" s="1405"/>
      <c r="B190" s="1407"/>
      <c r="C190" s="1407"/>
      <c r="D190" s="152" t="s">
        <v>320</v>
      </c>
      <c r="E190" s="152" t="s">
        <v>321</v>
      </c>
      <c r="F190" s="152" t="s">
        <v>322</v>
      </c>
      <c r="G190" s="152" t="s">
        <v>322</v>
      </c>
      <c r="H190" s="152" t="s">
        <v>55</v>
      </c>
      <c r="I190" s="152" t="s">
        <v>29</v>
      </c>
      <c r="J190" s="152" t="s">
        <v>323</v>
      </c>
      <c r="K190" s="152" t="s">
        <v>324</v>
      </c>
      <c r="L190" s="152" t="s">
        <v>324</v>
      </c>
      <c r="M190" s="152" t="s">
        <v>325</v>
      </c>
      <c r="N190" s="152" t="s">
        <v>324</v>
      </c>
      <c r="O190" s="152" t="s">
        <v>326</v>
      </c>
      <c r="P190" s="152" t="s">
        <v>820</v>
      </c>
      <c r="Q190" s="152" t="s">
        <v>327</v>
      </c>
      <c r="R190" s="152" t="s">
        <v>328</v>
      </c>
      <c r="S190" s="152" t="s">
        <v>329</v>
      </c>
      <c r="T190" s="152" t="s">
        <v>329</v>
      </c>
      <c r="U190" s="1409"/>
      <c r="V190" s="438"/>
    </row>
    <row r="191" spans="1:23" ht="15" customHeight="1" x14ac:dyDescent="0.35">
      <c r="A191" s="1396" t="str">
        <f>B185</f>
        <v>urb.e.2</v>
      </c>
      <c r="B191" s="141">
        <v>1</v>
      </c>
      <c r="C191" s="185"/>
      <c r="D191" s="119"/>
      <c r="E191" s="119"/>
      <c r="F191" s="185"/>
      <c r="G191" s="440"/>
      <c r="H191" s="120"/>
      <c r="I191" s="441"/>
      <c r="J191" s="442"/>
      <c r="K191" s="442"/>
      <c r="L191" s="443"/>
      <c r="M191" s="441"/>
      <c r="N191" s="443"/>
      <c r="O191" s="148"/>
      <c r="P191" s="148"/>
      <c r="Q191" s="441"/>
      <c r="R191" s="441"/>
      <c r="S191" s="441"/>
      <c r="T191" s="441"/>
      <c r="U191" s="444"/>
      <c r="V191" s="437"/>
    </row>
    <row r="192" spans="1:23" x14ac:dyDescent="0.35">
      <c r="A192" s="1396"/>
      <c r="B192" s="142">
        <v>2</v>
      </c>
      <c r="C192" s="118"/>
      <c r="D192" s="112"/>
      <c r="E192" s="112"/>
      <c r="F192" s="118"/>
      <c r="G192" s="445"/>
      <c r="H192" s="118"/>
      <c r="I192" s="428"/>
      <c r="J192" s="446"/>
      <c r="K192" s="446"/>
      <c r="L192" s="447"/>
      <c r="M192" s="428"/>
      <c r="N192" s="447"/>
      <c r="O192" s="139"/>
      <c r="P192" s="139"/>
      <c r="Q192" s="428"/>
      <c r="R192" s="428" t="s">
        <v>330</v>
      </c>
      <c r="S192" s="428"/>
      <c r="T192" s="428"/>
      <c r="U192" s="448"/>
      <c r="V192" s="437"/>
    </row>
    <row r="193" spans="1:23" x14ac:dyDescent="0.35">
      <c r="A193" s="1396"/>
      <c r="B193" s="142">
        <v>3</v>
      </c>
      <c r="C193" s="118"/>
      <c r="D193" s="112"/>
      <c r="E193" s="112"/>
      <c r="F193" s="118"/>
      <c r="G193" s="445"/>
      <c r="H193" s="118"/>
      <c r="I193" s="428"/>
      <c r="J193" s="446"/>
      <c r="K193" s="446"/>
      <c r="L193" s="447"/>
      <c r="M193" s="428"/>
      <c r="N193" s="447"/>
      <c r="O193" s="139"/>
      <c r="P193" s="139"/>
      <c r="Q193" s="428"/>
      <c r="R193" s="428"/>
      <c r="S193" s="428"/>
      <c r="T193" s="428"/>
      <c r="U193" s="448"/>
      <c r="V193" s="437"/>
    </row>
    <row r="194" spans="1:23" x14ac:dyDescent="0.35">
      <c r="A194" s="1396"/>
      <c r="B194" s="142">
        <v>4</v>
      </c>
      <c r="C194" s="118"/>
      <c r="D194" s="112"/>
      <c r="E194" s="112"/>
      <c r="F194" s="118"/>
      <c r="G194" s="445"/>
      <c r="H194" s="118"/>
      <c r="I194" s="428"/>
      <c r="J194" s="446"/>
      <c r="K194" s="446"/>
      <c r="L194" s="447"/>
      <c r="M194" s="428"/>
      <c r="N194" s="447"/>
      <c r="O194" s="139"/>
      <c r="P194" s="139"/>
      <c r="Q194" s="428"/>
      <c r="R194" s="428"/>
      <c r="S194" s="428"/>
      <c r="T194" s="428"/>
      <c r="U194" s="448"/>
      <c r="V194" s="437"/>
    </row>
    <row r="195" spans="1:23" x14ac:dyDescent="0.35">
      <c r="A195" s="1396"/>
      <c r="B195" s="142">
        <v>5</v>
      </c>
      <c r="C195" s="118"/>
      <c r="D195" s="112"/>
      <c r="E195" s="112"/>
      <c r="F195" s="118"/>
      <c r="G195" s="445"/>
      <c r="H195" s="118"/>
      <c r="I195" s="428"/>
      <c r="J195" s="446"/>
      <c r="K195" s="446"/>
      <c r="L195" s="447"/>
      <c r="M195" s="428"/>
      <c r="N195" s="447"/>
      <c r="O195" s="139"/>
      <c r="P195" s="139"/>
      <c r="Q195" s="428"/>
      <c r="R195" s="428"/>
      <c r="S195" s="428"/>
      <c r="T195" s="428"/>
      <c r="U195" s="448"/>
      <c r="V195" s="437"/>
    </row>
    <row r="196" spans="1:23" x14ac:dyDescent="0.35">
      <c r="A196" s="1396"/>
      <c r="B196" s="142">
        <v>6</v>
      </c>
      <c r="C196" s="118"/>
      <c r="D196" s="112"/>
      <c r="E196" s="112"/>
      <c r="F196" s="118"/>
      <c r="G196" s="445"/>
      <c r="H196" s="118"/>
      <c r="I196" s="428"/>
      <c r="J196" s="446"/>
      <c r="K196" s="446"/>
      <c r="L196" s="447"/>
      <c r="M196" s="428"/>
      <c r="N196" s="447"/>
      <c r="O196" s="139"/>
      <c r="P196" s="139"/>
      <c r="Q196" s="428"/>
      <c r="R196" s="428"/>
      <c r="S196" s="428"/>
      <c r="T196" s="428"/>
      <c r="U196" s="448"/>
      <c r="V196" s="437"/>
    </row>
    <row r="197" spans="1:23" x14ac:dyDescent="0.35">
      <c r="A197" s="1396"/>
      <c r="B197" s="142">
        <v>7</v>
      </c>
      <c r="C197" s="118"/>
      <c r="D197" s="112"/>
      <c r="E197" s="112"/>
      <c r="F197" s="118"/>
      <c r="G197" s="445"/>
      <c r="H197" s="118"/>
      <c r="I197" s="428"/>
      <c r="J197" s="446"/>
      <c r="K197" s="446"/>
      <c r="L197" s="447"/>
      <c r="M197" s="428"/>
      <c r="N197" s="447"/>
      <c r="O197" s="139"/>
      <c r="P197" s="139"/>
      <c r="Q197" s="428"/>
      <c r="R197" s="428"/>
      <c r="S197" s="428"/>
      <c r="T197" s="428"/>
      <c r="U197" s="448"/>
      <c r="V197" s="437"/>
    </row>
    <row r="198" spans="1:23" x14ac:dyDescent="0.35">
      <c r="A198" s="1396"/>
      <c r="B198" s="142">
        <v>8</v>
      </c>
      <c r="C198" s="118"/>
      <c r="D198" s="112"/>
      <c r="E198" s="112"/>
      <c r="F198" s="118"/>
      <c r="G198" s="445"/>
      <c r="H198" s="118"/>
      <c r="I198" s="428"/>
      <c r="J198" s="446"/>
      <c r="K198" s="446"/>
      <c r="L198" s="447"/>
      <c r="M198" s="428"/>
      <c r="N198" s="447"/>
      <c r="O198" s="139"/>
      <c r="P198" s="139"/>
      <c r="Q198" s="428"/>
      <c r="R198" s="428"/>
      <c r="S198" s="428"/>
      <c r="T198" s="428"/>
      <c r="U198" s="448"/>
      <c r="V198" s="437"/>
    </row>
    <row r="199" spans="1:23" x14ac:dyDescent="0.35">
      <c r="A199" s="1396"/>
      <c r="B199" s="142">
        <v>9</v>
      </c>
      <c r="C199" s="118"/>
      <c r="D199" s="112"/>
      <c r="E199" s="112"/>
      <c r="F199" s="118"/>
      <c r="G199" s="445"/>
      <c r="H199" s="118"/>
      <c r="I199" s="428"/>
      <c r="J199" s="446"/>
      <c r="K199" s="446"/>
      <c r="L199" s="447"/>
      <c r="M199" s="428"/>
      <c r="N199" s="447"/>
      <c r="O199" s="139"/>
      <c r="P199" s="139"/>
      <c r="Q199" s="428"/>
      <c r="R199" s="428"/>
      <c r="S199" s="428"/>
      <c r="T199" s="428"/>
      <c r="U199" s="448"/>
      <c r="V199" s="437"/>
    </row>
    <row r="200" spans="1:23" ht="15" thickBot="1" x14ac:dyDescent="0.4">
      <c r="A200" s="1397"/>
      <c r="B200" s="143">
        <v>10</v>
      </c>
      <c r="C200" s="132"/>
      <c r="D200" s="131"/>
      <c r="E200" s="131"/>
      <c r="F200" s="132"/>
      <c r="G200" s="449"/>
      <c r="H200" s="132"/>
      <c r="I200" s="450"/>
      <c r="J200" s="451"/>
      <c r="K200" s="451"/>
      <c r="L200" s="452"/>
      <c r="M200" s="450"/>
      <c r="N200" s="452"/>
      <c r="O200" s="140"/>
      <c r="P200" s="140"/>
      <c r="Q200" s="450"/>
      <c r="R200" s="450"/>
      <c r="S200" s="450"/>
      <c r="T200" s="450"/>
      <c r="U200" s="453"/>
      <c r="V200" s="437"/>
    </row>
    <row r="201" spans="1:23" ht="25" thickBot="1" x14ac:dyDescent="0.4">
      <c r="A201" s="564"/>
      <c r="C201" s="565"/>
      <c r="D201" s="566"/>
      <c r="E201" s="424" t="s">
        <v>331</v>
      </c>
      <c r="F201" s="425">
        <f>COUNTA(F191:F200)</f>
        <v>0</v>
      </c>
      <c r="G201" s="426">
        <f>COUNTA(G191:G200)</f>
        <v>0</v>
      </c>
      <c r="H201" s="565"/>
      <c r="I201" s="431"/>
      <c r="J201" s="567"/>
      <c r="K201" s="567"/>
      <c r="L201" s="568"/>
      <c r="M201" s="1354" t="s">
        <v>563</v>
      </c>
      <c r="N201" s="1355"/>
      <c r="O201" s="747">
        <f>SUM(O191:O200)</f>
        <v>0</v>
      </c>
      <c r="P201" s="748">
        <f>SUM(P191:P200)</f>
        <v>0</v>
      </c>
      <c r="Q201" s="431"/>
      <c r="S201" s="113"/>
      <c r="T201" s="117"/>
      <c r="U201" s="531"/>
      <c r="V201" s="455"/>
    </row>
    <row r="202" spans="1:23" ht="15" thickBot="1" x14ac:dyDescent="0.4">
      <c r="A202" s="456"/>
      <c r="B202" s="457"/>
      <c r="C202" s="407"/>
      <c r="D202" s="407"/>
      <c r="E202" s="407"/>
      <c r="F202" s="457"/>
      <c r="G202" s="407"/>
      <c r="H202" s="407"/>
      <c r="I202" s="457"/>
      <c r="J202" s="457"/>
      <c r="K202" s="457"/>
      <c r="L202" s="407"/>
      <c r="M202" s="407"/>
      <c r="N202" s="407"/>
      <c r="O202" s="407"/>
      <c r="P202" s="407"/>
      <c r="Q202" s="407"/>
      <c r="R202" s="407"/>
      <c r="S202" s="407"/>
      <c r="T202" s="458"/>
      <c r="U202" s="407"/>
      <c r="V202" s="459"/>
    </row>
    <row r="203" spans="1:23" ht="15" thickBot="1" x14ac:dyDescent="0.4">
      <c r="A203" s="432"/>
      <c r="B203" s="433"/>
      <c r="C203" s="434"/>
      <c r="D203" s="434"/>
      <c r="E203" s="434"/>
      <c r="F203" s="433"/>
      <c r="G203" s="434"/>
      <c r="H203" s="434"/>
      <c r="I203" s="433"/>
      <c r="J203" s="433"/>
      <c r="K203" s="433"/>
      <c r="L203" s="434"/>
      <c r="M203" s="434"/>
      <c r="N203" s="434"/>
      <c r="O203" s="434"/>
      <c r="P203" s="434"/>
      <c r="Q203" s="434"/>
      <c r="R203" s="434"/>
      <c r="S203" s="434"/>
      <c r="T203" s="434"/>
      <c r="U203" s="434"/>
      <c r="V203" s="435"/>
    </row>
    <row r="204" spans="1:23" ht="32.25" customHeight="1" thickBot="1" x14ac:dyDescent="0.4">
      <c r="A204" s="147" t="s">
        <v>9</v>
      </c>
      <c r="B204" s="1317" t="s">
        <v>57</v>
      </c>
      <c r="C204" s="1318"/>
      <c r="E204" s="1410" t="s">
        <v>294</v>
      </c>
      <c r="F204" s="1411"/>
      <c r="G204" s="1315">
        <f>VLOOKUP(B204,'Urbano.Piano inv. forn'!$D$131:$H$170,3,FALSE)</f>
        <v>0</v>
      </c>
      <c r="H204" s="1316"/>
      <c r="I204" s="104"/>
      <c r="J204" s="1410" t="s">
        <v>295</v>
      </c>
      <c r="K204" s="1412"/>
      <c r="L204" s="1411"/>
      <c r="M204" s="1315">
        <f>VLOOKUP(B204,'Urbano.Piano inv. forn'!$D$131:$H$170,4,FALSE)</f>
        <v>0</v>
      </c>
      <c r="N204" s="1316"/>
      <c r="P204" s="153" t="s">
        <v>296</v>
      </c>
      <c r="Q204" s="436"/>
      <c r="S204" s="154" t="s">
        <v>297</v>
      </c>
      <c r="T204" s="1171"/>
      <c r="U204" s="1173"/>
      <c r="V204" s="437"/>
    </row>
    <row r="205" spans="1:23" ht="13.5" customHeight="1" thickBot="1" x14ac:dyDescent="0.4">
      <c r="A205" s="133"/>
      <c r="B205" s="114"/>
      <c r="C205" s="114"/>
      <c r="E205" s="115"/>
      <c r="F205" s="115"/>
      <c r="G205" s="116"/>
      <c r="H205" s="116"/>
      <c r="I205" s="104"/>
      <c r="J205" s="115"/>
      <c r="K205" s="115"/>
      <c r="L205" s="115"/>
      <c r="M205" s="116"/>
      <c r="N205" s="116"/>
      <c r="P205" s="117"/>
      <c r="S205" s="113"/>
      <c r="T205" s="431"/>
      <c r="V205" s="134"/>
      <c r="W205" s="431"/>
    </row>
    <row r="206" spans="1:23" ht="33.75" customHeight="1" thickBot="1" x14ac:dyDescent="0.4">
      <c r="A206" s="1398" t="s">
        <v>298</v>
      </c>
      <c r="B206" s="1399"/>
      <c r="C206" s="1399"/>
      <c r="D206" s="1400"/>
      <c r="E206" s="1346">
        <f>VLOOKUP(B204,'Urbano.Piano inv. forn'!$D$131:$V$170,17,FALSE)</f>
        <v>0</v>
      </c>
      <c r="F206" s="1347"/>
      <c r="G206" s="1347"/>
      <c r="H206" s="1348"/>
      <c r="I206" s="104"/>
      <c r="J206" s="1401" t="s">
        <v>53</v>
      </c>
      <c r="K206" s="1402"/>
      <c r="L206" s="1403"/>
      <c r="M206" s="1346">
        <f>VLOOKUP(B204,'Urbano.Piano inv. forn'!$D$131:$V$170,19,FALSE)</f>
        <v>0</v>
      </c>
      <c r="N206" s="1348"/>
      <c r="O206" s="130"/>
      <c r="P206" s="154" t="s">
        <v>299</v>
      </c>
      <c r="Q206" s="135">
        <f>M206+E206</f>
        <v>0</v>
      </c>
      <c r="S206" s="154" t="s">
        <v>300</v>
      </c>
      <c r="T206" s="1171"/>
      <c r="U206" s="1173"/>
      <c r="V206" s="134"/>
      <c r="W206" s="431"/>
    </row>
    <row r="207" spans="1:23" ht="21.75" customHeight="1" thickBot="1" x14ac:dyDescent="0.4">
      <c r="A207" s="136"/>
      <c r="B207" s="137"/>
      <c r="C207" s="137"/>
      <c r="D207" s="137"/>
      <c r="E207" s="138"/>
      <c r="F207" s="138"/>
      <c r="G207" s="138"/>
      <c r="H207" s="138"/>
      <c r="I207" s="104"/>
      <c r="J207" s="115"/>
      <c r="K207" s="115"/>
      <c r="L207" s="115"/>
      <c r="M207" s="138"/>
      <c r="N207" s="138"/>
      <c r="O207" s="130"/>
      <c r="P207" s="113"/>
      <c r="Q207" s="130"/>
      <c r="S207" s="113"/>
      <c r="T207" s="114"/>
      <c r="U207" s="114"/>
      <c r="V207" s="134"/>
      <c r="W207" s="431"/>
    </row>
    <row r="208" spans="1:23" s="166" customFormat="1" ht="72" customHeight="1" x14ac:dyDescent="0.35">
      <c r="A208" s="1404" t="s">
        <v>301</v>
      </c>
      <c r="B208" s="1406" t="s">
        <v>302</v>
      </c>
      <c r="C208" s="1406" t="s">
        <v>303</v>
      </c>
      <c r="D208" s="149" t="s">
        <v>304</v>
      </c>
      <c r="E208" s="150" t="s">
        <v>305</v>
      </c>
      <c r="F208" s="149" t="s">
        <v>306</v>
      </c>
      <c r="G208" s="149" t="s">
        <v>307</v>
      </c>
      <c r="H208" s="151" t="s">
        <v>268</v>
      </c>
      <c r="I208" s="151" t="s">
        <v>308</v>
      </c>
      <c r="J208" s="151" t="s">
        <v>309</v>
      </c>
      <c r="K208" s="151" t="s">
        <v>818</v>
      </c>
      <c r="L208" s="151" t="s">
        <v>310</v>
      </c>
      <c r="M208" s="151" t="s">
        <v>311</v>
      </c>
      <c r="N208" s="151" t="s">
        <v>312</v>
      </c>
      <c r="O208" s="151" t="s">
        <v>313</v>
      </c>
      <c r="P208" s="151" t="s">
        <v>314</v>
      </c>
      <c r="Q208" s="151" t="s">
        <v>315</v>
      </c>
      <c r="R208" s="151" t="s">
        <v>316</v>
      </c>
      <c r="S208" s="151" t="s">
        <v>317</v>
      </c>
      <c r="T208" s="151" t="s">
        <v>318</v>
      </c>
      <c r="U208" s="1408" t="s">
        <v>319</v>
      </c>
      <c r="V208" s="438"/>
    </row>
    <row r="209" spans="1:23" s="166" customFormat="1" ht="28.5" customHeight="1" thickBot="1" x14ac:dyDescent="0.4">
      <c r="A209" s="1405"/>
      <c r="B209" s="1407"/>
      <c r="C209" s="1407"/>
      <c r="D209" s="152" t="s">
        <v>320</v>
      </c>
      <c r="E209" s="152" t="s">
        <v>321</v>
      </c>
      <c r="F209" s="152" t="s">
        <v>322</v>
      </c>
      <c r="G209" s="152" t="s">
        <v>322</v>
      </c>
      <c r="H209" s="152" t="s">
        <v>55</v>
      </c>
      <c r="I209" s="152" t="s">
        <v>29</v>
      </c>
      <c r="J209" s="152" t="s">
        <v>323</v>
      </c>
      <c r="K209" s="152" t="s">
        <v>324</v>
      </c>
      <c r="L209" s="152" t="s">
        <v>324</v>
      </c>
      <c r="M209" s="152" t="s">
        <v>325</v>
      </c>
      <c r="N209" s="152" t="s">
        <v>324</v>
      </c>
      <c r="O209" s="152" t="s">
        <v>326</v>
      </c>
      <c r="P209" s="152" t="s">
        <v>820</v>
      </c>
      <c r="Q209" s="152" t="s">
        <v>327</v>
      </c>
      <c r="R209" s="152" t="s">
        <v>328</v>
      </c>
      <c r="S209" s="152" t="s">
        <v>329</v>
      </c>
      <c r="T209" s="152" t="s">
        <v>329</v>
      </c>
      <c r="U209" s="1409"/>
      <c r="V209" s="438"/>
    </row>
    <row r="210" spans="1:23" ht="15" customHeight="1" x14ac:dyDescent="0.35">
      <c r="A210" s="1396" t="str">
        <f>B204</f>
        <v>urb.e.2</v>
      </c>
      <c r="B210" s="141">
        <v>1</v>
      </c>
      <c r="C210" s="185"/>
      <c r="D210" s="119"/>
      <c r="E210" s="119"/>
      <c r="F210" s="185"/>
      <c r="G210" s="440"/>
      <c r="H210" s="120"/>
      <c r="I210" s="441"/>
      <c r="J210" s="442"/>
      <c r="K210" s="442"/>
      <c r="L210" s="443"/>
      <c r="M210" s="441"/>
      <c r="N210" s="443"/>
      <c r="O210" s="148"/>
      <c r="P210" s="148"/>
      <c r="Q210" s="441"/>
      <c r="R210" s="441"/>
      <c r="S210" s="441"/>
      <c r="T210" s="441"/>
      <c r="U210" s="444"/>
      <c r="V210" s="437"/>
    </row>
    <row r="211" spans="1:23" x14ac:dyDescent="0.35">
      <c r="A211" s="1396"/>
      <c r="B211" s="142">
        <v>2</v>
      </c>
      <c r="C211" s="118"/>
      <c r="D211" s="112"/>
      <c r="E211" s="112"/>
      <c r="F211" s="118"/>
      <c r="G211" s="445"/>
      <c r="H211" s="118"/>
      <c r="I211" s="428"/>
      <c r="J211" s="446"/>
      <c r="K211" s="446"/>
      <c r="L211" s="447"/>
      <c r="M211" s="428"/>
      <c r="N211" s="447"/>
      <c r="O211" s="139"/>
      <c r="P211" s="139"/>
      <c r="Q211" s="428"/>
      <c r="R211" s="428" t="s">
        <v>330</v>
      </c>
      <c r="S211" s="428"/>
      <c r="T211" s="428"/>
      <c r="U211" s="448"/>
      <c r="V211" s="437"/>
    </row>
    <row r="212" spans="1:23" x14ac:dyDescent="0.35">
      <c r="A212" s="1396"/>
      <c r="B212" s="142">
        <v>3</v>
      </c>
      <c r="C212" s="118"/>
      <c r="D212" s="112"/>
      <c r="E212" s="112"/>
      <c r="F212" s="118"/>
      <c r="G212" s="445"/>
      <c r="H212" s="118"/>
      <c r="I212" s="428"/>
      <c r="J212" s="446"/>
      <c r="K212" s="446"/>
      <c r="L212" s="447"/>
      <c r="M212" s="428"/>
      <c r="N212" s="447"/>
      <c r="O212" s="139"/>
      <c r="P212" s="139"/>
      <c r="Q212" s="428"/>
      <c r="R212" s="428"/>
      <c r="S212" s="428"/>
      <c r="T212" s="428"/>
      <c r="U212" s="448"/>
      <c r="V212" s="437"/>
    </row>
    <row r="213" spans="1:23" x14ac:dyDescent="0.35">
      <c r="A213" s="1396"/>
      <c r="B213" s="142">
        <v>4</v>
      </c>
      <c r="C213" s="118"/>
      <c r="D213" s="112"/>
      <c r="E213" s="112"/>
      <c r="F213" s="118"/>
      <c r="G213" s="445"/>
      <c r="H213" s="118"/>
      <c r="I213" s="428"/>
      <c r="J213" s="446"/>
      <c r="K213" s="446"/>
      <c r="L213" s="447"/>
      <c r="M213" s="428"/>
      <c r="N213" s="447"/>
      <c r="O213" s="139"/>
      <c r="P213" s="139"/>
      <c r="Q213" s="428"/>
      <c r="R213" s="428"/>
      <c r="S213" s="428"/>
      <c r="T213" s="428"/>
      <c r="U213" s="448"/>
      <c r="V213" s="437"/>
    </row>
    <row r="214" spans="1:23" x14ac:dyDescent="0.35">
      <c r="A214" s="1396"/>
      <c r="B214" s="142">
        <v>5</v>
      </c>
      <c r="C214" s="118"/>
      <c r="D214" s="112"/>
      <c r="E214" s="112"/>
      <c r="F214" s="118"/>
      <c r="G214" s="445"/>
      <c r="H214" s="118"/>
      <c r="I214" s="428"/>
      <c r="J214" s="446"/>
      <c r="K214" s="446"/>
      <c r="L214" s="447"/>
      <c r="M214" s="428"/>
      <c r="N214" s="447"/>
      <c r="O214" s="139"/>
      <c r="P214" s="139"/>
      <c r="Q214" s="428"/>
      <c r="R214" s="428"/>
      <c r="S214" s="428"/>
      <c r="T214" s="428"/>
      <c r="U214" s="448"/>
      <c r="V214" s="437"/>
    </row>
    <row r="215" spans="1:23" x14ac:dyDescent="0.35">
      <c r="A215" s="1396"/>
      <c r="B215" s="142">
        <v>6</v>
      </c>
      <c r="C215" s="118"/>
      <c r="D215" s="112"/>
      <c r="E215" s="112"/>
      <c r="F215" s="118"/>
      <c r="G215" s="445"/>
      <c r="H215" s="118"/>
      <c r="I215" s="428"/>
      <c r="J215" s="446"/>
      <c r="K215" s="446"/>
      <c r="L215" s="447"/>
      <c r="M215" s="428"/>
      <c r="N215" s="447"/>
      <c r="O215" s="139"/>
      <c r="P215" s="139"/>
      <c r="Q215" s="428"/>
      <c r="R215" s="428"/>
      <c r="S215" s="428"/>
      <c r="T215" s="428"/>
      <c r="U215" s="448"/>
      <c r="V215" s="437"/>
    </row>
    <row r="216" spans="1:23" x14ac:dyDescent="0.35">
      <c r="A216" s="1396"/>
      <c r="B216" s="142">
        <v>7</v>
      </c>
      <c r="C216" s="118"/>
      <c r="D216" s="112"/>
      <c r="E216" s="112"/>
      <c r="F216" s="118"/>
      <c r="G216" s="445"/>
      <c r="H216" s="118"/>
      <c r="I216" s="428"/>
      <c r="J216" s="446"/>
      <c r="K216" s="446"/>
      <c r="L216" s="447"/>
      <c r="M216" s="428"/>
      <c r="N216" s="447"/>
      <c r="O216" s="139"/>
      <c r="P216" s="139"/>
      <c r="Q216" s="428"/>
      <c r="R216" s="428"/>
      <c r="S216" s="428"/>
      <c r="T216" s="428"/>
      <c r="U216" s="448"/>
      <c r="V216" s="437"/>
    </row>
    <row r="217" spans="1:23" x14ac:dyDescent="0.35">
      <c r="A217" s="1396"/>
      <c r="B217" s="142">
        <v>8</v>
      </c>
      <c r="C217" s="118"/>
      <c r="D217" s="112"/>
      <c r="E217" s="112"/>
      <c r="F217" s="118"/>
      <c r="G217" s="445"/>
      <c r="H217" s="118"/>
      <c r="I217" s="428"/>
      <c r="J217" s="446"/>
      <c r="K217" s="446"/>
      <c r="L217" s="447"/>
      <c r="M217" s="428"/>
      <c r="N217" s="447"/>
      <c r="O217" s="139"/>
      <c r="P217" s="139"/>
      <c r="Q217" s="428"/>
      <c r="R217" s="428"/>
      <c r="S217" s="428"/>
      <c r="T217" s="428"/>
      <c r="U217" s="448"/>
      <c r="V217" s="437"/>
    </row>
    <row r="218" spans="1:23" x14ac:dyDescent="0.35">
      <c r="A218" s="1396"/>
      <c r="B218" s="142">
        <v>9</v>
      </c>
      <c r="C218" s="118"/>
      <c r="D218" s="112"/>
      <c r="E218" s="112"/>
      <c r="F218" s="118"/>
      <c r="G218" s="445"/>
      <c r="H218" s="118"/>
      <c r="I218" s="428"/>
      <c r="J218" s="446"/>
      <c r="K218" s="446"/>
      <c r="L218" s="447"/>
      <c r="M218" s="428"/>
      <c r="N218" s="447"/>
      <c r="O218" s="139"/>
      <c r="P218" s="139"/>
      <c r="Q218" s="428"/>
      <c r="R218" s="428"/>
      <c r="S218" s="428"/>
      <c r="T218" s="428"/>
      <c r="U218" s="448"/>
      <c r="V218" s="437"/>
    </row>
    <row r="219" spans="1:23" ht="15" thickBot="1" x14ac:dyDescent="0.4">
      <c r="A219" s="1397"/>
      <c r="B219" s="143">
        <v>10</v>
      </c>
      <c r="C219" s="132"/>
      <c r="D219" s="131"/>
      <c r="E219" s="131"/>
      <c r="F219" s="132"/>
      <c r="G219" s="449"/>
      <c r="H219" s="132"/>
      <c r="I219" s="450"/>
      <c r="J219" s="451"/>
      <c r="K219" s="451"/>
      <c r="L219" s="452"/>
      <c r="M219" s="450"/>
      <c r="N219" s="452"/>
      <c r="O219" s="140"/>
      <c r="P219" s="140"/>
      <c r="Q219" s="450"/>
      <c r="R219" s="450"/>
      <c r="S219" s="450"/>
      <c r="T219" s="450"/>
      <c r="U219" s="453"/>
      <c r="V219" s="437"/>
    </row>
    <row r="220" spans="1:23" ht="25" thickBot="1" x14ac:dyDescent="0.4">
      <c r="A220" s="564"/>
      <c r="C220" s="565"/>
      <c r="D220" s="566"/>
      <c r="E220" s="424" t="s">
        <v>331</v>
      </c>
      <c r="F220" s="425">
        <f>COUNTA(F210:F219)</f>
        <v>0</v>
      </c>
      <c r="G220" s="426">
        <f>COUNTA(G210:G219)</f>
        <v>0</v>
      </c>
      <c r="H220" s="565"/>
      <c r="I220" s="431"/>
      <c r="J220" s="567"/>
      <c r="K220" s="567"/>
      <c r="L220" s="568"/>
      <c r="M220" s="1354" t="s">
        <v>563</v>
      </c>
      <c r="N220" s="1355"/>
      <c r="O220" s="747">
        <f>SUM(O210:O219)</f>
        <v>0</v>
      </c>
      <c r="P220" s="748">
        <f>SUM(P210:P219)</f>
        <v>0</v>
      </c>
      <c r="Q220" s="431"/>
      <c r="S220" s="113"/>
      <c r="T220" s="117"/>
      <c r="U220" s="531"/>
      <c r="V220" s="455"/>
    </row>
    <row r="221" spans="1:23" ht="15" thickBot="1" x14ac:dyDescent="0.4">
      <c r="A221" s="456"/>
      <c r="B221" s="457"/>
      <c r="C221" s="407"/>
      <c r="D221" s="407"/>
      <c r="E221" s="407"/>
      <c r="F221" s="457"/>
      <c r="G221" s="407"/>
      <c r="H221" s="407"/>
      <c r="I221" s="457"/>
      <c r="J221" s="457"/>
      <c r="K221" s="457"/>
      <c r="L221" s="407"/>
      <c r="M221" s="407"/>
      <c r="N221" s="407"/>
      <c r="O221" s="407"/>
      <c r="P221" s="407"/>
      <c r="Q221" s="407"/>
      <c r="R221" s="407"/>
      <c r="S221" s="407"/>
      <c r="T221" s="458"/>
      <c r="U221" s="407"/>
      <c r="V221" s="459"/>
    </row>
    <row r="222" spans="1:23" ht="15" thickBot="1" x14ac:dyDescent="0.4">
      <c r="A222" s="432"/>
      <c r="B222" s="433"/>
      <c r="C222" s="434"/>
      <c r="D222" s="434"/>
      <c r="E222" s="434"/>
      <c r="F222" s="433"/>
      <c r="G222" s="434"/>
      <c r="H222" s="434"/>
      <c r="I222" s="433"/>
      <c r="J222" s="433"/>
      <c r="K222" s="433"/>
      <c r="L222" s="434"/>
      <c r="M222" s="434"/>
      <c r="N222" s="434"/>
      <c r="O222" s="434"/>
      <c r="P222" s="434"/>
      <c r="Q222" s="434"/>
      <c r="R222" s="434"/>
      <c r="S222" s="434"/>
      <c r="T222" s="434"/>
      <c r="U222" s="434"/>
      <c r="V222" s="435"/>
    </row>
    <row r="223" spans="1:23" ht="32.25" customHeight="1" thickBot="1" x14ac:dyDescent="0.4">
      <c r="A223" s="147" t="s">
        <v>9</v>
      </c>
      <c r="B223" s="1317" t="s">
        <v>57</v>
      </c>
      <c r="C223" s="1318"/>
      <c r="E223" s="1410" t="s">
        <v>294</v>
      </c>
      <c r="F223" s="1411"/>
      <c r="G223" s="1315">
        <f>VLOOKUP(B223,'Urbano.Piano inv. forn'!$D$131:$H$170,3,FALSE)</f>
        <v>0</v>
      </c>
      <c r="H223" s="1316"/>
      <c r="I223" s="104"/>
      <c r="J223" s="1410" t="s">
        <v>295</v>
      </c>
      <c r="K223" s="1412"/>
      <c r="L223" s="1411"/>
      <c r="M223" s="1315">
        <f>VLOOKUP(B223,'Urbano.Piano inv. forn'!$D$131:$H$170,4,FALSE)</f>
        <v>0</v>
      </c>
      <c r="N223" s="1316"/>
      <c r="P223" s="153" t="s">
        <v>296</v>
      </c>
      <c r="Q223" s="436"/>
      <c r="S223" s="154" t="s">
        <v>297</v>
      </c>
      <c r="T223" s="1171"/>
      <c r="U223" s="1173"/>
      <c r="V223" s="437"/>
    </row>
    <row r="224" spans="1:23" ht="13.5" customHeight="1" thickBot="1" x14ac:dyDescent="0.4">
      <c r="A224" s="133"/>
      <c r="B224" s="114"/>
      <c r="C224" s="114"/>
      <c r="E224" s="115"/>
      <c r="F224" s="115"/>
      <c r="G224" s="116"/>
      <c r="H224" s="116"/>
      <c r="I224" s="104"/>
      <c r="J224" s="115"/>
      <c r="K224" s="115"/>
      <c r="L224" s="115"/>
      <c r="M224" s="116"/>
      <c r="N224" s="116"/>
      <c r="P224" s="117"/>
      <c r="S224" s="113"/>
      <c r="T224" s="431"/>
      <c r="V224" s="134"/>
      <c r="W224" s="431"/>
    </row>
    <row r="225" spans="1:23" ht="33.75" customHeight="1" thickBot="1" x14ac:dyDescent="0.4">
      <c r="A225" s="1398" t="s">
        <v>298</v>
      </c>
      <c r="B225" s="1399"/>
      <c r="C225" s="1399"/>
      <c r="D225" s="1400"/>
      <c r="E225" s="1346">
        <f>VLOOKUP(B223,'Urbano.Piano inv. forn'!$D$131:$V$170,17,FALSE)</f>
        <v>0</v>
      </c>
      <c r="F225" s="1347"/>
      <c r="G225" s="1347"/>
      <c r="H225" s="1348"/>
      <c r="I225" s="104"/>
      <c r="J225" s="1401" t="s">
        <v>53</v>
      </c>
      <c r="K225" s="1402"/>
      <c r="L225" s="1403"/>
      <c r="M225" s="1346">
        <f>VLOOKUP(B223,'Urbano.Piano inv. forn'!$D$131:$V$170,19,FALSE)</f>
        <v>0</v>
      </c>
      <c r="N225" s="1348"/>
      <c r="O225" s="130"/>
      <c r="P225" s="154" t="s">
        <v>299</v>
      </c>
      <c r="Q225" s="135">
        <f>M225+E225</f>
        <v>0</v>
      </c>
      <c r="S225" s="154" t="s">
        <v>300</v>
      </c>
      <c r="T225" s="1171"/>
      <c r="U225" s="1173"/>
      <c r="V225" s="134"/>
      <c r="W225" s="431"/>
    </row>
    <row r="226" spans="1:23" ht="21.75" customHeight="1" thickBot="1" x14ac:dyDescent="0.4">
      <c r="A226" s="136"/>
      <c r="B226" s="137"/>
      <c r="C226" s="137"/>
      <c r="D226" s="137"/>
      <c r="E226" s="138"/>
      <c r="F226" s="138"/>
      <c r="G226" s="138"/>
      <c r="H226" s="138"/>
      <c r="I226" s="104"/>
      <c r="J226" s="115"/>
      <c r="K226" s="115"/>
      <c r="L226" s="115"/>
      <c r="M226" s="138"/>
      <c r="N226" s="138"/>
      <c r="O226" s="130"/>
      <c r="P226" s="113"/>
      <c r="Q226" s="130"/>
      <c r="S226" s="113"/>
      <c r="T226" s="114"/>
      <c r="U226" s="114"/>
      <c r="V226" s="134"/>
      <c r="W226" s="431"/>
    </row>
    <row r="227" spans="1:23" s="166" customFormat="1" ht="72" customHeight="1" x14ac:dyDescent="0.35">
      <c r="A227" s="1404" t="s">
        <v>301</v>
      </c>
      <c r="B227" s="1406" t="s">
        <v>302</v>
      </c>
      <c r="C227" s="1406" t="s">
        <v>303</v>
      </c>
      <c r="D227" s="149" t="s">
        <v>304</v>
      </c>
      <c r="E227" s="150" t="s">
        <v>305</v>
      </c>
      <c r="F227" s="149" t="s">
        <v>306</v>
      </c>
      <c r="G227" s="149" t="s">
        <v>307</v>
      </c>
      <c r="H227" s="151" t="s">
        <v>268</v>
      </c>
      <c r="I227" s="151" t="s">
        <v>308</v>
      </c>
      <c r="J227" s="151" t="s">
        <v>309</v>
      </c>
      <c r="K227" s="151" t="s">
        <v>818</v>
      </c>
      <c r="L227" s="151" t="s">
        <v>310</v>
      </c>
      <c r="M227" s="151" t="s">
        <v>311</v>
      </c>
      <c r="N227" s="151" t="s">
        <v>312</v>
      </c>
      <c r="O227" s="151" t="s">
        <v>313</v>
      </c>
      <c r="P227" s="151" t="s">
        <v>314</v>
      </c>
      <c r="Q227" s="151" t="s">
        <v>315</v>
      </c>
      <c r="R227" s="151" t="s">
        <v>316</v>
      </c>
      <c r="S227" s="151" t="s">
        <v>317</v>
      </c>
      <c r="T227" s="151" t="s">
        <v>318</v>
      </c>
      <c r="U227" s="1408" t="s">
        <v>319</v>
      </c>
      <c r="V227" s="438"/>
    </row>
    <row r="228" spans="1:23" s="166" customFormat="1" ht="28.5" customHeight="1" thickBot="1" x14ac:dyDescent="0.4">
      <c r="A228" s="1405"/>
      <c r="B228" s="1407"/>
      <c r="C228" s="1407"/>
      <c r="D228" s="152" t="s">
        <v>320</v>
      </c>
      <c r="E228" s="152" t="s">
        <v>321</v>
      </c>
      <c r="F228" s="152" t="s">
        <v>322</v>
      </c>
      <c r="G228" s="152" t="s">
        <v>322</v>
      </c>
      <c r="H228" s="152" t="s">
        <v>55</v>
      </c>
      <c r="I228" s="152" t="s">
        <v>29</v>
      </c>
      <c r="J228" s="152" t="s">
        <v>323</v>
      </c>
      <c r="K228" s="152" t="s">
        <v>324</v>
      </c>
      <c r="L228" s="152" t="s">
        <v>324</v>
      </c>
      <c r="M228" s="152" t="s">
        <v>325</v>
      </c>
      <c r="N228" s="152" t="s">
        <v>324</v>
      </c>
      <c r="O228" s="152" t="s">
        <v>326</v>
      </c>
      <c r="P228" s="152" t="s">
        <v>820</v>
      </c>
      <c r="Q228" s="152" t="s">
        <v>327</v>
      </c>
      <c r="R228" s="152" t="s">
        <v>328</v>
      </c>
      <c r="S228" s="152" t="s">
        <v>329</v>
      </c>
      <c r="T228" s="152" t="s">
        <v>329</v>
      </c>
      <c r="U228" s="1409"/>
      <c r="V228" s="438"/>
    </row>
    <row r="229" spans="1:23" ht="15" customHeight="1" x14ac:dyDescent="0.35">
      <c r="A229" s="1396" t="str">
        <f>B223</f>
        <v>urb.e.2</v>
      </c>
      <c r="B229" s="141">
        <v>1</v>
      </c>
      <c r="C229" s="185"/>
      <c r="D229" s="119"/>
      <c r="E229" s="119"/>
      <c r="F229" s="185"/>
      <c r="G229" s="440"/>
      <c r="H229" s="120"/>
      <c r="I229" s="441"/>
      <c r="J229" s="442"/>
      <c r="K229" s="442"/>
      <c r="L229" s="443"/>
      <c r="M229" s="441"/>
      <c r="N229" s="443"/>
      <c r="O229" s="148"/>
      <c r="P229" s="148"/>
      <c r="Q229" s="441"/>
      <c r="R229" s="441"/>
      <c r="S229" s="441"/>
      <c r="T229" s="441"/>
      <c r="U229" s="444"/>
      <c r="V229" s="437"/>
    </row>
    <row r="230" spans="1:23" x14ac:dyDescent="0.35">
      <c r="A230" s="1396"/>
      <c r="B230" s="142">
        <v>2</v>
      </c>
      <c r="C230" s="118"/>
      <c r="D230" s="112"/>
      <c r="E230" s="112"/>
      <c r="F230" s="118"/>
      <c r="G230" s="445"/>
      <c r="H230" s="118"/>
      <c r="I230" s="428"/>
      <c r="J230" s="446"/>
      <c r="K230" s="446"/>
      <c r="L230" s="447"/>
      <c r="M230" s="428"/>
      <c r="N230" s="447"/>
      <c r="O230" s="139"/>
      <c r="P230" s="139"/>
      <c r="Q230" s="428"/>
      <c r="R230" s="428" t="s">
        <v>330</v>
      </c>
      <c r="S230" s="428"/>
      <c r="T230" s="428"/>
      <c r="U230" s="448"/>
      <c r="V230" s="437"/>
    </row>
    <row r="231" spans="1:23" x14ac:dyDescent="0.35">
      <c r="A231" s="1396"/>
      <c r="B231" s="142">
        <v>3</v>
      </c>
      <c r="C231" s="118"/>
      <c r="D231" s="112"/>
      <c r="E231" s="112"/>
      <c r="F231" s="118"/>
      <c r="G231" s="445"/>
      <c r="H231" s="118"/>
      <c r="I231" s="428"/>
      <c r="J231" s="446"/>
      <c r="K231" s="446"/>
      <c r="L231" s="447"/>
      <c r="M231" s="428"/>
      <c r="N231" s="447"/>
      <c r="O231" s="139"/>
      <c r="P231" s="139"/>
      <c r="Q231" s="428"/>
      <c r="R231" s="428"/>
      <c r="S231" s="428"/>
      <c r="T231" s="428"/>
      <c r="U231" s="448"/>
      <c r="V231" s="437"/>
    </row>
    <row r="232" spans="1:23" x14ac:dyDescent="0.35">
      <c r="A232" s="1396"/>
      <c r="B232" s="142">
        <v>4</v>
      </c>
      <c r="C232" s="118"/>
      <c r="D232" s="112"/>
      <c r="E232" s="112"/>
      <c r="F232" s="118"/>
      <c r="G232" s="445"/>
      <c r="H232" s="118"/>
      <c r="I232" s="428"/>
      <c r="J232" s="446"/>
      <c r="K232" s="446"/>
      <c r="L232" s="447"/>
      <c r="M232" s="428"/>
      <c r="N232" s="447"/>
      <c r="O232" s="139"/>
      <c r="P232" s="139"/>
      <c r="Q232" s="428"/>
      <c r="R232" s="428"/>
      <c r="S232" s="428"/>
      <c r="T232" s="428"/>
      <c r="U232" s="448"/>
      <c r="V232" s="437"/>
    </row>
    <row r="233" spans="1:23" x14ac:dyDescent="0.35">
      <c r="A233" s="1396"/>
      <c r="B233" s="142">
        <v>5</v>
      </c>
      <c r="C233" s="118"/>
      <c r="D233" s="112"/>
      <c r="E233" s="112"/>
      <c r="F233" s="118"/>
      <c r="G233" s="445"/>
      <c r="H233" s="118"/>
      <c r="I233" s="428"/>
      <c r="J233" s="446"/>
      <c r="K233" s="446"/>
      <c r="L233" s="447"/>
      <c r="M233" s="428"/>
      <c r="N233" s="447"/>
      <c r="O233" s="139"/>
      <c r="P233" s="139"/>
      <c r="Q233" s="428"/>
      <c r="R233" s="428"/>
      <c r="S233" s="428"/>
      <c r="T233" s="428"/>
      <c r="U233" s="448"/>
      <c r="V233" s="437"/>
    </row>
    <row r="234" spans="1:23" x14ac:dyDescent="0.35">
      <c r="A234" s="1396"/>
      <c r="B234" s="142">
        <v>6</v>
      </c>
      <c r="C234" s="118"/>
      <c r="D234" s="112"/>
      <c r="E234" s="112"/>
      <c r="F234" s="118"/>
      <c r="G234" s="445"/>
      <c r="H234" s="118"/>
      <c r="I234" s="428"/>
      <c r="J234" s="446"/>
      <c r="K234" s="446"/>
      <c r="L234" s="447"/>
      <c r="M234" s="428"/>
      <c r="N234" s="447"/>
      <c r="O234" s="139"/>
      <c r="P234" s="139"/>
      <c r="Q234" s="428"/>
      <c r="R234" s="428"/>
      <c r="S234" s="428"/>
      <c r="T234" s="428"/>
      <c r="U234" s="448"/>
      <c r="V234" s="437"/>
    </row>
    <row r="235" spans="1:23" x14ac:dyDescent="0.35">
      <c r="A235" s="1396"/>
      <c r="B235" s="142">
        <v>7</v>
      </c>
      <c r="C235" s="118"/>
      <c r="D235" s="112"/>
      <c r="E235" s="112"/>
      <c r="F235" s="118"/>
      <c r="G235" s="445"/>
      <c r="H235" s="118"/>
      <c r="I235" s="428"/>
      <c r="J235" s="446"/>
      <c r="K235" s="446"/>
      <c r="L235" s="447"/>
      <c r="M235" s="428"/>
      <c r="N235" s="447"/>
      <c r="O235" s="139"/>
      <c r="P235" s="139"/>
      <c r="Q235" s="428"/>
      <c r="R235" s="428"/>
      <c r="S235" s="428"/>
      <c r="T235" s="428"/>
      <c r="U235" s="448"/>
      <c r="V235" s="437"/>
    </row>
    <row r="236" spans="1:23" x14ac:dyDescent="0.35">
      <c r="A236" s="1396"/>
      <c r="B236" s="142">
        <v>8</v>
      </c>
      <c r="C236" s="118"/>
      <c r="D236" s="112"/>
      <c r="E236" s="112"/>
      <c r="F236" s="118"/>
      <c r="G236" s="445"/>
      <c r="H236" s="118"/>
      <c r="I236" s="428"/>
      <c r="J236" s="446"/>
      <c r="K236" s="446"/>
      <c r="L236" s="447"/>
      <c r="M236" s="428"/>
      <c r="N236" s="447"/>
      <c r="O236" s="139"/>
      <c r="P236" s="139"/>
      <c r="Q236" s="428"/>
      <c r="R236" s="428"/>
      <c r="S236" s="428"/>
      <c r="T236" s="428"/>
      <c r="U236" s="448"/>
      <c r="V236" s="437"/>
    </row>
    <row r="237" spans="1:23" x14ac:dyDescent="0.35">
      <c r="A237" s="1396"/>
      <c r="B237" s="142">
        <v>9</v>
      </c>
      <c r="C237" s="118"/>
      <c r="D237" s="112"/>
      <c r="E237" s="112"/>
      <c r="F237" s="118"/>
      <c r="G237" s="445"/>
      <c r="H237" s="118"/>
      <c r="I237" s="428"/>
      <c r="J237" s="446"/>
      <c r="K237" s="446"/>
      <c r="L237" s="447"/>
      <c r="M237" s="428"/>
      <c r="N237" s="447"/>
      <c r="O237" s="139"/>
      <c r="P237" s="139"/>
      <c r="Q237" s="428"/>
      <c r="R237" s="428"/>
      <c r="S237" s="428"/>
      <c r="T237" s="428"/>
      <c r="U237" s="448"/>
      <c r="V237" s="437"/>
    </row>
    <row r="238" spans="1:23" ht="15" thickBot="1" x14ac:dyDescent="0.4">
      <c r="A238" s="1397"/>
      <c r="B238" s="143">
        <v>10</v>
      </c>
      <c r="C238" s="132"/>
      <c r="D238" s="131"/>
      <c r="E238" s="131"/>
      <c r="F238" s="132"/>
      <c r="G238" s="449"/>
      <c r="H238" s="132"/>
      <c r="I238" s="450"/>
      <c r="J238" s="451"/>
      <c r="K238" s="451"/>
      <c r="L238" s="452"/>
      <c r="M238" s="450"/>
      <c r="N238" s="452"/>
      <c r="O238" s="140"/>
      <c r="P238" s="140"/>
      <c r="Q238" s="450"/>
      <c r="R238" s="450"/>
      <c r="S238" s="450"/>
      <c r="T238" s="450"/>
      <c r="U238" s="453"/>
      <c r="V238" s="437"/>
    </row>
    <row r="239" spans="1:23" ht="25" thickBot="1" x14ac:dyDescent="0.4">
      <c r="A239" s="564"/>
      <c r="C239" s="565"/>
      <c r="D239" s="566"/>
      <c r="E239" s="424" t="s">
        <v>331</v>
      </c>
      <c r="F239" s="425">
        <f>COUNTA(F229:F238)</f>
        <v>0</v>
      </c>
      <c r="G239" s="426">
        <f>COUNTA(G229:G238)</f>
        <v>0</v>
      </c>
      <c r="H239" s="565"/>
      <c r="I239" s="431"/>
      <c r="J239" s="567"/>
      <c r="K239" s="567"/>
      <c r="L239" s="568"/>
      <c r="M239" s="1354" t="s">
        <v>563</v>
      </c>
      <c r="N239" s="1355"/>
      <c r="O239" s="747">
        <f>SUM(O229:O238)</f>
        <v>0</v>
      </c>
      <c r="P239" s="748">
        <f>SUM(P229:P238)</f>
        <v>0</v>
      </c>
      <c r="Q239" s="431"/>
      <c r="S239" s="113"/>
      <c r="T239" s="117"/>
      <c r="U239" s="531"/>
      <c r="V239" s="455"/>
    </row>
    <row r="240" spans="1:23" ht="15" thickBot="1" x14ac:dyDescent="0.4">
      <c r="A240" s="456"/>
      <c r="B240" s="457"/>
      <c r="C240" s="407"/>
      <c r="D240" s="407"/>
      <c r="E240" s="407"/>
      <c r="F240" s="457"/>
      <c r="G240" s="407"/>
      <c r="H240" s="407"/>
      <c r="I240" s="457"/>
      <c r="J240" s="457"/>
      <c r="K240" s="457"/>
      <c r="L240" s="407"/>
      <c r="M240" s="407"/>
      <c r="N240" s="407"/>
      <c r="O240" s="407"/>
      <c r="P240" s="407"/>
      <c r="Q240" s="407"/>
      <c r="R240" s="407"/>
      <c r="S240" s="407"/>
      <c r="T240" s="458"/>
      <c r="U240" s="407"/>
      <c r="V240" s="459"/>
    </row>
    <row r="241" spans="1:23" ht="15" thickBot="1" x14ac:dyDescent="0.4">
      <c r="A241" s="432"/>
      <c r="B241" s="433"/>
      <c r="C241" s="434"/>
      <c r="D241" s="434"/>
      <c r="E241" s="434"/>
      <c r="F241" s="433"/>
      <c r="G241" s="434"/>
      <c r="H241" s="434"/>
      <c r="I241" s="433"/>
      <c r="J241" s="433"/>
      <c r="K241" s="433"/>
      <c r="L241" s="434"/>
      <c r="M241" s="434"/>
      <c r="N241" s="434"/>
      <c r="O241" s="434"/>
      <c r="P241" s="434"/>
      <c r="Q241" s="434"/>
      <c r="R241" s="434"/>
      <c r="S241" s="434"/>
      <c r="T241" s="434"/>
      <c r="U241" s="434"/>
      <c r="V241" s="435"/>
    </row>
    <row r="242" spans="1:23" ht="32.25" customHeight="1" thickBot="1" x14ac:dyDescent="0.4">
      <c r="A242" s="147" t="s">
        <v>9</v>
      </c>
      <c r="B242" s="1317" t="s">
        <v>57</v>
      </c>
      <c r="C242" s="1318"/>
      <c r="E242" s="1410" t="s">
        <v>294</v>
      </c>
      <c r="F242" s="1411"/>
      <c r="G242" s="1315">
        <f>VLOOKUP(B242,'Urbano.Piano inv. forn'!$D$131:$H$170,3,FALSE)</f>
        <v>0</v>
      </c>
      <c r="H242" s="1316"/>
      <c r="I242" s="104"/>
      <c r="J242" s="1410" t="s">
        <v>295</v>
      </c>
      <c r="K242" s="1412"/>
      <c r="L242" s="1411"/>
      <c r="M242" s="1315">
        <f>VLOOKUP(B242,'Urbano.Piano inv. forn'!$D$131:$H$170,4,FALSE)</f>
        <v>0</v>
      </c>
      <c r="N242" s="1316"/>
      <c r="P242" s="153" t="s">
        <v>296</v>
      </c>
      <c r="Q242" s="436"/>
      <c r="S242" s="154" t="s">
        <v>297</v>
      </c>
      <c r="T242" s="1171"/>
      <c r="U242" s="1173"/>
      <c r="V242" s="437"/>
    </row>
    <row r="243" spans="1:23" ht="13.5" customHeight="1" thickBot="1" x14ac:dyDescent="0.4">
      <c r="A243" s="133"/>
      <c r="B243" s="114"/>
      <c r="C243" s="114"/>
      <c r="E243" s="115"/>
      <c r="F243" s="115"/>
      <c r="G243" s="116"/>
      <c r="H243" s="116"/>
      <c r="I243" s="104"/>
      <c r="J243" s="115"/>
      <c r="K243" s="115"/>
      <c r="L243" s="115"/>
      <c r="M243" s="116"/>
      <c r="N243" s="116"/>
      <c r="P243" s="117"/>
      <c r="S243" s="113"/>
      <c r="T243" s="431"/>
      <c r="V243" s="134"/>
      <c r="W243" s="431"/>
    </row>
    <row r="244" spans="1:23" ht="33.75" customHeight="1" thickBot="1" x14ac:dyDescent="0.4">
      <c r="A244" s="1398" t="s">
        <v>298</v>
      </c>
      <c r="B244" s="1399"/>
      <c r="C244" s="1399"/>
      <c r="D244" s="1400"/>
      <c r="E244" s="1346">
        <f>VLOOKUP(B242,'Urbano.Piano inv. forn'!$D$131:$V$170,17,FALSE)</f>
        <v>0</v>
      </c>
      <c r="F244" s="1347"/>
      <c r="G244" s="1347"/>
      <c r="H244" s="1348"/>
      <c r="I244" s="104"/>
      <c r="J244" s="1401" t="s">
        <v>53</v>
      </c>
      <c r="K244" s="1402"/>
      <c r="L244" s="1403"/>
      <c r="M244" s="1346">
        <f>VLOOKUP(B242,'Urbano.Piano inv. forn'!$D$131:$V$170,19,FALSE)</f>
        <v>0</v>
      </c>
      <c r="N244" s="1348"/>
      <c r="O244" s="130"/>
      <c r="P244" s="154" t="s">
        <v>299</v>
      </c>
      <c r="Q244" s="135">
        <f>M244+E244</f>
        <v>0</v>
      </c>
      <c r="S244" s="154" t="s">
        <v>300</v>
      </c>
      <c r="T244" s="1171"/>
      <c r="U244" s="1173"/>
      <c r="V244" s="134"/>
      <c r="W244" s="431"/>
    </row>
    <row r="245" spans="1:23" ht="21.75" customHeight="1" thickBot="1" x14ac:dyDescent="0.4">
      <c r="A245" s="136"/>
      <c r="B245" s="137"/>
      <c r="C245" s="137"/>
      <c r="D245" s="137"/>
      <c r="E245" s="138"/>
      <c r="F245" s="138"/>
      <c r="G245" s="138"/>
      <c r="H245" s="138"/>
      <c r="I245" s="104"/>
      <c r="J245" s="115"/>
      <c r="K245" s="115"/>
      <c r="L245" s="115"/>
      <c r="M245" s="138"/>
      <c r="N245" s="138"/>
      <c r="O245" s="130"/>
      <c r="P245" s="113"/>
      <c r="Q245" s="130"/>
      <c r="S245" s="113"/>
      <c r="T245" s="114"/>
      <c r="U245" s="114"/>
      <c r="V245" s="134"/>
      <c r="W245" s="431"/>
    </row>
    <row r="246" spans="1:23" s="166" customFormat="1" ht="72" customHeight="1" x14ac:dyDescent="0.35">
      <c r="A246" s="1404" t="s">
        <v>301</v>
      </c>
      <c r="B246" s="1406" t="s">
        <v>302</v>
      </c>
      <c r="C246" s="1406" t="s">
        <v>303</v>
      </c>
      <c r="D246" s="149" t="s">
        <v>304</v>
      </c>
      <c r="E246" s="150" t="s">
        <v>305</v>
      </c>
      <c r="F246" s="149" t="s">
        <v>306</v>
      </c>
      <c r="G246" s="149" t="s">
        <v>307</v>
      </c>
      <c r="H246" s="151" t="s">
        <v>268</v>
      </c>
      <c r="I246" s="151" t="s">
        <v>308</v>
      </c>
      <c r="J246" s="151" t="s">
        <v>309</v>
      </c>
      <c r="K246" s="151" t="s">
        <v>818</v>
      </c>
      <c r="L246" s="151" t="s">
        <v>310</v>
      </c>
      <c r="M246" s="151" t="s">
        <v>311</v>
      </c>
      <c r="N246" s="151" t="s">
        <v>312</v>
      </c>
      <c r="O246" s="151" t="s">
        <v>313</v>
      </c>
      <c r="P246" s="151" t="s">
        <v>314</v>
      </c>
      <c r="Q246" s="151" t="s">
        <v>315</v>
      </c>
      <c r="R246" s="151" t="s">
        <v>316</v>
      </c>
      <c r="S246" s="151" t="s">
        <v>317</v>
      </c>
      <c r="T246" s="151" t="s">
        <v>318</v>
      </c>
      <c r="U246" s="1408" t="s">
        <v>319</v>
      </c>
      <c r="V246" s="438"/>
    </row>
    <row r="247" spans="1:23" s="166" customFormat="1" ht="28.5" customHeight="1" thickBot="1" x14ac:dyDescent="0.4">
      <c r="A247" s="1405"/>
      <c r="B247" s="1407"/>
      <c r="C247" s="1407"/>
      <c r="D247" s="152" t="s">
        <v>320</v>
      </c>
      <c r="E247" s="152" t="s">
        <v>321</v>
      </c>
      <c r="F247" s="152" t="s">
        <v>322</v>
      </c>
      <c r="G247" s="152" t="s">
        <v>322</v>
      </c>
      <c r="H247" s="152" t="s">
        <v>55</v>
      </c>
      <c r="I247" s="152" t="s">
        <v>29</v>
      </c>
      <c r="J247" s="152" t="s">
        <v>323</v>
      </c>
      <c r="K247" s="152" t="s">
        <v>324</v>
      </c>
      <c r="L247" s="152" t="s">
        <v>324</v>
      </c>
      <c r="M247" s="152" t="s">
        <v>325</v>
      </c>
      <c r="N247" s="152" t="s">
        <v>324</v>
      </c>
      <c r="O247" s="152" t="s">
        <v>326</v>
      </c>
      <c r="P247" s="152" t="s">
        <v>820</v>
      </c>
      <c r="Q247" s="152" t="s">
        <v>327</v>
      </c>
      <c r="R247" s="152" t="s">
        <v>328</v>
      </c>
      <c r="S247" s="152" t="s">
        <v>329</v>
      </c>
      <c r="T247" s="152" t="s">
        <v>329</v>
      </c>
      <c r="U247" s="1409"/>
      <c r="V247" s="438"/>
    </row>
    <row r="248" spans="1:23" ht="15" customHeight="1" x14ac:dyDescent="0.35">
      <c r="A248" s="1396" t="str">
        <f>B242</f>
        <v>urb.e.2</v>
      </c>
      <c r="B248" s="141">
        <v>1</v>
      </c>
      <c r="C248" s="185"/>
      <c r="D248" s="119"/>
      <c r="E248" s="119"/>
      <c r="F248" s="185"/>
      <c r="G248" s="440"/>
      <c r="H248" s="120"/>
      <c r="I248" s="441"/>
      <c r="J248" s="442"/>
      <c r="K248" s="442"/>
      <c r="L248" s="443"/>
      <c r="M248" s="441"/>
      <c r="N248" s="443"/>
      <c r="O248" s="148"/>
      <c r="P248" s="148"/>
      <c r="Q248" s="441"/>
      <c r="R248" s="441"/>
      <c r="S248" s="441"/>
      <c r="T248" s="441"/>
      <c r="U248" s="444"/>
      <c r="V248" s="437"/>
    </row>
    <row r="249" spans="1:23" x14ac:dyDescent="0.35">
      <c r="A249" s="1396"/>
      <c r="B249" s="142">
        <v>2</v>
      </c>
      <c r="C249" s="118"/>
      <c r="D249" s="112"/>
      <c r="E249" s="112"/>
      <c r="F249" s="118"/>
      <c r="G249" s="445"/>
      <c r="H249" s="118"/>
      <c r="I249" s="428"/>
      <c r="J249" s="446"/>
      <c r="K249" s="446"/>
      <c r="L249" s="447"/>
      <c r="M249" s="428"/>
      <c r="N249" s="447"/>
      <c r="O249" s="139"/>
      <c r="P249" s="139"/>
      <c r="Q249" s="428"/>
      <c r="R249" s="428" t="s">
        <v>330</v>
      </c>
      <c r="S249" s="428"/>
      <c r="T249" s="428"/>
      <c r="U249" s="448"/>
      <c r="V249" s="437"/>
    </row>
    <row r="250" spans="1:23" x14ac:dyDescent="0.35">
      <c r="A250" s="1396"/>
      <c r="B250" s="142">
        <v>3</v>
      </c>
      <c r="C250" s="118"/>
      <c r="D250" s="112"/>
      <c r="E250" s="112"/>
      <c r="F250" s="118"/>
      <c r="G250" s="445"/>
      <c r="H250" s="118"/>
      <c r="I250" s="428"/>
      <c r="J250" s="446"/>
      <c r="K250" s="446"/>
      <c r="L250" s="447"/>
      <c r="M250" s="428"/>
      <c r="N250" s="447"/>
      <c r="O250" s="139"/>
      <c r="P250" s="139"/>
      <c r="Q250" s="428"/>
      <c r="R250" s="428"/>
      <c r="S250" s="428"/>
      <c r="T250" s="428"/>
      <c r="U250" s="448"/>
      <c r="V250" s="437"/>
    </row>
    <row r="251" spans="1:23" x14ac:dyDescent="0.35">
      <c r="A251" s="1396"/>
      <c r="B251" s="142">
        <v>4</v>
      </c>
      <c r="C251" s="118"/>
      <c r="D251" s="112"/>
      <c r="E251" s="112"/>
      <c r="F251" s="118"/>
      <c r="G251" s="445"/>
      <c r="H251" s="118"/>
      <c r="I251" s="428"/>
      <c r="J251" s="446"/>
      <c r="K251" s="446"/>
      <c r="L251" s="447"/>
      <c r="M251" s="428"/>
      <c r="N251" s="447"/>
      <c r="O251" s="139"/>
      <c r="P251" s="139"/>
      <c r="Q251" s="428"/>
      <c r="R251" s="428"/>
      <c r="S251" s="428"/>
      <c r="T251" s="428"/>
      <c r="U251" s="448"/>
      <c r="V251" s="437"/>
    </row>
    <row r="252" spans="1:23" x14ac:dyDescent="0.35">
      <c r="A252" s="1396"/>
      <c r="B252" s="142">
        <v>5</v>
      </c>
      <c r="C252" s="118"/>
      <c r="D252" s="112"/>
      <c r="E252" s="112"/>
      <c r="F252" s="118"/>
      <c r="G252" s="445"/>
      <c r="H252" s="118"/>
      <c r="I252" s="428"/>
      <c r="J252" s="446"/>
      <c r="K252" s="446"/>
      <c r="L252" s="447"/>
      <c r="M252" s="428"/>
      <c r="N252" s="447"/>
      <c r="O252" s="139"/>
      <c r="P252" s="139"/>
      <c r="Q252" s="428"/>
      <c r="R252" s="428"/>
      <c r="S252" s="428"/>
      <c r="T252" s="428"/>
      <c r="U252" s="448"/>
      <c r="V252" s="437"/>
    </row>
    <row r="253" spans="1:23" x14ac:dyDescent="0.35">
      <c r="A253" s="1396"/>
      <c r="B253" s="142">
        <v>6</v>
      </c>
      <c r="C253" s="118"/>
      <c r="D253" s="112"/>
      <c r="E253" s="112"/>
      <c r="F253" s="118"/>
      <c r="G253" s="445"/>
      <c r="H253" s="118"/>
      <c r="I253" s="428"/>
      <c r="J253" s="446"/>
      <c r="K253" s="446"/>
      <c r="L253" s="447"/>
      <c r="M253" s="428"/>
      <c r="N253" s="447"/>
      <c r="O253" s="139"/>
      <c r="P253" s="139"/>
      <c r="Q253" s="428"/>
      <c r="R253" s="428"/>
      <c r="S253" s="428"/>
      <c r="T253" s="428"/>
      <c r="U253" s="448"/>
      <c r="V253" s="437"/>
    </row>
    <row r="254" spans="1:23" x14ac:dyDescent="0.35">
      <c r="A254" s="1396"/>
      <c r="B254" s="142">
        <v>7</v>
      </c>
      <c r="C254" s="118"/>
      <c r="D254" s="112"/>
      <c r="E254" s="112"/>
      <c r="F254" s="118"/>
      <c r="G254" s="445"/>
      <c r="H254" s="118"/>
      <c r="I254" s="428"/>
      <c r="J254" s="446"/>
      <c r="K254" s="446"/>
      <c r="L254" s="447"/>
      <c r="M254" s="428"/>
      <c r="N254" s="447"/>
      <c r="O254" s="139"/>
      <c r="P254" s="139"/>
      <c r="Q254" s="428"/>
      <c r="R254" s="428"/>
      <c r="S254" s="428"/>
      <c r="T254" s="428"/>
      <c r="U254" s="448"/>
      <c r="V254" s="437"/>
    </row>
    <row r="255" spans="1:23" x14ac:dyDescent="0.35">
      <c r="A255" s="1396"/>
      <c r="B255" s="142">
        <v>8</v>
      </c>
      <c r="C255" s="118"/>
      <c r="D255" s="112"/>
      <c r="E255" s="112"/>
      <c r="F255" s="118"/>
      <c r="G255" s="445"/>
      <c r="H255" s="118"/>
      <c r="I255" s="428"/>
      <c r="J255" s="446"/>
      <c r="K255" s="446"/>
      <c r="L255" s="447"/>
      <c r="M255" s="428"/>
      <c r="N255" s="447"/>
      <c r="O255" s="139"/>
      <c r="P255" s="139"/>
      <c r="Q255" s="428"/>
      <c r="R255" s="428"/>
      <c r="S255" s="428"/>
      <c r="T255" s="428"/>
      <c r="U255" s="448"/>
      <c r="V255" s="437"/>
    </row>
    <row r="256" spans="1:23" x14ac:dyDescent="0.35">
      <c r="A256" s="1396"/>
      <c r="B256" s="142">
        <v>9</v>
      </c>
      <c r="C256" s="118"/>
      <c r="D256" s="112"/>
      <c r="E256" s="112"/>
      <c r="F256" s="118"/>
      <c r="G256" s="445"/>
      <c r="H256" s="118"/>
      <c r="I256" s="428"/>
      <c r="J256" s="446"/>
      <c r="K256" s="446"/>
      <c r="L256" s="447"/>
      <c r="M256" s="428"/>
      <c r="N256" s="447"/>
      <c r="O256" s="139"/>
      <c r="P256" s="139"/>
      <c r="Q256" s="428"/>
      <c r="R256" s="428"/>
      <c r="S256" s="428"/>
      <c r="T256" s="428"/>
      <c r="U256" s="448"/>
      <c r="V256" s="437"/>
    </row>
    <row r="257" spans="1:23" ht="15" thickBot="1" x14ac:dyDescent="0.4">
      <c r="A257" s="1397"/>
      <c r="B257" s="143">
        <v>10</v>
      </c>
      <c r="C257" s="132"/>
      <c r="D257" s="131"/>
      <c r="E257" s="131"/>
      <c r="F257" s="132"/>
      <c r="G257" s="449"/>
      <c r="H257" s="132"/>
      <c r="I257" s="450"/>
      <c r="J257" s="451"/>
      <c r="K257" s="451"/>
      <c r="L257" s="452"/>
      <c r="M257" s="450"/>
      <c r="N257" s="452"/>
      <c r="O257" s="140"/>
      <c r="P257" s="140"/>
      <c r="Q257" s="450"/>
      <c r="R257" s="450"/>
      <c r="S257" s="450"/>
      <c r="T257" s="450"/>
      <c r="U257" s="453"/>
      <c r="V257" s="437"/>
    </row>
    <row r="258" spans="1:23" ht="25" thickBot="1" x14ac:dyDescent="0.4">
      <c r="A258" s="564"/>
      <c r="C258" s="565"/>
      <c r="D258" s="566"/>
      <c r="E258" s="424" t="s">
        <v>331</v>
      </c>
      <c r="F258" s="425">
        <f>COUNTA(F248:F257)</f>
        <v>0</v>
      </c>
      <c r="G258" s="426">
        <f>COUNTA(G248:G257)</f>
        <v>0</v>
      </c>
      <c r="H258" s="565"/>
      <c r="I258" s="431"/>
      <c r="J258" s="567"/>
      <c r="K258" s="567"/>
      <c r="L258" s="568"/>
      <c r="M258" s="1354" t="s">
        <v>563</v>
      </c>
      <c r="N258" s="1355"/>
      <c r="O258" s="747">
        <f>SUM(O248:O257)</f>
        <v>0</v>
      </c>
      <c r="P258" s="748">
        <f>SUM(P248:P257)</f>
        <v>0</v>
      </c>
      <c r="Q258" s="431"/>
      <c r="S258" s="113"/>
      <c r="T258" s="117"/>
      <c r="U258" s="531"/>
      <c r="V258" s="455"/>
    </row>
    <row r="259" spans="1:23" ht="15" thickBot="1" x14ac:dyDescent="0.4">
      <c r="A259" s="456"/>
      <c r="B259" s="457"/>
      <c r="C259" s="407"/>
      <c r="D259" s="407"/>
      <c r="E259" s="407"/>
      <c r="F259" s="457"/>
      <c r="G259" s="407"/>
      <c r="H259" s="407"/>
      <c r="I259" s="457"/>
      <c r="J259" s="457"/>
      <c r="K259" s="457"/>
      <c r="L259" s="407"/>
      <c r="M259" s="407"/>
      <c r="N259" s="407"/>
      <c r="O259" s="407"/>
      <c r="P259" s="407"/>
      <c r="Q259" s="407"/>
      <c r="R259" s="407"/>
      <c r="S259" s="407"/>
      <c r="T259" s="458"/>
      <c r="U259" s="407"/>
      <c r="V259" s="459"/>
    </row>
    <row r="260" spans="1:23" ht="15" thickBot="1" x14ac:dyDescent="0.4">
      <c r="A260" s="432"/>
      <c r="B260" s="433"/>
      <c r="C260" s="434"/>
      <c r="D260" s="434"/>
      <c r="E260" s="434"/>
      <c r="F260" s="433"/>
      <c r="G260" s="434"/>
      <c r="H260" s="434"/>
      <c r="I260" s="433"/>
      <c r="J260" s="433"/>
      <c r="K260" s="433"/>
      <c r="L260" s="434"/>
      <c r="M260" s="434"/>
      <c r="N260" s="434"/>
      <c r="O260" s="434"/>
      <c r="P260" s="434"/>
      <c r="Q260" s="434"/>
      <c r="R260" s="434"/>
      <c r="S260" s="434"/>
      <c r="T260" s="434"/>
      <c r="U260" s="434"/>
      <c r="V260" s="435"/>
    </row>
    <row r="261" spans="1:23" ht="32.25" customHeight="1" thickBot="1" x14ac:dyDescent="0.4">
      <c r="A261" s="147" t="s">
        <v>9</v>
      </c>
      <c r="B261" s="1317" t="s">
        <v>57</v>
      </c>
      <c r="C261" s="1318"/>
      <c r="E261" s="1410" t="s">
        <v>294</v>
      </c>
      <c r="F261" s="1411"/>
      <c r="G261" s="1315">
        <f>VLOOKUP(B261,'Urbano.Piano inv. forn'!$D$131:$H$170,3,FALSE)</f>
        <v>0</v>
      </c>
      <c r="H261" s="1316"/>
      <c r="I261" s="104"/>
      <c r="J261" s="1410" t="s">
        <v>295</v>
      </c>
      <c r="K261" s="1412"/>
      <c r="L261" s="1411"/>
      <c r="M261" s="1315">
        <f>VLOOKUP(B261,'Urbano.Piano inv. forn'!$D$131:$H$170,4,FALSE)</f>
        <v>0</v>
      </c>
      <c r="N261" s="1316"/>
      <c r="P261" s="153" t="s">
        <v>296</v>
      </c>
      <c r="Q261" s="436"/>
      <c r="S261" s="154" t="s">
        <v>297</v>
      </c>
      <c r="T261" s="1171"/>
      <c r="U261" s="1173"/>
      <c r="V261" s="437"/>
    </row>
    <row r="262" spans="1:23" ht="13.5" customHeight="1" thickBot="1" x14ac:dyDescent="0.4">
      <c r="A262" s="133"/>
      <c r="B262" s="114"/>
      <c r="C262" s="114"/>
      <c r="E262" s="115"/>
      <c r="F262" s="115"/>
      <c r="G262" s="116"/>
      <c r="H262" s="116"/>
      <c r="I262" s="104"/>
      <c r="J262" s="115"/>
      <c r="K262" s="115"/>
      <c r="L262" s="115"/>
      <c r="M262" s="116"/>
      <c r="N262" s="116"/>
      <c r="P262" s="117"/>
      <c r="S262" s="113"/>
      <c r="T262" s="431"/>
      <c r="V262" s="134"/>
      <c r="W262" s="431"/>
    </row>
    <row r="263" spans="1:23" ht="33.75" customHeight="1" thickBot="1" x14ac:dyDescent="0.4">
      <c r="A263" s="1398" t="s">
        <v>298</v>
      </c>
      <c r="B263" s="1399"/>
      <c r="C263" s="1399"/>
      <c r="D263" s="1400"/>
      <c r="E263" s="1346">
        <f>VLOOKUP(B261,'Urbano.Piano inv. forn'!$D$131:$V$170,17,FALSE)</f>
        <v>0</v>
      </c>
      <c r="F263" s="1347"/>
      <c r="G263" s="1347"/>
      <c r="H263" s="1348"/>
      <c r="I263" s="104"/>
      <c r="J263" s="1401" t="s">
        <v>53</v>
      </c>
      <c r="K263" s="1402"/>
      <c r="L263" s="1403"/>
      <c r="M263" s="1346">
        <f>VLOOKUP(B261,'Urbano.Piano inv. forn'!$D$131:$V$170,19,FALSE)</f>
        <v>0</v>
      </c>
      <c r="N263" s="1348"/>
      <c r="O263" s="130"/>
      <c r="P263" s="154" t="s">
        <v>299</v>
      </c>
      <c r="Q263" s="135">
        <f>M263+E263</f>
        <v>0</v>
      </c>
      <c r="S263" s="154" t="s">
        <v>300</v>
      </c>
      <c r="T263" s="1171"/>
      <c r="U263" s="1173"/>
      <c r="V263" s="134"/>
      <c r="W263" s="431"/>
    </row>
    <row r="264" spans="1:23" ht="21.75" customHeight="1" thickBot="1" x14ac:dyDescent="0.4">
      <c r="A264" s="136"/>
      <c r="B264" s="137"/>
      <c r="C264" s="137"/>
      <c r="D264" s="137"/>
      <c r="E264" s="138"/>
      <c r="F264" s="138"/>
      <c r="G264" s="138"/>
      <c r="H264" s="138"/>
      <c r="I264" s="104"/>
      <c r="J264" s="115"/>
      <c r="K264" s="115"/>
      <c r="L264" s="115"/>
      <c r="M264" s="138"/>
      <c r="N264" s="138"/>
      <c r="O264" s="130"/>
      <c r="P264" s="113"/>
      <c r="Q264" s="130"/>
      <c r="S264" s="113"/>
      <c r="T264" s="114"/>
      <c r="U264" s="114"/>
      <c r="V264" s="134"/>
      <c r="W264" s="431"/>
    </row>
    <row r="265" spans="1:23" s="166" customFormat="1" ht="72" customHeight="1" x14ac:dyDescent="0.35">
      <c r="A265" s="1404" t="s">
        <v>301</v>
      </c>
      <c r="B265" s="1406" t="s">
        <v>302</v>
      </c>
      <c r="C265" s="1406" t="s">
        <v>303</v>
      </c>
      <c r="D265" s="149" t="s">
        <v>304</v>
      </c>
      <c r="E265" s="150" t="s">
        <v>305</v>
      </c>
      <c r="F265" s="149" t="s">
        <v>306</v>
      </c>
      <c r="G265" s="149" t="s">
        <v>307</v>
      </c>
      <c r="H265" s="151" t="s">
        <v>268</v>
      </c>
      <c r="I265" s="151" t="s">
        <v>308</v>
      </c>
      <c r="J265" s="151" t="s">
        <v>309</v>
      </c>
      <c r="K265" s="151" t="s">
        <v>818</v>
      </c>
      <c r="L265" s="151" t="s">
        <v>310</v>
      </c>
      <c r="M265" s="151" t="s">
        <v>311</v>
      </c>
      <c r="N265" s="151" t="s">
        <v>312</v>
      </c>
      <c r="O265" s="151" t="s">
        <v>313</v>
      </c>
      <c r="P265" s="151" t="s">
        <v>314</v>
      </c>
      <c r="Q265" s="151" t="s">
        <v>315</v>
      </c>
      <c r="R265" s="151" t="s">
        <v>316</v>
      </c>
      <c r="S265" s="151" t="s">
        <v>317</v>
      </c>
      <c r="T265" s="151" t="s">
        <v>318</v>
      </c>
      <c r="U265" s="1408" t="s">
        <v>319</v>
      </c>
      <c r="V265" s="438"/>
    </row>
    <row r="266" spans="1:23" s="166" customFormat="1" ht="28.5" customHeight="1" thickBot="1" x14ac:dyDescent="0.4">
      <c r="A266" s="1405"/>
      <c r="B266" s="1407"/>
      <c r="C266" s="1407"/>
      <c r="D266" s="152" t="s">
        <v>320</v>
      </c>
      <c r="E266" s="152" t="s">
        <v>321</v>
      </c>
      <c r="F266" s="152" t="s">
        <v>322</v>
      </c>
      <c r="G266" s="152" t="s">
        <v>322</v>
      </c>
      <c r="H266" s="152" t="s">
        <v>55</v>
      </c>
      <c r="I266" s="152" t="s">
        <v>29</v>
      </c>
      <c r="J266" s="152" t="s">
        <v>323</v>
      </c>
      <c r="K266" s="152" t="s">
        <v>324</v>
      </c>
      <c r="L266" s="152" t="s">
        <v>324</v>
      </c>
      <c r="M266" s="152" t="s">
        <v>325</v>
      </c>
      <c r="N266" s="152" t="s">
        <v>324</v>
      </c>
      <c r="O266" s="152" t="s">
        <v>326</v>
      </c>
      <c r="P266" s="152" t="s">
        <v>820</v>
      </c>
      <c r="Q266" s="152" t="s">
        <v>327</v>
      </c>
      <c r="R266" s="152" t="s">
        <v>328</v>
      </c>
      <c r="S266" s="152" t="s">
        <v>329</v>
      </c>
      <c r="T266" s="152" t="s">
        <v>329</v>
      </c>
      <c r="U266" s="1409"/>
      <c r="V266" s="438"/>
    </row>
    <row r="267" spans="1:23" ht="15" customHeight="1" x14ac:dyDescent="0.35">
      <c r="A267" s="1396" t="str">
        <f>B261</f>
        <v>urb.e.2</v>
      </c>
      <c r="B267" s="141">
        <v>1</v>
      </c>
      <c r="C267" s="185"/>
      <c r="D267" s="119"/>
      <c r="E267" s="119"/>
      <c r="F267" s="185"/>
      <c r="G267" s="440"/>
      <c r="H267" s="120"/>
      <c r="I267" s="441"/>
      <c r="J267" s="442"/>
      <c r="K267" s="442"/>
      <c r="L267" s="443"/>
      <c r="M267" s="441"/>
      <c r="N267" s="443"/>
      <c r="O267" s="148"/>
      <c r="P267" s="148"/>
      <c r="Q267" s="441"/>
      <c r="R267" s="441"/>
      <c r="S267" s="441"/>
      <c r="T267" s="441"/>
      <c r="U267" s="444"/>
      <c r="V267" s="437"/>
    </row>
    <row r="268" spans="1:23" x14ac:dyDescent="0.35">
      <c r="A268" s="1396"/>
      <c r="B268" s="142">
        <v>2</v>
      </c>
      <c r="C268" s="118"/>
      <c r="D268" s="112"/>
      <c r="E268" s="112"/>
      <c r="F268" s="118"/>
      <c r="G268" s="445"/>
      <c r="H268" s="118"/>
      <c r="I268" s="428"/>
      <c r="J268" s="446"/>
      <c r="K268" s="446"/>
      <c r="L268" s="447"/>
      <c r="M268" s="428"/>
      <c r="N268" s="447"/>
      <c r="O268" s="139"/>
      <c r="P268" s="139"/>
      <c r="Q268" s="428"/>
      <c r="R268" s="428" t="s">
        <v>330</v>
      </c>
      <c r="S268" s="428"/>
      <c r="T268" s="428"/>
      <c r="U268" s="448"/>
      <c r="V268" s="437"/>
    </row>
    <row r="269" spans="1:23" x14ac:dyDescent="0.35">
      <c r="A269" s="1396"/>
      <c r="B269" s="142">
        <v>3</v>
      </c>
      <c r="C269" s="118"/>
      <c r="D269" s="112"/>
      <c r="E269" s="112"/>
      <c r="F269" s="118"/>
      <c r="G269" s="445"/>
      <c r="H269" s="118"/>
      <c r="I269" s="428"/>
      <c r="J269" s="446"/>
      <c r="K269" s="446"/>
      <c r="L269" s="447"/>
      <c r="M269" s="428"/>
      <c r="N269" s="447"/>
      <c r="O269" s="139"/>
      <c r="P269" s="139"/>
      <c r="Q269" s="428"/>
      <c r="R269" s="428"/>
      <c r="S269" s="428"/>
      <c r="T269" s="428"/>
      <c r="U269" s="448"/>
      <c r="V269" s="437"/>
    </row>
    <row r="270" spans="1:23" x14ac:dyDescent="0.35">
      <c r="A270" s="1396"/>
      <c r="B270" s="142">
        <v>4</v>
      </c>
      <c r="C270" s="118"/>
      <c r="D270" s="112"/>
      <c r="E270" s="112"/>
      <c r="F270" s="118"/>
      <c r="G270" s="445"/>
      <c r="H270" s="118"/>
      <c r="I270" s="428"/>
      <c r="J270" s="446"/>
      <c r="K270" s="446"/>
      <c r="L270" s="447"/>
      <c r="M270" s="428"/>
      <c r="N270" s="447"/>
      <c r="O270" s="139"/>
      <c r="P270" s="139"/>
      <c r="Q270" s="428"/>
      <c r="R270" s="428"/>
      <c r="S270" s="428"/>
      <c r="T270" s="428"/>
      <c r="U270" s="448"/>
      <c r="V270" s="437"/>
    </row>
    <row r="271" spans="1:23" x14ac:dyDescent="0.35">
      <c r="A271" s="1396"/>
      <c r="B271" s="142">
        <v>5</v>
      </c>
      <c r="C271" s="118"/>
      <c r="D271" s="112"/>
      <c r="E271" s="112"/>
      <c r="F271" s="118"/>
      <c r="G271" s="445"/>
      <c r="H271" s="118"/>
      <c r="I271" s="428"/>
      <c r="J271" s="446"/>
      <c r="K271" s="446"/>
      <c r="L271" s="447"/>
      <c r="M271" s="428"/>
      <c r="N271" s="447"/>
      <c r="O271" s="139"/>
      <c r="P271" s="139"/>
      <c r="Q271" s="428"/>
      <c r="R271" s="428"/>
      <c r="S271" s="428"/>
      <c r="T271" s="428"/>
      <c r="U271" s="448"/>
      <c r="V271" s="437"/>
    </row>
    <row r="272" spans="1:23" x14ac:dyDescent="0.35">
      <c r="A272" s="1396"/>
      <c r="B272" s="142">
        <v>6</v>
      </c>
      <c r="C272" s="118"/>
      <c r="D272" s="112"/>
      <c r="E272" s="112"/>
      <c r="F272" s="118"/>
      <c r="G272" s="445"/>
      <c r="H272" s="118"/>
      <c r="I272" s="428"/>
      <c r="J272" s="446"/>
      <c r="K272" s="446"/>
      <c r="L272" s="447"/>
      <c r="M272" s="428"/>
      <c r="N272" s="447"/>
      <c r="O272" s="139"/>
      <c r="P272" s="139"/>
      <c r="Q272" s="428"/>
      <c r="R272" s="428"/>
      <c r="S272" s="428"/>
      <c r="T272" s="428"/>
      <c r="U272" s="448"/>
      <c r="V272" s="437"/>
    </row>
    <row r="273" spans="1:23" x14ac:dyDescent="0.35">
      <c r="A273" s="1396"/>
      <c r="B273" s="142">
        <v>7</v>
      </c>
      <c r="C273" s="118"/>
      <c r="D273" s="112"/>
      <c r="E273" s="112"/>
      <c r="F273" s="118"/>
      <c r="G273" s="445"/>
      <c r="H273" s="118"/>
      <c r="I273" s="428"/>
      <c r="J273" s="446"/>
      <c r="K273" s="446"/>
      <c r="L273" s="447"/>
      <c r="M273" s="428"/>
      <c r="N273" s="447"/>
      <c r="O273" s="139"/>
      <c r="P273" s="139"/>
      <c r="Q273" s="428"/>
      <c r="R273" s="428"/>
      <c r="S273" s="428"/>
      <c r="T273" s="428"/>
      <c r="U273" s="448"/>
      <c r="V273" s="437"/>
    </row>
    <row r="274" spans="1:23" x14ac:dyDescent="0.35">
      <c r="A274" s="1396"/>
      <c r="B274" s="142">
        <v>8</v>
      </c>
      <c r="C274" s="118"/>
      <c r="D274" s="112"/>
      <c r="E274" s="112"/>
      <c r="F274" s="118"/>
      <c r="G274" s="445"/>
      <c r="H274" s="118"/>
      <c r="I274" s="428"/>
      <c r="J274" s="446"/>
      <c r="K274" s="446"/>
      <c r="L274" s="447"/>
      <c r="M274" s="428"/>
      <c r="N274" s="447"/>
      <c r="O274" s="139"/>
      <c r="P274" s="139"/>
      <c r="Q274" s="428"/>
      <c r="R274" s="428"/>
      <c r="S274" s="428"/>
      <c r="T274" s="428"/>
      <c r="U274" s="448"/>
      <c r="V274" s="437"/>
    </row>
    <row r="275" spans="1:23" x14ac:dyDescent="0.35">
      <c r="A275" s="1396"/>
      <c r="B275" s="142">
        <v>9</v>
      </c>
      <c r="C275" s="118"/>
      <c r="D275" s="112"/>
      <c r="E275" s="112"/>
      <c r="F275" s="118"/>
      <c r="G275" s="445"/>
      <c r="H275" s="118"/>
      <c r="I275" s="428"/>
      <c r="J275" s="446"/>
      <c r="K275" s="446"/>
      <c r="L275" s="447"/>
      <c r="M275" s="428"/>
      <c r="N275" s="447"/>
      <c r="O275" s="139"/>
      <c r="P275" s="139"/>
      <c r="Q275" s="428"/>
      <c r="R275" s="428"/>
      <c r="S275" s="428"/>
      <c r="T275" s="428"/>
      <c r="U275" s="448"/>
      <c r="V275" s="437"/>
    </row>
    <row r="276" spans="1:23" ht="15" thickBot="1" x14ac:dyDescent="0.4">
      <c r="A276" s="1397"/>
      <c r="B276" s="143">
        <v>10</v>
      </c>
      <c r="C276" s="132"/>
      <c r="D276" s="131"/>
      <c r="E276" s="131"/>
      <c r="F276" s="132"/>
      <c r="G276" s="449"/>
      <c r="H276" s="132"/>
      <c r="I276" s="450"/>
      <c r="J276" s="451"/>
      <c r="K276" s="451"/>
      <c r="L276" s="452"/>
      <c r="M276" s="450"/>
      <c r="N276" s="452"/>
      <c r="O276" s="140"/>
      <c r="P276" s="140"/>
      <c r="Q276" s="450"/>
      <c r="R276" s="450"/>
      <c r="S276" s="450"/>
      <c r="T276" s="450"/>
      <c r="U276" s="453"/>
      <c r="V276" s="437"/>
    </row>
    <row r="277" spans="1:23" ht="25" thickBot="1" x14ac:dyDescent="0.4">
      <c r="A277" s="564"/>
      <c r="C277" s="565"/>
      <c r="D277" s="566"/>
      <c r="E277" s="424" t="s">
        <v>331</v>
      </c>
      <c r="F277" s="425">
        <f>COUNTA(F267:F276)</f>
        <v>0</v>
      </c>
      <c r="G277" s="426">
        <f>COUNTA(G267:G276)</f>
        <v>0</v>
      </c>
      <c r="H277" s="565"/>
      <c r="I277" s="431"/>
      <c r="J277" s="567"/>
      <c r="K277" s="567"/>
      <c r="L277" s="568"/>
      <c r="M277" s="1354" t="s">
        <v>563</v>
      </c>
      <c r="N277" s="1355"/>
      <c r="O277" s="747">
        <f>SUM(O267:O276)</f>
        <v>0</v>
      </c>
      <c r="P277" s="748">
        <f>SUM(P267:P276)</f>
        <v>0</v>
      </c>
      <c r="Q277" s="431"/>
      <c r="S277" s="113"/>
      <c r="T277" s="117"/>
      <c r="U277" s="531"/>
      <c r="V277" s="455"/>
    </row>
    <row r="278" spans="1:23" ht="15" thickBot="1" x14ac:dyDescent="0.4">
      <c r="A278" s="456"/>
      <c r="B278" s="457"/>
      <c r="C278" s="407"/>
      <c r="D278" s="407"/>
      <c r="E278" s="407"/>
      <c r="F278" s="457"/>
      <c r="G278" s="407"/>
      <c r="H278" s="407"/>
      <c r="I278" s="457"/>
      <c r="J278" s="457"/>
      <c r="K278" s="457"/>
      <c r="L278" s="407"/>
      <c r="M278" s="407"/>
      <c r="N278" s="407"/>
      <c r="O278" s="407"/>
      <c r="P278" s="407"/>
      <c r="Q278" s="407"/>
      <c r="R278" s="407"/>
      <c r="S278" s="407"/>
      <c r="T278" s="458"/>
      <c r="U278" s="407"/>
      <c r="V278" s="459"/>
    </row>
    <row r="279" spans="1:23" ht="15" thickBot="1" x14ac:dyDescent="0.4">
      <c r="A279" s="432"/>
      <c r="B279" s="433"/>
      <c r="C279" s="434"/>
      <c r="D279" s="434"/>
      <c r="E279" s="434"/>
      <c r="F279" s="433"/>
      <c r="G279" s="434"/>
      <c r="H279" s="434"/>
      <c r="I279" s="433"/>
      <c r="J279" s="433"/>
      <c r="K279" s="433"/>
      <c r="L279" s="434"/>
      <c r="M279" s="434"/>
      <c r="N279" s="434"/>
      <c r="O279" s="434"/>
      <c r="P279" s="434"/>
      <c r="Q279" s="434"/>
      <c r="R279" s="434"/>
      <c r="S279" s="434"/>
      <c r="T279" s="434"/>
      <c r="U279" s="434"/>
      <c r="V279" s="435"/>
    </row>
    <row r="280" spans="1:23" ht="32.25" customHeight="1" thickBot="1" x14ac:dyDescent="0.4">
      <c r="A280" s="147" t="s">
        <v>9</v>
      </c>
      <c r="B280" s="1317" t="s">
        <v>57</v>
      </c>
      <c r="C280" s="1318"/>
      <c r="E280" s="1410" t="s">
        <v>294</v>
      </c>
      <c r="F280" s="1411"/>
      <c r="G280" s="1315">
        <f>VLOOKUP(B280,'Urbano.Piano inv. forn'!$D$131:$H$170,3,FALSE)</f>
        <v>0</v>
      </c>
      <c r="H280" s="1316"/>
      <c r="I280" s="104"/>
      <c r="J280" s="1410" t="s">
        <v>295</v>
      </c>
      <c r="K280" s="1412"/>
      <c r="L280" s="1411"/>
      <c r="M280" s="1315">
        <f>VLOOKUP(B280,'Urbano.Piano inv. forn'!$D$131:$H$170,4,FALSE)</f>
        <v>0</v>
      </c>
      <c r="N280" s="1316"/>
      <c r="P280" s="153" t="s">
        <v>296</v>
      </c>
      <c r="Q280" s="436"/>
      <c r="S280" s="154" t="s">
        <v>297</v>
      </c>
      <c r="T280" s="1171"/>
      <c r="U280" s="1173"/>
      <c r="V280" s="437"/>
    </row>
    <row r="281" spans="1:23" ht="13.5" customHeight="1" thickBot="1" x14ac:dyDescent="0.4">
      <c r="A281" s="133"/>
      <c r="B281" s="114"/>
      <c r="C281" s="114"/>
      <c r="E281" s="115"/>
      <c r="F281" s="115"/>
      <c r="G281" s="116"/>
      <c r="H281" s="116"/>
      <c r="I281" s="104"/>
      <c r="J281" s="115"/>
      <c r="K281" s="115"/>
      <c r="L281" s="115"/>
      <c r="M281" s="116"/>
      <c r="N281" s="116"/>
      <c r="P281" s="117"/>
      <c r="S281" s="113"/>
      <c r="T281" s="431"/>
      <c r="V281" s="134"/>
      <c r="W281" s="431"/>
    </row>
    <row r="282" spans="1:23" ht="33.75" customHeight="1" thickBot="1" x14ac:dyDescent="0.4">
      <c r="A282" s="1398" t="s">
        <v>298</v>
      </c>
      <c r="B282" s="1399"/>
      <c r="C282" s="1399"/>
      <c r="D282" s="1400"/>
      <c r="E282" s="1346">
        <f>VLOOKUP(B280,'Urbano.Piano inv. forn'!$D$131:$V$170,17,FALSE)</f>
        <v>0</v>
      </c>
      <c r="F282" s="1347"/>
      <c r="G282" s="1347"/>
      <c r="H282" s="1348"/>
      <c r="I282" s="104"/>
      <c r="J282" s="1401" t="s">
        <v>53</v>
      </c>
      <c r="K282" s="1402"/>
      <c r="L282" s="1403"/>
      <c r="M282" s="1346">
        <f>VLOOKUP(B280,'Urbano.Piano inv. forn'!$D$131:$V$170,19,FALSE)</f>
        <v>0</v>
      </c>
      <c r="N282" s="1348"/>
      <c r="O282" s="130"/>
      <c r="P282" s="154" t="s">
        <v>299</v>
      </c>
      <c r="Q282" s="135">
        <f>M282+E282</f>
        <v>0</v>
      </c>
      <c r="S282" s="154" t="s">
        <v>300</v>
      </c>
      <c r="T282" s="1171"/>
      <c r="U282" s="1173"/>
      <c r="V282" s="134"/>
      <c r="W282" s="431"/>
    </row>
    <row r="283" spans="1:23" ht="21.75" customHeight="1" thickBot="1" x14ac:dyDescent="0.4">
      <c r="A283" s="136"/>
      <c r="B283" s="137"/>
      <c r="C283" s="137"/>
      <c r="D283" s="137"/>
      <c r="E283" s="138"/>
      <c r="F283" s="138"/>
      <c r="G283" s="138"/>
      <c r="H283" s="138"/>
      <c r="I283" s="104"/>
      <c r="J283" s="115"/>
      <c r="K283" s="115"/>
      <c r="L283" s="115"/>
      <c r="M283" s="138"/>
      <c r="N283" s="138"/>
      <c r="O283" s="130"/>
      <c r="P283" s="113"/>
      <c r="Q283" s="130"/>
      <c r="S283" s="113"/>
      <c r="T283" s="114"/>
      <c r="U283" s="114"/>
      <c r="V283" s="134"/>
      <c r="W283" s="431"/>
    </row>
    <row r="284" spans="1:23" s="166" customFormat="1" ht="72" customHeight="1" x14ac:dyDescent="0.35">
      <c r="A284" s="1404" t="s">
        <v>301</v>
      </c>
      <c r="B284" s="1406" t="s">
        <v>302</v>
      </c>
      <c r="C284" s="1406" t="s">
        <v>303</v>
      </c>
      <c r="D284" s="149" t="s">
        <v>304</v>
      </c>
      <c r="E284" s="150" t="s">
        <v>305</v>
      </c>
      <c r="F284" s="149" t="s">
        <v>306</v>
      </c>
      <c r="G284" s="149" t="s">
        <v>307</v>
      </c>
      <c r="H284" s="151" t="s">
        <v>268</v>
      </c>
      <c r="I284" s="151" t="s">
        <v>308</v>
      </c>
      <c r="J284" s="151" t="s">
        <v>309</v>
      </c>
      <c r="K284" s="151" t="s">
        <v>818</v>
      </c>
      <c r="L284" s="151" t="s">
        <v>310</v>
      </c>
      <c r="M284" s="151" t="s">
        <v>311</v>
      </c>
      <c r="N284" s="151" t="s">
        <v>312</v>
      </c>
      <c r="O284" s="151" t="s">
        <v>313</v>
      </c>
      <c r="P284" s="151" t="s">
        <v>314</v>
      </c>
      <c r="Q284" s="151" t="s">
        <v>315</v>
      </c>
      <c r="R284" s="151" t="s">
        <v>316</v>
      </c>
      <c r="S284" s="151" t="s">
        <v>317</v>
      </c>
      <c r="T284" s="151" t="s">
        <v>318</v>
      </c>
      <c r="U284" s="1408" t="s">
        <v>319</v>
      </c>
      <c r="V284" s="438"/>
    </row>
    <row r="285" spans="1:23" s="166" customFormat="1" ht="28.5" customHeight="1" thickBot="1" x14ac:dyDescent="0.4">
      <c r="A285" s="1405"/>
      <c r="B285" s="1407"/>
      <c r="C285" s="1407"/>
      <c r="D285" s="152" t="s">
        <v>320</v>
      </c>
      <c r="E285" s="152" t="s">
        <v>321</v>
      </c>
      <c r="F285" s="152" t="s">
        <v>322</v>
      </c>
      <c r="G285" s="152" t="s">
        <v>322</v>
      </c>
      <c r="H285" s="152" t="s">
        <v>55</v>
      </c>
      <c r="I285" s="152" t="s">
        <v>29</v>
      </c>
      <c r="J285" s="152" t="s">
        <v>323</v>
      </c>
      <c r="K285" s="152" t="s">
        <v>324</v>
      </c>
      <c r="L285" s="152" t="s">
        <v>324</v>
      </c>
      <c r="M285" s="152" t="s">
        <v>325</v>
      </c>
      <c r="N285" s="152" t="s">
        <v>324</v>
      </c>
      <c r="O285" s="152" t="s">
        <v>326</v>
      </c>
      <c r="P285" s="152" t="s">
        <v>820</v>
      </c>
      <c r="Q285" s="152" t="s">
        <v>327</v>
      </c>
      <c r="R285" s="152" t="s">
        <v>328</v>
      </c>
      <c r="S285" s="152" t="s">
        <v>329</v>
      </c>
      <c r="T285" s="152" t="s">
        <v>329</v>
      </c>
      <c r="U285" s="1409"/>
      <c r="V285" s="438"/>
    </row>
    <row r="286" spans="1:23" ht="15" customHeight="1" x14ac:dyDescent="0.35">
      <c r="A286" s="1396" t="str">
        <f>B280</f>
        <v>urb.e.2</v>
      </c>
      <c r="B286" s="141">
        <v>1</v>
      </c>
      <c r="C286" s="185"/>
      <c r="D286" s="119"/>
      <c r="E286" s="119"/>
      <c r="F286" s="185"/>
      <c r="G286" s="440"/>
      <c r="H286" s="120"/>
      <c r="I286" s="441"/>
      <c r="J286" s="442"/>
      <c r="K286" s="442"/>
      <c r="L286" s="443"/>
      <c r="M286" s="441"/>
      <c r="N286" s="443"/>
      <c r="O286" s="148"/>
      <c r="P286" s="148"/>
      <c r="Q286" s="441"/>
      <c r="R286" s="441"/>
      <c r="S286" s="441"/>
      <c r="T286" s="441"/>
      <c r="U286" s="444"/>
      <c r="V286" s="437"/>
    </row>
    <row r="287" spans="1:23" x14ac:dyDescent="0.35">
      <c r="A287" s="1396"/>
      <c r="B287" s="142">
        <v>2</v>
      </c>
      <c r="C287" s="118"/>
      <c r="D287" s="112"/>
      <c r="E287" s="112"/>
      <c r="F287" s="118"/>
      <c r="G287" s="445"/>
      <c r="H287" s="118"/>
      <c r="I287" s="428"/>
      <c r="J287" s="446"/>
      <c r="K287" s="446"/>
      <c r="L287" s="447"/>
      <c r="M287" s="428"/>
      <c r="N287" s="447"/>
      <c r="O287" s="139"/>
      <c r="P287" s="139"/>
      <c r="Q287" s="428"/>
      <c r="R287" s="428" t="s">
        <v>330</v>
      </c>
      <c r="S287" s="428"/>
      <c r="T287" s="428"/>
      <c r="U287" s="448"/>
      <c r="V287" s="437"/>
    </row>
    <row r="288" spans="1:23" x14ac:dyDescent="0.35">
      <c r="A288" s="1396"/>
      <c r="B288" s="142">
        <v>3</v>
      </c>
      <c r="C288" s="118"/>
      <c r="D288" s="112"/>
      <c r="E288" s="112"/>
      <c r="F288" s="118"/>
      <c r="G288" s="445"/>
      <c r="H288" s="118"/>
      <c r="I288" s="428"/>
      <c r="J288" s="446"/>
      <c r="K288" s="446"/>
      <c r="L288" s="447"/>
      <c r="M288" s="428"/>
      <c r="N288" s="447"/>
      <c r="O288" s="139"/>
      <c r="P288" s="139"/>
      <c r="Q288" s="428"/>
      <c r="R288" s="428"/>
      <c r="S288" s="428"/>
      <c r="T288" s="428"/>
      <c r="U288" s="448"/>
      <c r="V288" s="437"/>
    </row>
    <row r="289" spans="1:23" x14ac:dyDescent="0.35">
      <c r="A289" s="1396"/>
      <c r="B289" s="142">
        <v>4</v>
      </c>
      <c r="C289" s="118"/>
      <c r="D289" s="112"/>
      <c r="E289" s="112"/>
      <c r="F289" s="118"/>
      <c r="G289" s="445"/>
      <c r="H289" s="118"/>
      <c r="I289" s="428"/>
      <c r="J289" s="446"/>
      <c r="K289" s="446"/>
      <c r="L289" s="447"/>
      <c r="M289" s="428"/>
      <c r="N289" s="447"/>
      <c r="O289" s="139"/>
      <c r="P289" s="139"/>
      <c r="Q289" s="428"/>
      <c r="R289" s="428"/>
      <c r="S289" s="428"/>
      <c r="T289" s="428"/>
      <c r="U289" s="448"/>
      <c r="V289" s="437"/>
    </row>
    <row r="290" spans="1:23" x14ac:dyDescent="0.35">
      <c r="A290" s="1396"/>
      <c r="B290" s="142">
        <v>5</v>
      </c>
      <c r="C290" s="118"/>
      <c r="D290" s="112"/>
      <c r="E290" s="112"/>
      <c r="F290" s="118"/>
      <c r="G290" s="445"/>
      <c r="H290" s="118"/>
      <c r="I290" s="428"/>
      <c r="J290" s="446"/>
      <c r="K290" s="446"/>
      <c r="L290" s="447"/>
      <c r="M290" s="428"/>
      <c r="N290" s="447"/>
      <c r="O290" s="139"/>
      <c r="P290" s="139"/>
      <c r="Q290" s="428"/>
      <c r="R290" s="428"/>
      <c r="S290" s="428"/>
      <c r="T290" s="428"/>
      <c r="U290" s="448"/>
      <c r="V290" s="437"/>
    </row>
    <row r="291" spans="1:23" x14ac:dyDescent="0.35">
      <c r="A291" s="1396"/>
      <c r="B291" s="142">
        <v>6</v>
      </c>
      <c r="C291" s="118"/>
      <c r="D291" s="112"/>
      <c r="E291" s="112"/>
      <c r="F291" s="118"/>
      <c r="G291" s="445"/>
      <c r="H291" s="118"/>
      <c r="I291" s="428"/>
      <c r="J291" s="446"/>
      <c r="K291" s="446"/>
      <c r="L291" s="447"/>
      <c r="M291" s="428"/>
      <c r="N291" s="447"/>
      <c r="O291" s="139"/>
      <c r="P291" s="139"/>
      <c r="Q291" s="428"/>
      <c r="R291" s="428"/>
      <c r="S291" s="428"/>
      <c r="T291" s="428"/>
      <c r="U291" s="448"/>
      <c r="V291" s="437"/>
    </row>
    <row r="292" spans="1:23" x14ac:dyDescent="0.35">
      <c r="A292" s="1396"/>
      <c r="B292" s="142">
        <v>7</v>
      </c>
      <c r="C292" s="118"/>
      <c r="D292" s="112"/>
      <c r="E292" s="112"/>
      <c r="F292" s="118"/>
      <c r="G292" s="445"/>
      <c r="H292" s="118"/>
      <c r="I292" s="428"/>
      <c r="J292" s="446"/>
      <c r="K292" s="446"/>
      <c r="L292" s="447"/>
      <c r="M292" s="428"/>
      <c r="N292" s="447"/>
      <c r="O292" s="139"/>
      <c r="P292" s="139"/>
      <c r="Q292" s="428"/>
      <c r="R292" s="428"/>
      <c r="S292" s="428"/>
      <c r="T292" s="428"/>
      <c r="U292" s="448"/>
      <c r="V292" s="437"/>
    </row>
    <row r="293" spans="1:23" x14ac:dyDescent="0.35">
      <c r="A293" s="1396"/>
      <c r="B293" s="142">
        <v>8</v>
      </c>
      <c r="C293" s="118"/>
      <c r="D293" s="112"/>
      <c r="E293" s="112"/>
      <c r="F293" s="118"/>
      <c r="G293" s="445"/>
      <c r="H293" s="118"/>
      <c r="I293" s="428"/>
      <c r="J293" s="446"/>
      <c r="K293" s="446"/>
      <c r="L293" s="447"/>
      <c r="M293" s="428"/>
      <c r="N293" s="447"/>
      <c r="O293" s="139"/>
      <c r="P293" s="139"/>
      <c r="Q293" s="428"/>
      <c r="R293" s="428"/>
      <c r="S293" s="428"/>
      <c r="T293" s="428"/>
      <c r="U293" s="448"/>
      <c r="V293" s="437"/>
    </row>
    <row r="294" spans="1:23" x14ac:dyDescent="0.35">
      <c r="A294" s="1396"/>
      <c r="B294" s="142">
        <v>9</v>
      </c>
      <c r="C294" s="118"/>
      <c r="D294" s="112"/>
      <c r="E294" s="112"/>
      <c r="F294" s="118"/>
      <c r="G294" s="445"/>
      <c r="H294" s="118"/>
      <c r="I294" s="428"/>
      <c r="J294" s="446"/>
      <c r="K294" s="446"/>
      <c r="L294" s="447"/>
      <c r="M294" s="428"/>
      <c r="N294" s="447"/>
      <c r="O294" s="139"/>
      <c r="P294" s="139"/>
      <c r="Q294" s="428"/>
      <c r="R294" s="428"/>
      <c r="S294" s="428"/>
      <c r="T294" s="428"/>
      <c r="U294" s="448"/>
      <c r="V294" s="437"/>
    </row>
    <row r="295" spans="1:23" ht="15" thickBot="1" x14ac:dyDescent="0.4">
      <c r="A295" s="1397"/>
      <c r="B295" s="143">
        <v>10</v>
      </c>
      <c r="C295" s="132"/>
      <c r="D295" s="131"/>
      <c r="E295" s="131"/>
      <c r="F295" s="132"/>
      <c r="G295" s="449"/>
      <c r="H295" s="132"/>
      <c r="I295" s="450"/>
      <c r="J295" s="451"/>
      <c r="K295" s="451"/>
      <c r="L295" s="452"/>
      <c r="M295" s="450"/>
      <c r="N295" s="452"/>
      <c r="O295" s="140"/>
      <c r="P295" s="140"/>
      <c r="Q295" s="450"/>
      <c r="R295" s="450"/>
      <c r="S295" s="450"/>
      <c r="T295" s="450"/>
      <c r="U295" s="453"/>
      <c r="V295" s="437"/>
    </row>
    <row r="296" spans="1:23" ht="25" thickBot="1" x14ac:dyDescent="0.4">
      <c r="A296" s="564"/>
      <c r="C296" s="565"/>
      <c r="D296" s="566"/>
      <c r="E296" s="424" t="s">
        <v>331</v>
      </c>
      <c r="F296" s="425">
        <f>COUNTA(F286:F295)</f>
        <v>0</v>
      </c>
      <c r="G296" s="426">
        <f>COUNTA(G286:G295)</f>
        <v>0</v>
      </c>
      <c r="H296" s="565"/>
      <c r="I296" s="431"/>
      <c r="J296" s="567"/>
      <c r="K296" s="567"/>
      <c r="L296" s="568"/>
      <c r="M296" s="1354" t="s">
        <v>563</v>
      </c>
      <c r="N296" s="1355"/>
      <c r="O296" s="747">
        <f>SUM(O286:O295)</f>
        <v>0</v>
      </c>
      <c r="P296" s="748">
        <f>SUM(P286:P295)</f>
        <v>0</v>
      </c>
      <c r="Q296" s="431"/>
      <c r="S296" s="113"/>
      <c r="T296" s="117"/>
      <c r="U296" s="531"/>
      <c r="V296" s="455"/>
    </row>
    <row r="297" spans="1:23" ht="15" thickBot="1" x14ac:dyDescent="0.4">
      <c r="A297" s="456"/>
      <c r="B297" s="457"/>
      <c r="C297" s="407"/>
      <c r="D297" s="407"/>
      <c r="E297" s="407"/>
      <c r="F297" s="457"/>
      <c r="G297" s="407"/>
      <c r="H297" s="407"/>
      <c r="I297" s="457"/>
      <c r="J297" s="457"/>
      <c r="K297" s="457"/>
      <c r="L297" s="407"/>
      <c r="M297" s="407"/>
      <c r="N297" s="407"/>
      <c r="O297" s="407"/>
      <c r="P297" s="407"/>
      <c r="Q297" s="407"/>
      <c r="R297" s="407"/>
      <c r="S297" s="407"/>
      <c r="T297" s="458"/>
      <c r="U297" s="407"/>
      <c r="V297" s="459"/>
    </row>
    <row r="298" spans="1:23" ht="15" thickBot="1" x14ac:dyDescent="0.4">
      <c r="A298" s="432"/>
      <c r="B298" s="433"/>
      <c r="C298" s="434"/>
      <c r="D298" s="434"/>
      <c r="E298" s="434"/>
      <c r="F298" s="433"/>
      <c r="G298" s="434"/>
      <c r="H298" s="434"/>
      <c r="I298" s="433"/>
      <c r="J298" s="433"/>
      <c r="K298" s="433"/>
      <c r="L298" s="434"/>
      <c r="M298" s="434"/>
      <c r="N298" s="434"/>
      <c r="O298" s="434"/>
      <c r="P298" s="434"/>
      <c r="Q298" s="434"/>
      <c r="R298" s="434"/>
      <c r="S298" s="434"/>
      <c r="T298" s="434"/>
      <c r="U298" s="434"/>
      <c r="V298" s="435"/>
    </row>
    <row r="299" spans="1:23" ht="32.25" customHeight="1" thickBot="1" x14ac:dyDescent="0.4">
      <c r="A299" s="147" t="s">
        <v>9</v>
      </c>
      <c r="B299" s="1317" t="s">
        <v>57</v>
      </c>
      <c r="C299" s="1318"/>
      <c r="E299" s="1410" t="s">
        <v>294</v>
      </c>
      <c r="F299" s="1411"/>
      <c r="G299" s="1315">
        <f>VLOOKUP(B299,'Urbano.Piano inv. forn'!$D$131:$H$170,3,FALSE)</f>
        <v>0</v>
      </c>
      <c r="H299" s="1316"/>
      <c r="I299" s="104"/>
      <c r="J299" s="1410" t="s">
        <v>295</v>
      </c>
      <c r="K299" s="1412"/>
      <c r="L299" s="1411"/>
      <c r="M299" s="1315">
        <f>VLOOKUP(B299,'Urbano.Piano inv. forn'!$D$131:$H$170,4,FALSE)</f>
        <v>0</v>
      </c>
      <c r="N299" s="1316"/>
      <c r="P299" s="153" t="s">
        <v>296</v>
      </c>
      <c r="Q299" s="436"/>
      <c r="S299" s="154" t="s">
        <v>297</v>
      </c>
      <c r="T299" s="1171"/>
      <c r="U299" s="1173"/>
      <c r="V299" s="437"/>
    </row>
    <row r="300" spans="1:23" ht="13.5" customHeight="1" thickBot="1" x14ac:dyDescent="0.4">
      <c r="A300" s="133"/>
      <c r="B300" s="114"/>
      <c r="C300" s="114"/>
      <c r="E300" s="115"/>
      <c r="F300" s="115"/>
      <c r="G300" s="116"/>
      <c r="H300" s="116"/>
      <c r="I300" s="104"/>
      <c r="J300" s="115"/>
      <c r="K300" s="115"/>
      <c r="L300" s="115"/>
      <c r="M300" s="116"/>
      <c r="N300" s="116"/>
      <c r="P300" s="117"/>
      <c r="S300" s="113"/>
      <c r="T300" s="431"/>
      <c r="V300" s="134"/>
      <c r="W300" s="431"/>
    </row>
    <row r="301" spans="1:23" ht="33.75" customHeight="1" thickBot="1" x14ac:dyDescent="0.4">
      <c r="A301" s="1398" t="s">
        <v>298</v>
      </c>
      <c r="B301" s="1399"/>
      <c r="C301" s="1399"/>
      <c r="D301" s="1400"/>
      <c r="E301" s="1346">
        <f>VLOOKUP(B299,'Urbano.Piano inv. forn'!$D$131:$V$170,17,FALSE)</f>
        <v>0</v>
      </c>
      <c r="F301" s="1347"/>
      <c r="G301" s="1347"/>
      <c r="H301" s="1348"/>
      <c r="I301" s="104"/>
      <c r="J301" s="1401" t="s">
        <v>53</v>
      </c>
      <c r="K301" s="1402"/>
      <c r="L301" s="1403"/>
      <c r="M301" s="1346">
        <f>VLOOKUP(B299,'Urbano.Piano inv. forn'!$D$131:$V$170,19,FALSE)</f>
        <v>0</v>
      </c>
      <c r="N301" s="1348"/>
      <c r="O301" s="130"/>
      <c r="P301" s="154" t="s">
        <v>299</v>
      </c>
      <c r="Q301" s="135">
        <f>M301+E301</f>
        <v>0</v>
      </c>
      <c r="S301" s="154" t="s">
        <v>300</v>
      </c>
      <c r="T301" s="1171"/>
      <c r="U301" s="1173"/>
      <c r="V301" s="134"/>
      <c r="W301" s="431"/>
    </row>
    <row r="302" spans="1:23" ht="21.75" customHeight="1" thickBot="1" x14ac:dyDescent="0.4">
      <c r="A302" s="136"/>
      <c r="B302" s="137"/>
      <c r="C302" s="137"/>
      <c r="D302" s="137"/>
      <c r="E302" s="138"/>
      <c r="F302" s="138"/>
      <c r="G302" s="138"/>
      <c r="H302" s="138"/>
      <c r="I302" s="104"/>
      <c r="J302" s="115"/>
      <c r="K302" s="115"/>
      <c r="L302" s="115"/>
      <c r="M302" s="138"/>
      <c r="N302" s="138"/>
      <c r="O302" s="130"/>
      <c r="P302" s="113"/>
      <c r="Q302" s="130"/>
      <c r="S302" s="113"/>
      <c r="T302" s="114"/>
      <c r="U302" s="114"/>
      <c r="V302" s="134"/>
      <c r="W302" s="431"/>
    </row>
    <row r="303" spans="1:23" s="166" customFormat="1" ht="72" customHeight="1" x14ac:dyDescent="0.35">
      <c r="A303" s="1404" t="s">
        <v>301</v>
      </c>
      <c r="B303" s="1406" t="s">
        <v>302</v>
      </c>
      <c r="C303" s="1406" t="s">
        <v>303</v>
      </c>
      <c r="D303" s="149" t="s">
        <v>304</v>
      </c>
      <c r="E303" s="150" t="s">
        <v>305</v>
      </c>
      <c r="F303" s="149" t="s">
        <v>306</v>
      </c>
      <c r="G303" s="149" t="s">
        <v>307</v>
      </c>
      <c r="H303" s="151" t="s">
        <v>268</v>
      </c>
      <c r="I303" s="151" t="s">
        <v>308</v>
      </c>
      <c r="J303" s="151" t="s">
        <v>309</v>
      </c>
      <c r="K303" s="151" t="s">
        <v>818</v>
      </c>
      <c r="L303" s="151" t="s">
        <v>310</v>
      </c>
      <c r="M303" s="151" t="s">
        <v>311</v>
      </c>
      <c r="N303" s="151" t="s">
        <v>312</v>
      </c>
      <c r="O303" s="151" t="s">
        <v>313</v>
      </c>
      <c r="P303" s="151" t="s">
        <v>314</v>
      </c>
      <c r="Q303" s="151" t="s">
        <v>315</v>
      </c>
      <c r="R303" s="151" t="s">
        <v>316</v>
      </c>
      <c r="S303" s="151" t="s">
        <v>317</v>
      </c>
      <c r="T303" s="151" t="s">
        <v>318</v>
      </c>
      <c r="U303" s="1408" t="s">
        <v>319</v>
      </c>
      <c r="V303" s="438"/>
    </row>
    <row r="304" spans="1:23" s="166" customFormat="1" ht="28.5" customHeight="1" thickBot="1" x14ac:dyDescent="0.4">
      <c r="A304" s="1405"/>
      <c r="B304" s="1407"/>
      <c r="C304" s="1407"/>
      <c r="D304" s="152" t="s">
        <v>320</v>
      </c>
      <c r="E304" s="152" t="s">
        <v>321</v>
      </c>
      <c r="F304" s="152" t="s">
        <v>322</v>
      </c>
      <c r="G304" s="152" t="s">
        <v>322</v>
      </c>
      <c r="H304" s="152" t="s">
        <v>55</v>
      </c>
      <c r="I304" s="152" t="s">
        <v>29</v>
      </c>
      <c r="J304" s="152" t="s">
        <v>323</v>
      </c>
      <c r="K304" s="152" t="s">
        <v>324</v>
      </c>
      <c r="L304" s="152" t="s">
        <v>324</v>
      </c>
      <c r="M304" s="152" t="s">
        <v>325</v>
      </c>
      <c r="N304" s="152" t="s">
        <v>324</v>
      </c>
      <c r="O304" s="152" t="s">
        <v>326</v>
      </c>
      <c r="P304" s="152" t="s">
        <v>820</v>
      </c>
      <c r="Q304" s="152" t="s">
        <v>327</v>
      </c>
      <c r="R304" s="152" t="s">
        <v>328</v>
      </c>
      <c r="S304" s="152" t="s">
        <v>329</v>
      </c>
      <c r="T304" s="152" t="s">
        <v>329</v>
      </c>
      <c r="U304" s="1409"/>
      <c r="V304" s="438"/>
    </row>
    <row r="305" spans="1:23" ht="15" customHeight="1" x14ac:dyDescent="0.35">
      <c r="A305" s="1396" t="str">
        <f>B299</f>
        <v>urb.e.2</v>
      </c>
      <c r="B305" s="141">
        <v>1</v>
      </c>
      <c r="C305" s="185"/>
      <c r="D305" s="119"/>
      <c r="E305" s="119"/>
      <c r="F305" s="185"/>
      <c r="G305" s="440"/>
      <c r="H305" s="120"/>
      <c r="I305" s="441"/>
      <c r="J305" s="442"/>
      <c r="K305" s="442"/>
      <c r="L305" s="443"/>
      <c r="M305" s="441"/>
      <c r="N305" s="443"/>
      <c r="O305" s="148"/>
      <c r="P305" s="148"/>
      <c r="Q305" s="441"/>
      <c r="R305" s="441"/>
      <c r="S305" s="441"/>
      <c r="T305" s="441"/>
      <c r="U305" s="444"/>
      <c r="V305" s="437"/>
    </row>
    <row r="306" spans="1:23" x14ac:dyDescent="0.35">
      <c r="A306" s="1396"/>
      <c r="B306" s="142">
        <v>2</v>
      </c>
      <c r="C306" s="118"/>
      <c r="D306" s="112"/>
      <c r="E306" s="112"/>
      <c r="F306" s="118"/>
      <c r="G306" s="445"/>
      <c r="H306" s="118"/>
      <c r="I306" s="428"/>
      <c r="J306" s="446"/>
      <c r="K306" s="446"/>
      <c r="L306" s="447"/>
      <c r="M306" s="428"/>
      <c r="N306" s="447"/>
      <c r="O306" s="139"/>
      <c r="P306" s="139"/>
      <c r="Q306" s="428"/>
      <c r="R306" s="428" t="s">
        <v>330</v>
      </c>
      <c r="S306" s="428"/>
      <c r="T306" s="428"/>
      <c r="U306" s="448"/>
      <c r="V306" s="437"/>
    </row>
    <row r="307" spans="1:23" x14ac:dyDescent="0.35">
      <c r="A307" s="1396"/>
      <c r="B307" s="142">
        <v>3</v>
      </c>
      <c r="C307" s="118"/>
      <c r="D307" s="112"/>
      <c r="E307" s="112"/>
      <c r="F307" s="118"/>
      <c r="G307" s="445"/>
      <c r="H307" s="118"/>
      <c r="I307" s="428"/>
      <c r="J307" s="446"/>
      <c r="K307" s="446"/>
      <c r="L307" s="447"/>
      <c r="M307" s="428"/>
      <c r="N307" s="447"/>
      <c r="O307" s="139"/>
      <c r="P307" s="139"/>
      <c r="Q307" s="428"/>
      <c r="R307" s="428"/>
      <c r="S307" s="428"/>
      <c r="T307" s="428"/>
      <c r="U307" s="448"/>
      <c r="V307" s="437"/>
    </row>
    <row r="308" spans="1:23" x14ac:dyDescent="0.35">
      <c r="A308" s="1396"/>
      <c r="B308" s="142">
        <v>4</v>
      </c>
      <c r="C308" s="118"/>
      <c r="D308" s="112"/>
      <c r="E308" s="112"/>
      <c r="F308" s="118"/>
      <c r="G308" s="445"/>
      <c r="H308" s="118"/>
      <c r="I308" s="428"/>
      <c r="J308" s="446"/>
      <c r="K308" s="446"/>
      <c r="L308" s="447"/>
      <c r="M308" s="428"/>
      <c r="N308" s="447"/>
      <c r="O308" s="139"/>
      <c r="P308" s="139"/>
      <c r="Q308" s="428"/>
      <c r="R308" s="428"/>
      <c r="S308" s="428"/>
      <c r="T308" s="428"/>
      <c r="U308" s="448"/>
      <c r="V308" s="437"/>
    </row>
    <row r="309" spans="1:23" x14ac:dyDescent="0.35">
      <c r="A309" s="1396"/>
      <c r="B309" s="142">
        <v>5</v>
      </c>
      <c r="C309" s="118"/>
      <c r="D309" s="112"/>
      <c r="E309" s="112"/>
      <c r="F309" s="118"/>
      <c r="G309" s="445"/>
      <c r="H309" s="118"/>
      <c r="I309" s="428"/>
      <c r="J309" s="446"/>
      <c r="K309" s="446"/>
      <c r="L309" s="447"/>
      <c r="M309" s="428"/>
      <c r="N309" s="447"/>
      <c r="O309" s="139"/>
      <c r="P309" s="139"/>
      <c r="Q309" s="428"/>
      <c r="R309" s="428"/>
      <c r="S309" s="428"/>
      <c r="T309" s="428"/>
      <c r="U309" s="448"/>
      <c r="V309" s="437"/>
    </row>
    <row r="310" spans="1:23" x14ac:dyDescent="0.35">
      <c r="A310" s="1396"/>
      <c r="B310" s="142">
        <v>6</v>
      </c>
      <c r="C310" s="118"/>
      <c r="D310" s="112"/>
      <c r="E310" s="112"/>
      <c r="F310" s="118"/>
      <c r="G310" s="445"/>
      <c r="H310" s="118"/>
      <c r="I310" s="428"/>
      <c r="J310" s="446"/>
      <c r="K310" s="446"/>
      <c r="L310" s="447"/>
      <c r="M310" s="428"/>
      <c r="N310" s="447"/>
      <c r="O310" s="139"/>
      <c r="P310" s="139"/>
      <c r="Q310" s="428"/>
      <c r="R310" s="428"/>
      <c r="S310" s="428"/>
      <c r="T310" s="428"/>
      <c r="U310" s="448"/>
      <c r="V310" s="437"/>
    </row>
    <row r="311" spans="1:23" x14ac:dyDescent="0.35">
      <c r="A311" s="1396"/>
      <c r="B311" s="142">
        <v>7</v>
      </c>
      <c r="C311" s="118"/>
      <c r="D311" s="112"/>
      <c r="E311" s="112"/>
      <c r="F311" s="118"/>
      <c r="G311" s="445"/>
      <c r="H311" s="118"/>
      <c r="I311" s="428"/>
      <c r="J311" s="446"/>
      <c r="K311" s="446"/>
      <c r="L311" s="447"/>
      <c r="M311" s="428"/>
      <c r="N311" s="447"/>
      <c r="O311" s="139"/>
      <c r="P311" s="139"/>
      <c r="Q311" s="428"/>
      <c r="R311" s="428"/>
      <c r="S311" s="428"/>
      <c r="T311" s="428"/>
      <c r="U311" s="448"/>
      <c r="V311" s="437"/>
    </row>
    <row r="312" spans="1:23" x14ac:dyDescent="0.35">
      <c r="A312" s="1396"/>
      <c r="B312" s="142">
        <v>8</v>
      </c>
      <c r="C312" s="118"/>
      <c r="D312" s="112"/>
      <c r="E312" s="112"/>
      <c r="F312" s="118"/>
      <c r="G312" s="445"/>
      <c r="H312" s="118"/>
      <c r="I312" s="428"/>
      <c r="J312" s="446"/>
      <c r="K312" s="446"/>
      <c r="L312" s="447"/>
      <c r="M312" s="428"/>
      <c r="N312" s="447"/>
      <c r="O312" s="139"/>
      <c r="P312" s="139"/>
      <c r="Q312" s="428"/>
      <c r="R312" s="428"/>
      <c r="S312" s="428"/>
      <c r="T312" s="428"/>
      <c r="U312" s="448"/>
      <c r="V312" s="437"/>
    </row>
    <row r="313" spans="1:23" x14ac:dyDescent="0.35">
      <c r="A313" s="1396"/>
      <c r="B313" s="142">
        <v>9</v>
      </c>
      <c r="C313" s="118"/>
      <c r="D313" s="112"/>
      <c r="E313" s="112"/>
      <c r="F313" s="118"/>
      <c r="G313" s="445"/>
      <c r="H313" s="118"/>
      <c r="I313" s="428"/>
      <c r="J313" s="446"/>
      <c r="K313" s="446"/>
      <c r="L313" s="447"/>
      <c r="M313" s="428"/>
      <c r="N313" s="447"/>
      <c r="O313" s="139"/>
      <c r="P313" s="139"/>
      <c r="Q313" s="428"/>
      <c r="R313" s="428"/>
      <c r="S313" s="428"/>
      <c r="T313" s="428"/>
      <c r="U313" s="448"/>
      <c r="V313" s="437"/>
    </row>
    <row r="314" spans="1:23" ht="15" thickBot="1" x14ac:dyDescent="0.4">
      <c r="A314" s="1397"/>
      <c r="B314" s="143">
        <v>10</v>
      </c>
      <c r="C314" s="132"/>
      <c r="D314" s="131"/>
      <c r="E314" s="131"/>
      <c r="F314" s="132"/>
      <c r="G314" s="449"/>
      <c r="H314" s="132"/>
      <c r="I314" s="450"/>
      <c r="J314" s="451"/>
      <c r="K314" s="451"/>
      <c r="L314" s="452"/>
      <c r="M314" s="450"/>
      <c r="N314" s="452"/>
      <c r="O314" s="140"/>
      <c r="P314" s="140"/>
      <c r="Q314" s="450"/>
      <c r="R314" s="450"/>
      <c r="S314" s="450"/>
      <c r="T314" s="450"/>
      <c r="U314" s="453"/>
      <c r="V314" s="437"/>
    </row>
    <row r="315" spans="1:23" ht="25" thickBot="1" x14ac:dyDescent="0.4">
      <c r="A315" s="564"/>
      <c r="C315" s="565"/>
      <c r="D315" s="566"/>
      <c r="E315" s="424" t="s">
        <v>331</v>
      </c>
      <c r="F315" s="425">
        <f>COUNTA(F305:F314)</f>
        <v>0</v>
      </c>
      <c r="G315" s="426">
        <f>COUNTA(G305:G314)</f>
        <v>0</v>
      </c>
      <c r="H315" s="565"/>
      <c r="I315" s="431"/>
      <c r="J315" s="567"/>
      <c r="K315" s="567"/>
      <c r="L315" s="568"/>
      <c r="M315" s="1354" t="s">
        <v>563</v>
      </c>
      <c r="N315" s="1355"/>
      <c r="O315" s="747">
        <f>SUM(O305:O314)</f>
        <v>0</v>
      </c>
      <c r="P315" s="748">
        <f>SUM(P305:P314)</f>
        <v>0</v>
      </c>
      <c r="Q315" s="431"/>
      <c r="S315" s="113"/>
      <c r="T315" s="117"/>
      <c r="U315" s="531"/>
      <c r="V315" s="455"/>
    </row>
    <row r="316" spans="1:23" ht="15" thickBot="1" x14ac:dyDescent="0.4">
      <c r="A316" s="456"/>
      <c r="B316" s="457"/>
      <c r="C316" s="407"/>
      <c r="D316" s="407"/>
      <c r="E316" s="407"/>
      <c r="F316" s="457"/>
      <c r="G316" s="407"/>
      <c r="H316" s="407"/>
      <c r="I316" s="457"/>
      <c r="J316" s="457"/>
      <c r="K316" s="457"/>
      <c r="L316" s="407"/>
      <c r="M316" s="407"/>
      <c r="N316" s="407"/>
      <c r="O316" s="407"/>
      <c r="P316" s="407"/>
      <c r="Q316" s="407"/>
      <c r="R316" s="407"/>
      <c r="S316" s="407"/>
      <c r="T316" s="458"/>
      <c r="U316" s="407"/>
      <c r="V316" s="459"/>
    </row>
    <row r="317" spans="1:23" ht="15" thickBot="1" x14ac:dyDescent="0.4">
      <c r="A317" s="432"/>
      <c r="B317" s="433"/>
      <c r="C317" s="434"/>
      <c r="D317" s="434"/>
      <c r="E317" s="434"/>
      <c r="F317" s="433"/>
      <c r="G317" s="434"/>
      <c r="H317" s="434"/>
      <c r="I317" s="433"/>
      <c r="J317" s="433"/>
      <c r="K317" s="433"/>
      <c r="L317" s="434"/>
      <c r="M317" s="434"/>
      <c r="N317" s="434"/>
      <c r="O317" s="434"/>
      <c r="P317" s="434"/>
      <c r="Q317" s="434"/>
      <c r="R317" s="434"/>
      <c r="S317" s="434"/>
      <c r="T317" s="434"/>
      <c r="U317" s="434"/>
      <c r="V317" s="435"/>
    </row>
    <row r="318" spans="1:23" ht="32.25" customHeight="1" thickBot="1" x14ac:dyDescent="0.4">
      <c r="A318" s="147" t="s">
        <v>9</v>
      </c>
      <c r="B318" s="1317" t="s">
        <v>57</v>
      </c>
      <c r="C318" s="1318"/>
      <c r="E318" s="1410" t="s">
        <v>294</v>
      </c>
      <c r="F318" s="1411"/>
      <c r="G318" s="1315">
        <f>VLOOKUP(B318,'Urbano.Piano inv. forn'!$D$131:$H$170,3,FALSE)</f>
        <v>0</v>
      </c>
      <c r="H318" s="1316"/>
      <c r="I318" s="104"/>
      <c r="J318" s="1410" t="s">
        <v>295</v>
      </c>
      <c r="K318" s="1412"/>
      <c r="L318" s="1411"/>
      <c r="M318" s="1315">
        <f>VLOOKUP(B318,'Urbano.Piano inv. forn'!$D$131:$H$170,4,FALSE)</f>
        <v>0</v>
      </c>
      <c r="N318" s="1316"/>
      <c r="P318" s="153" t="s">
        <v>296</v>
      </c>
      <c r="Q318" s="436"/>
      <c r="S318" s="154" t="s">
        <v>297</v>
      </c>
      <c r="T318" s="1171"/>
      <c r="U318" s="1173"/>
      <c r="V318" s="437"/>
    </row>
    <row r="319" spans="1:23" ht="13.5" customHeight="1" thickBot="1" x14ac:dyDescent="0.4">
      <c r="A319" s="133"/>
      <c r="B319" s="114"/>
      <c r="C319" s="114"/>
      <c r="E319" s="115"/>
      <c r="F319" s="115"/>
      <c r="G319" s="116"/>
      <c r="H319" s="116"/>
      <c r="I319" s="104"/>
      <c r="J319" s="115"/>
      <c r="K319" s="115"/>
      <c r="L319" s="115"/>
      <c r="M319" s="116"/>
      <c r="N319" s="116"/>
      <c r="P319" s="117"/>
      <c r="S319" s="113"/>
      <c r="T319" s="431"/>
      <c r="V319" s="134"/>
      <c r="W319" s="431"/>
    </row>
    <row r="320" spans="1:23" ht="33.75" customHeight="1" thickBot="1" x14ac:dyDescent="0.4">
      <c r="A320" s="1398" t="s">
        <v>298</v>
      </c>
      <c r="B320" s="1399"/>
      <c r="C320" s="1399"/>
      <c r="D320" s="1400"/>
      <c r="E320" s="1346">
        <f>VLOOKUP(B318,'Urbano.Piano inv. forn'!$D$131:$V$170,17,FALSE)</f>
        <v>0</v>
      </c>
      <c r="F320" s="1347"/>
      <c r="G320" s="1347"/>
      <c r="H320" s="1348"/>
      <c r="I320" s="104"/>
      <c r="J320" s="1401" t="s">
        <v>53</v>
      </c>
      <c r="K320" s="1402"/>
      <c r="L320" s="1403"/>
      <c r="M320" s="1346">
        <f>VLOOKUP(B318,'Urbano.Piano inv. forn'!$D$131:$V$170,19,FALSE)</f>
        <v>0</v>
      </c>
      <c r="N320" s="1348"/>
      <c r="O320" s="130"/>
      <c r="P320" s="154" t="s">
        <v>299</v>
      </c>
      <c r="Q320" s="135">
        <f>M320+E320</f>
        <v>0</v>
      </c>
      <c r="S320" s="154" t="s">
        <v>300</v>
      </c>
      <c r="T320" s="1171"/>
      <c r="U320" s="1173"/>
      <c r="V320" s="134"/>
      <c r="W320" s="431"/>
    </row>
    <row r="321" spans="1:23" ht="21.75" customHeight="1" thickBot="1" x14ac:dyDescent="0.4">
      <c r="A321" s="136"/>
      <c r="B321" s="137"/>
      <c r="C321" s="137"/>
      <c r="D321" s="137"/>
      <c r="E321" s="138"/>
      <c r="F321" s="138"/>
      <c r="G321" s="138"/>
      <c r="H321" s="138"/>
      <c r="I321" s="104"/>
      <c r="J321" s="115"/>
      <c r="K321" s="115"/>
      <c r="L321" s="115"/>
      <c r="M321" s="138"/>
      <c r="N321" s="138"/>
      <c r="O321" s="130"/>
      <c r="P321" s="113"/>
      <c r="Q321" s="130"/>
      <c r="S321" s="113"/>
      <c r="T321" s="114"/>
      <c r="U321" s="114"/>
      <c r="V321" s="134"/>
      <c r="W321" s="431"/>
    </row>
    <row r="322" spans="1:23" s="166" customFormat="1" ht="72" customHeight="1" x14ac:dyDescent="0.35">
      <c r="A322" s="1404" t="s">
        <v>301</v>
      </c>
      <c r="B322" s="1406" t="s">
        <v>302</v>
      </c>
      <c r="C322" s="1406" t="s">
        <v>303</v>
      </c>
      <c r="D322" s="149" t="s">
        <v>304</v>
      </c>
      <c r="E322" s="150" t="s">
        <v>305</v>
      </c>
      <c r="F322" s="149" t="s">
        <v>306</v>
      </c>
      <c r="G322" s="149" t="s">
        <v>307</v>
      </c>
      <c r="H322" s="151" t="s">
        <v>268</v>
      </c>
      <c r="I322" s="151" t="s">
        <v>308</v>
      </c>
      <c r="J322" s="151" t="s">
        <v>309</v>
      </c>
      <c r="K322" s="151" t="s">
        <v>818</v>
      </c>
      <c r="L322" s="151" t="s">
        <v>310</v>
      </c>
      <c r="M322" s="151" t="s">
        <v>311</v>
      </c>
      <c r="N322" s="151" t="s">
        <v>312</v>
      </c>
      <c r="O322" s="151" t="s">
        <v>313</v>
      </c>
      <c r="P322" s="151" t="s">
        <v>314</v>
      </c>
      <c r="Q322" s="151" t="s">
        <v>315</v>
      </c>
      <c r="R322" s="151" t="s">
        <v>316</v>
      </c>
      <c r="S322" s="151" t="s">
        <v>317</v>
      </c>
      <c r="T322" s="151" t="s">
        <v>318</v>
      </c>
      <c r="U322" s="1408" t="s">
        <v>319</v>
      </c>
      <c r="V322" s="438"/>
    </row>
    <row r="323" spans="1:23" s="166" customFormat="1" ht="28.5" customHeight="1" thickBot="1" x14ac:dyDescent="0.4">
      <c r="A323" s="1405"/>
      <c r="B323" s="1407"/>
      <c r="C323" s="1407"/>
      <c r="D323" s="152" t="s">
        <v>320</v>
      </c>
      <c r="E323" s="152" t="s">
        <v>321</v>
      </c>
      <c r="F323" s="152" t="s">
        <v>322</v>
      </c>
      <c r="G323" s="152" t="s">
        <v>322</v>
      </c>
      <c r="H323" s="152" t="s">
        <v>55</v>
      </c>
      <c r="I323" s="152" t="s">
        <v>29</v>
      </c>
      <c r="J323" s="152" t="s">
        <v>323</v>
      </c>
      <c r="K323" s="152" t="s">
        <v>324</v>
      </c>
      <c r="L323" s="152" t="s">
        <v>324</v>
      </c>
      <c r="M323" s="152" t="s">
        <v>325</v>
      </c>
      <c r="N323" s="152" t="s">
        <v>324</v>
      </c>
      <c r="O323" s="152" t="s">
        <v>326</v>
      </c>
      <c r="P323" s="152" t="s">
        <v>820</v>
      </c>
      <c r="Q323" s="152" t="s">
        <v>327</v>
      </c>
      <c r="R323" s="152" t="s">
        <v>328</v>
      </c>
      <c r="S323" s="152" t="s">
        <v>329</v>
      </c>
      <c r="T323" s="152" t="s">
        <v>329</v>
      </c>
      <c r="U323" s="1409"/>
      <c r="V323" s="438"/>
    </row>
    <row r="324" spans="1:23" ht="15" customHeight="1" x14ac:dyDescent="0.35">
      <c r="A324" s="1396" t="str">
        <f>B318</f>
        <v>urb.e.2</v>
      </c>
      <c r="B324" s="141">
        <v>1</v>
      </c>
      <c r="C324" s="185"/>
      <c r="D324" s="119"/>
      <c r="E324" s="119"/>
      <c r="F324" s="185"/>
      <c r="G324" s="440"/>
      <c r="H324" s="120"/>
      <c r="I324" s="441"/>
      <c r="J324" s="442"/>
      <c r="K324" s="442"/>
      <c r="L324" s="443"/>
      <c r="M324" s="441"/>
      <c r="N324" s="443"/>
      <c r="O324" s="148"/>
      <c r="P324" s="148"/>
      <c r="Q324" s="441"/>
      <c r="R324" s="441"/>
      <c r="S324" s="441"/>
      <c r="T324" s="441"/>
      <c r="U324" s="444"/>
      <c r="V324" s="437"/>
    </row>
    <row r="325" spans="1:23" x14ac:dyDescent="0.35">
      <c r="A325" s="1396"/>
      <c r="B325" s="142">
        <v>2</v>
      </c>
      <c r="C325" s="118"/>
      <c r="D325" s="112"/>
      <c r="E325" s="112"/>
      <c r="F325" s="118"/>
      <c r="G325" s="445"/>
      <c r="H325" s="118"/>
      <c r="I325" s="428"/>
      <c r="J325" s="446"/>
      <c r="K325" s="446"/>
      <c r="L325" s="447"/>
      <c r="M325" s="428"/>
      <c r="N325" s="447"/>
      <c r="O325" s="139"/>
      <c r="P325" s="139"/>
      <c r="Q325" s="428"/>
      <c r="R325" s="428" t="s">
        <v>330</v>
      </c>
      <c r="S325" s="428"/>
      <c r="T325" s="428"/>
      <c r="U325" s="448"/>
      <c r="V325" s="437"/>
    </row>
    <row r="326" spans="1:23" x14ac:dyDescent="0.35">
      <c r="A326" s="1396"/>
      <c r="B326" s="142">
        <v>3</v>
      </c>
      <c r="C326" s="118"/>
      <c r="D326" s="112"/>
      <c r="E326" s="112"/>
      <c r="F326" s="118"/>
      <c r="G326" s="445"/>
      <c r="H326" s="118"/>
      <c r="I326" s="428"/>
      <c r="J326" s="446"/>
      <c r="K326" s="446"/>
      <c r="L326" s="447"/>
      <c r="M326" s="428"/>
      <c r="N326" s="447"/>
      <c r="O326" s="139"/>
      <c r="P326" s="139"/>
      <c r="Q326" s="428"/>
      <c r="R326" s="428"/>
      <c r="S326" s="428"/>
      <c r="T326" s="428"/>
      <c r="U326" s="448"/>
      <c r="V326" s="437"/>
    </row>
    <row r="327" spans="1:23" x14ac:dyDescent="0.35">
      <c r="A327" s="1396"/>
      <c r="B327" s="142">
        <v>4</v>
      </c>
      <c r="C327" s="118"/>
      <c r="D327" s="112"/>
      <c r="E327" s="112"/>
      <c r="F327" s="118"/>
      <c r="G327" s="445"/>
      <c r="H327" s="118"/>
      <c r="I327" s="428"/>
      <c r="J327" s="446"/>
      <c r="K327" s="446"/>
      <c r="L327" s="447"/>
      <c r="M327" s="428"/>
      <c r="N327" s="447"/>
      <c r="O327" s="139"/>
      <c r="P327" s="139"/>
      <c r="Q327" s="428"/>
      <c r="R327" s="428"/>
      <c r="S327" s="428"/>
      <c r="T327" s="428"/>
      <c r="U327" s="448"/>
      <c r="V327" s="437"/>
    </row>
    <row r="328" spans="1:23" x14ac:dyDescent="0.35">
      <c r="A328" s="1396"/>
      <c r="B328" s="142">
        <v>5</v>
      </c>
      <c r="C328" s="118"/>
      <c r="D328" s="112"/>
      <c r="E328" s="112"/>
      <c r="F328" s="118"/>
      <c r="G328" s="445"/>
      <c r="H328" s="118"/>
      <c r="I328" s="428"/>
      <c r="J328" s="446"/>
      <c r="K328" s="446"/>
      <c r="L328" s="447"/>
      <c r="M328" s="428"/>
      <c r="N328" s="447"/>
      <c r="O328" s="139"/>
      <c r="P328" s="139"/>
      <c r="Q328" s="428"/>
      <c r="R328" s="428"/>
      <c r="S328" s="428"/>
      <c r="T328" s="428"/>
      <c r="U328" s="448"/>
      <c r="V328" s="437"/>
    </row>
    <row r="329" spans="1:23" x14ac:dyDescent="0.35">
      <c r="A329" s="1396"/>
      <c r="B329" s="142">
        <v>6</v>
      </c>
      <c r="C329" s="118"/>
      <c r="D329" s="112"/>
      <c r="E329" s="112"/>
      <c r="F329" s="118"/>
      <c r="G329" s="445"/>
      <c r="H329" s="118"/>
      <c r="I329" s="428"/>
      <c r="J329" s="446"/>
      <c r="K329" s="446"/>
      <c r="L329" s="447"/>
      <c r="M329" s="428"/>
      <c r="N329" s="447"/>
      <c r="O329" s="139"/>
      <c r="P329" s="139"/>
      <c r="Q329" s="428"/>
      <c r="R329" s="428"/>
      <c r="S329" s="428"/>
      <c r="T329" s="428"/>
      <c r="U329" s="448"/>
      <c r="V329" s="437"/>
    </row>
    <row r="330" spans="1:23" x14ac:dyDescent="0.35">
      <c r="A330" s="1396"/>
      <c r="B330" s="142">
        <v>7</v>
      </c>
      <c r="C330" s="118"/>
      <c r="D330" s="112"/>
      <c r="E330" s="112"/>
      <c r="F330" s="118"/>
      <c r="G330" s="445"/>
      <c r="H330" s="118"/>
      <c r="I330" s="428"/>
      <c r="J330" s="446"/>
      <c r="K330" s="446"/>
      <c r="L330" s="447"/>
      <c r="M330" s="428"/>
      <c r="N330" s="447"/>
      <c r="O330" s="139"/>
      <c r="P330" s="139"/>
      <c r="Q330" s="428"/>
      <c r="R330" s="428"/>
      <c r="S330" s="428"/>
      <c r="T330" s="428"/>
      <c r="U330" s="448"/>
      <c r="V330" s="437"/>
    </row>
    <row r="331" spans="1:23" x14ac:dyDescent="0.35">
      <c r="A331" s="1396"/>
      <c r="B331" s="142">
        <v>8</v>
      </c>
      <c r="C331" s="118"/>
      <c r="D331" s="112"/>
      <c r="E331" s="112"/>
      <c r="F331" s="118"/>
      <c r="G331" s="445"/>
      <c r="H331" s="118"/>
      <c r="I331" s="428"/>
      <c r="J331" s="446"/>
      <c r="K331" s="446"/>
      <c r="L331" s="447"/>
      <c r="M331" s="428"/>
      <c r="N331" s="447"/>
      <c r="O331" s="139"/>
      <c r="P331" s="139"/>
      <c r="Q331" s="428"/>
      <c r="R331" s="428"/>
      <c r="S331" s="428"/>
      <c r="T331" s="428"/>
      <c r="U331" s="448"/>
      <c r="V331" s="437"/>
    </row>
    <row r="332" spans="1:23" x14ac:dyDescent="0.35">
      <c r="A332" s="1396"/>
      <c r="B332" s="142">
        <v>9</v>
      </c>
      <c r="C332" s="118"/>
      <c r="D332" s="112"/>
      <c r="E332" s="112"/>
      <c r="F332" s="118"/>
      <c r="G332" s="445"/>
      <c r="H332" s="118"/>
      <c r="I332" s="428"/>
      <c r="J332" s="446"/>
      <c r="K332" s="446"/>
      <c r="L332" s="447"/>
      <c r="M332" s="428"/>
      <c r="N332" s="447"/>
      <c r="O332" s="139"/>
      <c r="P332" s="139"/>
      <c r="Q332" s="428"/>
      <c r="R332" s="428"/>
      <c r="S332" s="428"/>
      <c r="T332" s="428"/>
      <c r="U332" s="448"/>
      <c r="V332" s="437"/>
    </row>
    <row r="333" spans="1:23" ht="15" thickBot="1" x14ac:dyDescent="0.4">
      <c r="A333" s="1397"/>
      <c r="B333" s="143">
        <v>10</v>
      </c>
      <c r="C333" s="132"/>
      <c r="D333" s="131"/>
      <c r="E333" s="131"/>
      <c r="F333" s="132"/>
      <c r="G333" s="449"/>
      <c r="H333" s="132"/>
      <c r="I333" s="450"/>
      <c r="J333" s="451"/>
      <c r="K333" s="451"/>
      <c r="L333" s="452"/>
      <c r="M333" s="450"/>
      <c r="N333" s="452"/>
      <c r="O333" s="140"/>
      <c r="P333" s="140"/>
      <c r="Q333" s="450"/>
      <c r="R333" s="450"/>
      <c r="S333" s="450"/>
      <c r="T333" s="450"/>
      <c r="U333" s="453"/>
      <c r="V333" s="437"/>
    </row>
    <row r="334" spans="1:23" ht="25" thickBot="1" x14ac:dyDescent="0.4">
      <c r="A334" s="564"/>
      <c r="C334" s="565"/>
      <c r="D334" s="566"/>
      <c r="E334" s="424" t="s">
        <v>331</v>
      </c>
      <c r="F334" s="425">
        <f>COUNTA(F324:F333)</f>
        <v>0</v>
      </c>
      <c r="G334" s="426">
        <f>COUNTA(G324:G333)</f>
        <v>0</v>
      </c>
      <c r="H334" s="565"/>
      <c r="I334" s="431"/>
      <c r="J334" s="567"/>
      <c r="K334" s="567"/>
      <c r="L334" s="568"/>
      <c r="M334" s="1354" t="s">
        <v>563</v>
      </c>
      <c r="N334" s="1355"/>
      <c r="O334" s="747">
        <f>SUM(O324:O333)</f>
        <v>0</v>
      </c>
      <c r="P334" s="748">
        <f>SUM(P324:P333)</f>
        <v>0</v>
      </c>
      <c r="Q334" s="431"/>
      <c r="S334" s="113"/>
      <c r="T334" s="117"/>
      <c r="U334" s="531"/>
      <c r="V334" s="455"/>
    </row>
    <row r="335" spans="1:23" ht="15" thickBot="1" x14ac:dyDescent="0.4">
      <c r="A335" s="456"/>
      <c r="B335" s="457"/>
      <c r="C335" s="407"/>
      <c r="D335" s="407"/>
      <c r="E335" s="407"/>
      <c r="F335" s="457"/>
      <c r="G335" s="407"/>
      <c r="H335" s="407"/>
      <c r="I335" s="457"/>
      <c r="J335" s="457"/>
      <c r="K335" s="457"/>
      <c r="L335" s="407"/>
      <c r="M335" s="407"/>
      <c r="N335" s="407"/>
      <c r="O335" s="407"/>
      <c r="P335" s="407"/>
      <c r="Q335" s="407"/>
      <c r="R335" s="407"/>
      <c r="S335" s="407"/>
      <c r="T335" s="458"/>
      <c r="U335" s="407"/>
      <c r="V335" s="459"/>
    </row>
    <row r="336" spans="1:23" ht="15" thickBot="1" x14ac:dyDescent="0.4">
      <c r="A336" s="432"/>
      <c r="B336" s="433"/>
      <c r="C336" s="434"/>
      <c r="D336" s="434"/>
      <c r="E336" s="434"/>
      <c r="F336" s="433"/>
      <c r="G336" s="434"/>
      <c r="H336" s="434"/>
      <c r="I336" s="433"/>
      <c r="J336" s="433"/>
      <c r="K336" s="433"/>
      <c r="L336" s="434"/>
      <c r="M336" s="434"/>
      <c r="N336" s="434"/>
      <c r="O336" s="434"/>
      <c r="P336" s="434"/>
      <c r="Q336" s="434"/>
      <c r="R336" s="434"/>
      <c r="S336" s="434"/>
      <c r="T336" s="434"/>
      <c r="U336" s="434"/>
      <c r="V336" s="435"/>
    </row>
    <row r="337" spans="1:23" ht="32.25" customHeight="1" thickBot="1" x14ac:dyDescent="0.4">
      <c r="A337" s="147" t="s">
        <v>9</v>
      </c>
      <c r="B337" s="1317" t="s">
        <v>57</v>
      </c>
      <c r="C337" s="1318"/>
      <c r="E337" s="1410" t="s">
        <v>294</v>
      </c>
      <c r="F337" s="1411"/>
      <c r="G337" s="1315">
        <f>VLOOKUP(B337,'Urbano.Piano inv. forn'!$D$131:$H$170,3,FALSE)</f>
        <v>0</v>
      </c>
      <c r="H337" s="1316"/>
      <c r="I337" s="104"/>
      <c r="J337" s="1410" t="s">
        <v>295</v>
      </c>
      <c r="K337" s="1412"/>
      <c r="L337" s="1411"/>
      <c r="M337" s="1315">
        <f>VLOOKUP(B337,'Urbano.Piano inv. forn'!$D$131:$H$170,4,FALSE)</f>
        <v>0</v>
      </c>
      <c r="N337" s="1316"/>
      <c r="P337" s="153" t="s">
        <v>296</v>
      </c>
      <c r="Q337" s="436"/>
      <c r="S337" s="154" t="s">
        <v>297</v>
      </c>
      <c r="T337" s="1171"/>
      <c r="U337" s="1173"/>
      <c r="V337" s="437"/>
    </row>
    <row r="338" spans="1:23" ht="13.5" customHeight="1" thickBot="1" x14ac:dyDescent="0.4">
      <c r="A338" s="133"/>
      <c r="B338" s="114"/>
      <c r="C338" s="114"/>
      <c r="E338" s="115"/>
      <c r="F338" s="115"/>
      <c r="G338" s="116"/>
      <c r="H338" s="116"/>
      <c r="I338" s="104"/>
      <c r="J338" s="115"/>
      <c r="K338" s="115"/>
      <c r="L338" s="115"/>
      <c r="M338" s="116"/>
      <c r="N338" s="116"/>
      <c r="P338" s="117"/>
      <c r="S338" s="113"/>
      <c r="T338" s="431"/>
      <c r="V338" s="134"/>
      <c r="W338" s="431"/>
    </row>
    <row r="339" spans="1:23" ht="33.75" customHeight="1" thickBot="1" x14ac:dyDescent="0.4">
      <c r="A339" s="1398" t="s">
        <v>298</v>
      </c>
      <c r="B339" s="1399"/>
      <c r="C339" s="1399"/>
      <c r="D339" s="1400"/>
      <c r="E339" s="1346">
        <f>VLOOKUP(B337,'Urbano.Piano inv. forn'!$D$131:$V$170,17,FALSE)</f>
        <v>0</v>
      </c>
      <c r="F339" s="1347"/>
      <c r="G339" s="1347"/>
      <c r="H339" s="1348"/>
      <c r="I339" s="104"/>
      <c r="J339" s="1401" t="s">
        <v>53</v>
      </c>
      <c r="K339" s="1402"/>
      <c r="L339" s="1403"/>
      <c r="M339" s="1346">
        <f>VLOOKUP(B337,'Urbano.Piano inv. forn'!$D$131:$V$170,19,FALSE)</f>
        <v>0</v>
      </c>
      <c r="N339" s="1348"/>
      <c r="O339" s="130"/>
      <c r="P339" s="154" t="s">
        <v>299</v>
      </c>
      <c r="Q339" s="135">
        <f>M339+E339</f>
        <v>0</v>
      </c>
      <c r="S339" s="154" t="s">
        <v>300</v>
      </c>
      <c r="T339" s="1171"/>
      <c r="U339" s="1173"/>
      <c r="V339" s="134"/>
      <c r="W339" s="431"/>
    </row>
    <row r="340" spans="1:23" ht="21.75" customHeight="1" thickBot="1" x14ac:dyDescent="0.4">
      <c r="A340" s="136"/>
      <c r="B340" s="137"/>
      <c r="C340" s="137"/>
      <c r="D340" s="137"/>
      <c r="E340" s="138"/>
      <c r="F340" s="138"/>
      <c r="G340" s="138"/>
      <c r="H340" s="138"/>
      <c r="I340" s="104"/>
      <c r="J340" s="115"/>
      <c r="K340" s="115"/>
      <c r="L340" s="115"/>
      <c r="M340" s="138"/>
      <c r="N340" s="138"/>
      <c r="O340" s="130"/>
      <c r="P340" s="113"/>
      <c r="Q340" s="130"/>
      <c r="S340" s="113"/>
      <c r="T340" s="114"/>
      <c r="U340" s="114"/>
      <c r="V340" s="134"/>
      <c r="W340" s="431"/>
    </row>
    <row r="341" spans="1:23" s="166" customFormat="1" ht="72" customHeight="1" x14ac:dyDescent="0.35">
      <c r="A341" s="1404" t="s">
        <v>301</v>
      </c>
      <c r="B341" s="1406" t="s">
        <v>302</v>
      </c>
      <c r="C341" s="1406" t="s">
        <v>303</v>
      </c>
      <c r="D341" s="149" t="s">
        <v>304</v>
      </c>
      <c r="E341" s="150" t="s">
        <v>305</v>
      </c>
      <c r="F341" s="149" t="s">
        <v>306</v>
      </c>
      <c r="G341" s="149" t="s">
        <v>307</v>
      </c>
      <c r="H341" s="151" t="s">
        <v>268</v>
      </c>
      <c r="I341" s="151" t="s">
        <v>308</v>
      </c>
      <c r="J341" s="151" t="s">
        <v>309</v>
      </c>
      <c r="K341" s="151" t="s">
        <v>818</v>
      </c>
      <c r="L341" s="151" t="s">
        <v>310</v>
      </c>
      <c r="M341" s="151" t="s">
        <v>311</v>
      </c>
      <c r="N341" s="151" t="s">
        <v>312</v>
      </c>
      <c r="O341" s="151" t="s">
        <v>313</v>
      </c>
      <c r="P341" s="151" t="s">
        <v>314</v>
      </c>
      <c r="Q341" s="151" t="s">
        <v>315</v>
      </c>
      <c r="R341" s="151" t="s">
        <v>316</v>
      </c>
      <c r="S341" s="151" t="s">
        <v>317</v>
      </c>
      <c r="T341" s="151" t="s">
        <v>318</v>
      </c>
      <c r="U341" s="1408" t="s">
        <v>319</v>
      </c>
      <c r="V341" s="438"/>
    </row>
    <row r="342" spans="1:23" s="166" customFormat="1" ht="28.5" customHeight="1" thickBot="1" x14ac:dyDescent="0.4">
      <c r="A342" s="1405"/>
      <c r="B342" s="1407"/>
      <c r="C342" s="1407"/>
      <c r="D342" s="152" t="s">
        <v>320</v>
      </c>
      <c r="E342" s="152" t="s">
        <v>321</v>
      </c>
      <c r="F342" s="152" t="s">
        <v>322</v>
      </c>
      <c r="G342" s="152" t="s">
        <v>322</v>
      </c>
      <c r="H342" s="152" t="s">
        <v>55</v>
      </c>
      <c r="I342" s="152" t="s">
        <v>29</v>
      </c>
      <c r="J342" s="152" t="s">
        <v>323</v>
      </c>
      <c r="K342" s="152" t="s">
        <v>324</v>
      </c>
      <c r="L342" s="152" t="s">
        <v>324</v>
      </c>
      <c r="M342" s="152" t="s">
        <v>325</v>
      </c>
      <c r="N342" s="152" t="s">
        <v>324</v>
      </c>
      <c r="O342" s="152" t="s">
        <v>326</v>
      </c>
      <c r="P342" s="152" t="s">
        <v>820</v>
      </c>
      <c r="Q342" s="152" t="s">
        <v>327</v>
      </c>
      <c r="R342" s="152" t="s">
        <v>328</v>
      </c>
      <c r="S342" s="152" t="s">
        <v>329</v>
      </c>
      <c r="T342" s="152" t="s">
        <v>329</v>
      </c>
      <c r="U342" s="1409"/>
      <c r="V342" s="438"/>
    </row>
    <row r="343" spans="1:23" ht="15" customHeight="1" x14ac:dyDescent="0.35">
      <c r="A343" s="1396" t="str">
        <f>B337</f>
        <v>urb.e.2</v>
      </c>
      <c r="B343" s="141">
        <v>1</v>
      </c>
      <c r="C343" s="185"/>
      <c r="D343" s="119"/>
      <c r="E343" s="119"/>
      <c r="F343" s="185"/>
      <c r="G343" s="440"/>
      <c r="H343" s="120"/>
      <c r="I343" s="441"/>
      <c r="J343" s="442"/>
      <c r="K343" s="442"/>
      <c r="L343" s="443"/>
      <c r="M343" s="441"/>
      <c r="N343" s="443"/>
      <c r="O343" s="148"/>
      <c r="P343" s="148"/>
      <c r="Q343" s="441"/>
      <c r="R343" s="441"/>
      <c r="S343" s="441"/>
      <c r="T343" s="441"/>
      <c r="U343" s="444"/>
      <c r="V343" s="437"/>
    </row>
    <row r="344" spans="1:23" x14ac:dyDescent="0.35">
      <c r="A344" s="1396"/>
      <c r="B344" s="142">
        <v>2</v>
      </c>
      <c r="C344" s="118"/>
      <c r="D344" s="112"/>
      <c r="E344" s="112"/>
      <c r="F344" s="118"/>
      <c r="G344" s="445"/>
      <c r="H344" s="118"/>
      <c r="I344" s="428"/>
      <c r="J344" s="446"/>
      <c r="K344" s="446"/>
      <c r="L344" s="447"/>
      <c r="M344" s="428"/>
      <c r="N344" s="447"/>
      <c r="O344" s="139"/>
      <c r="P344" s="139"/>
      <c r="Q344" s="428"/>
      <c r="R344" s="428" t="s">
        <v>330</v>
      </c>
      <c r="S344" s="428"/>
      <c r="T344" s="428"/>
      <c r="U344" s="448"/>
      <c r="V344" s="437"/>
    </row>
    <row r="345" spans="1:23" x14ac:dyDescent="0.35">
      <c r="A345" s="1396"/>
      <c r="B345" s="142">
        <v>3</v>
      </c>
      <c r="C345" s="118"/>
      <c r="D345" s="112"/>
      <c r="E345" s="112"/>
      <c r="F345" s="118"/>
      <c r="G345" s="445"/>
      <c r="H345" s="118"/>
      <c r="I345" s="428"/>
      <c r="J345" s="446"/>
      <c r="K345" s="446"/>
      <c r="L345" s="447"/>
      <c r="M345" s="428"/>
      <c r="N345" s="447"/>
      <c r="O345" s="139"/>
      <c r="P345" s="139"/>
      <c r="Q345" s="428"/>
      <c r="R345" s="428"/>
      <c r="S345" s="428"/>
      <c r="T345" s="428"/>
      <c r="U345" s="448"/>
      <c r="V345" s="437"/>
    </row>
    <row r="346" spans="1:23" x14ac:dyDescent="0.35">
      <c r="A346" s="1396"/>
      <c r="B346" s="142">
        <v>4</v>
      </c>
      <c r="C346" s="118"/>
      <c r="D346" s="112"/>
      <c r="E346" s="112"/>
      <c r="F346" s="118"/>
      <c r="G346" s="445"/>
      <c r="H346" s="118"/>
      <c r="I346" s="428"/>
      <c r="J346" s="446"/>
      <c r="K346" s="446"/>
      <c r="L346" s="447"/>
      <c r="M346" s="428"/>
      <c r="N346" s="447"/>
      <c r="O346" s="139"/>
      <c r="P346" s="139"/>
      <c r="Q346" s="428"/>
      <c r="R346" s="428"/>
      <c r="S346" s="428"/>
      <c r="T346" s="428"/>
      <c r="U346" s="448"/>
      <c r="V346" s="437"/>
    </row>
    <row r="347" spans="1:23" x14ac:dyDescent="0.35">
      <c r="A347" s="1396"/>
      <c r="B347" s="142">
        <v>5</v>
      </c>
      <c r="C347" s="118"/>
      <c r="D347" s="112"/>
      <c r="E347" s="112"/>
      <c r="F347" s="118"/>
      <c r="G347" s="445"/>
      <c r="H347" s="118"/>
      <c r="I347" s="428"/>
      <c r="J347" s="446"/>
      <c r="K347" s="446"/>
      <c r="L347" s="447"/>
      <c r="M347" s="428"/>
      <c r="N347" s="447"/>
      <c r="O347" s="139"/>
      <c r="P347" s="139"/>
      <c r="Q347" s="428"/>
      <c r="R347" s="428"/>
      <c r="S347" s="428"/>
      <c r="T347" s="428"/>
      <c r="U347" s="448"/>
      <c r="V347" s="437"/>
    </row>
    <row r="348" spans="1:23" x14ac:dyDescent="0.35">
      <c r="A348" s="1396"/>
      <c r="B348" s="142">
        <v>6</v>
      </c>
      <c r="C348" s="118"/>
      <c r="D348" s="112"/>
      <c r="E348" s="112"/>
      <c r="F348" s="118"/>
      <c r="G348" s="445"/>
      <c r="H348" s="118"/>
      <c r="I348" s="428"/>
      <c r="J348" s="446"/>
      <c r="K348" s="446"/>
      <c r="L348" s="447"/>
      <c r="M348" s="428"/>
      <c r="N348" s="447"/>
      <c r="O348" s="139"/>
      <c r="P348" s="139"/>
      <c r="Q348" s="428"/>
      <c r="R348" s="428"/>
      <c r="S348" s="428"/>
      <c r="T348" s="428"/>
      <c r="U348" s="448"/>
      <c r="V348" s="437"/>
    </row>
    <row r="349" spans="1:23" x14ac:dyDescent="0.35">
      <c r="A349" s="1396"/>
      <c r="B349" s="142">
        <v>7</v>
      </c>
      <c r="C349" s="118"/>
      <c r="D349" s="112"/>
      <c r="E349" s="112"/>
      <c r="F349" s="118"/>
      <c r="G349" s="445"/>
      <c r="H349" s="118"/>
      <c r="I349" s="428"/>
      <c r="J349" s="446"/>
      <c r="K349" s="446"/>
      <c r="L349" s="447"/>
      <c r="M349" s="428"/>
      <c r="N349" s="447"/>
      <c r="O349" s="139"/>
      <c r="P349" s="139"/>
      <c r="Q349" s="428"/>
      <c r="R349" s="428"/>
      <c r="S349" s="428"/>
      <c r="T349" s="428"/>
      <c r="U349" s="448"/>
      <c r="V349" s="437"/>
    </row>
    <row r="350" spans="1:23" x14ac:dyDescent="0.35">
      <c r="A350" s="1396"/>
      <c r="B350" s="142">
        <v>8</v>
      </c>
      <c r="C350" s="118"/>
      <c r="D350" s="112"/>
      <c r="E350" s="112"/>
      <c r="F350" s="118"/>
      <c r="G350" s="445"/>
      <c r="H350" s="118"/>
      <c r="I350" s="428"/>
      <c r="J350" s="446"/>
      <c r="K350" s="446"/>
      <c r="L350" s="447"/>
      <c r="M350" s="428"/>
      <c r="N350" s="447"/>
      <c r="O350" s="139"/>
      <c r="P350" s="139"/>
      <c r="Q350" s="428"/>
      <c r="R350" s="428"/>
      <c r="S350" s="428"/>
      <c r="T350" s="428"/>
      <c r="U350" s="448"/>
      <c r="V350" s="437"/>
    </row>
    <row r="351" spans="1:23" x14ac:dyDescent="0.35">
      <c r="A351" s="1396"/>
      <c r="B351" s="142">
        <v>9</v>
      </c>
      <c r="C351" s="118"/>
      <c r="D351" s="112"/>
      <c r="E351" s="112"/>
      <c r="F351" s="118"/>
      <c r="G351" s="445"/>
      <c r="H351" s="118"/>
      <c r="I351" s="428"/>
      <c r="J351" s="446"/>
      <c r="K351" s="446"/>
      <c r="L351" s="447"/>
      <c r="M351" s="428"/>
      <c r="N351" s="447"/>
      <c r="O351" s="139"/>
      <c r="P351" s="139"/>
      <c r="Q351" s="428"/>
      <c r="R351" s="428"/>
      <c r="S351" s="428"/>
      <c r="T351" s="428"/>
      <c r="U351" s="448"/>
      <c r="V351" s="437"/>
    </row>
    <row r="352" spans="1:23" ht="15" thickBot="1" x14ac:dyDescent="0.4">
      <c r="A352" s="1397"/>
      <c r="B352" s="143">
        <v>10</v>
      </c>
      <c r="C352" s="132"/>
      <c r="D352" s="131"/>
      <c r="E352" s="131"/>
      <c r="F352" s="132"/>
      <c r="G352" s="449"/>
      <c r="H352" s="132"/>
      <c r="I352" s="450"/>
      <c r="J352" s="451"/>
      <c r="K352" s="451"/>
      <c r="L352" s="452"/>
      <c r="M352" s="450"/>
      <c r="N352" s="452"/>
      <c r="O352" s="140"/>
      <c r="P352" s="140"/>
      <c r="Q352" s="450"/>
      <c r="R352" s="450"/>
      <c r="S352" s="450"/>
      <c r="T352" s="450"/>
      <c r="U352" s="453"/>
      <c r="V352" s="437"/>
    </row>
    <row r="353" spans="1:23" ht="25" thickBot="1" x14ac:dyDescent="0.4">
      <c r="A353" s="564"/>
      <c r="C353" s="565"/>
      <c r="D353" s="566"/>
      <c r="E353" s="424" t="s">
        <v>331</v>
      </c>
      <c r="F353" s="425">
        <f>COUNTA(F343:F352)</f>
        <v>0</v>
      </c>
      <c r="G353" s="426">
        <f>COUNTA(G343:G352)</f>
        <v>0</v>
      </c>
      <c r="H353" s="565"/>
      <c r="I353" s="431"/>
      <c r="J353" s="567"/>
      <c r="K353" s="567"/>
      <c r="L353" s="568"/>
      <c r="M353" s="1354" t="s">
        <v>563</v>
      </c>
      <c r="N353" s="1355"/>
      <c r="O353" s="747">
        <f>SUM(O343:O352)</f>
        <v>0</v>
      </c>
      <c r="P353" s="748">
        <f>SUM(P343:P352)</f>
        <v>0</v>
      </c>
      <c r="Q353" s="431"/>
      <c r="S353" s="113"/>
      <c r="T353" s="117"/>
      <c r="U353" s="531"/>
      <c r="V353" s="455"/>
    </row>
    <row r="354" spans="1:23" ht="15" thickBot="1" x14ac:dyDescent="0.4">
      <c r="A354" s="456"/>
      <c r="B354" s="457"/>
      <c r="C354" s="407"/>
      <c r="D354" s="407"/>
      <c r="E354" s="407"/>
      <c r="F354" s="457"/>
      <c r="G354" s="407"/>
      <c r="H354" s="407"/>
      <c r="I354" s="457"/>
      <c r="J354" s="457"/>
      <c r="K354" s="457"/>
      <c r="L354" s="407"/>
      <c r="M354" s="407"/>
      <c r="N354" s="407"/>
      <c r="O354" s="407"/>
      <c r="P354" s="407"/>
      <c r="Q354" s="407"/>
      <c r="R354" s="407"/>
      <c r="S354" s="407"/>
      <c r="T354" s="458"/>
      <c r="U354" s="407"/>
      <c r="V354" s="459"/>
    </row>
    <row r="355" spans="1:23" ht="15" thickBot="1" x14ac:dyDescent="0.4">
      <c r="A355" s="432"/>
      <c r="B355" s="433"/>
      <c r="C355" s="434"/>
      <c r="D355" s="434"/>
      <c r="E355" s="434"/>
      <c r="F355" s="433"/>
      <c r="G355" s="434"/>
      <c r="H355" s="434"/>
      <c r="I355" s="433"/>
      <c r="J355" s="433"/>
      <c r="K355" s="433"/>
      <c r="L355" s="434"/>
      <c r="M355" s="434"/>
      <c r="N355" s="434"/>
      <c r="O355" s="434"/>
      <c r="P355" s="434"/>
      <c r="Q355" s="434"/>
      <c r="R355" s="434"/>
      <c r="S355" s="434"/>
      <c r="T355" s="434"/>
      <c r="U355" s="434"/>
      <c r="V355" s="435"/>
    </row>
    <row r="356" spans="1:23" ht="32.25" customHeight="1" thickBot="1" x14ac:dyDescent="0.4">
      <c r="A356" s="147" t="s">
        <v>9</v>
      </c>
      <c r="B356" s="1317" t="s">
        <v>57</v>
      </c>
      <c r="C356" s="1318"/>
      <c r="E356" s="1410" t="s">
        <v>294</v>
      </c>
      <c r="F356" s="1411"/>
      <c r="G356" s="1315">
        <f>VLOOKUP(B356,'Urbano.Piano inv. forn'!$D$131:$H$170,3,FALSE)</f>
        <v>0</v>
      </c>
      <c r="H356" s="1316"/>
      <c r="I356" s="104"/>
      <c r="J356" s="1410" t="s">
        <v>295</v>
      </c>
      <c r="K356" s="1412"/>
      <c r="L356" s="1411"/>
      <c r="M356" s="1315">
        <f>VLOOKUP(B356,'Urbano.Piano inv. forn'!$D$131:$H$170,4,FALSE)</f>
        <v>0</v>
      </c>
      <c r="N356" s="1316"/>
      <c r="P356" s="153" t="s">
        <v>296</v>
      </c>
      <c r="Q356" s="436"/>
      <c r="S356" s="154" t="s">
        <v>297</v>
      </c>
      <c r="T356" s="1171"/>
      <c r="U356" s="1173"/>
      <c r="V356" s="437"/>
    </row>
    <row r="357" spans="1:23" ht="13.5" customHeight="1" thickBot="1" x14ac:dyDescent="0.4">
      <c r="A357" s="133"/>
      <c r="B357" s="114"/>
      <c r="C357" s="114"/>
      <c r="E357" s="115"/>
      <c r="F357" s="115"/>
      <c r="G357" s="116"/>
      <c r="H357" s="116"/>
      <c r="I357" s="104"/>
      <c r="J357" s="115"/>
      <c r="K357" s="115"/>
      <c r="L357" s="115"/>
      <c r="M357" s="116"/>
      <c r="N357" s="116"/>
      <c r="P357" s="117"/>
      <c r="S357" s="113"/>
      <c r="T357" s="431"/>
      <c r="V357" s="134"/>
      <c r="W357" s="431"/>
    </row>
    <row r="358" spans="1:23" ht="33.75" customHeight="1" thickBot="1" x14ac:dyDescent="0.4">
      <c r="A358" s="1398" t="s">
        <v>298</v>
      </c>
      <c r="B358" s="1399"/>
      <c r="C358" s="1399"/>
      <c r="D358" s="1400"/>
      <c r="E358" s="1346">
        <f>VLOOKUP(B356,'Urbano.Piano inv. forn'!$D$131:$V$170,17,FALSE)</f>
        <v>0</v>
      </c>
      <c r="F358" s="1347"/>
      <c r="G358" s="1347"/>
      <c r="H358" s="1348"/>
      <c r="I358" s="104"/>
      <c r="J358" s="1401" t="s">
        <v>53</v>
      </c>
      <c r="K358" s="1402"/>
      <c r="L358" s="1403"/>
      <c r="M358" s="1346">
        <f>VLOOKUP(B356,'Urbano.Piano inv. forn'!$D$131:$V$170,19,FALSE)</f>
        <v>0</v>
      </c>
      <c r="N358" s="1348"/>
      <c r="O358" s="130"/>
      <c r="P358" s="154" t="s">
        <v>299</v>
      </c>
      <c r="Q358" s="135">
        <f>M358+E358</f>
        <v>0</v>
      </c>
      <c r="S358" s="154" t="s">
        <v>300</v>
      </c>
      <c r="T358" s="1171"/>
      <c r="U358" s="1173"/>
      <c r="V358" s="134"/>
      <c r="W358" s="431"/>
    </row>
    <row r="359" spans="1:23" ht="21.75" customHeight="1" thickBot="1" x14ac:dyDescent="0.4">
      <c r="A359" s="136"/>
      <c r="B359" s="137"/>
      <c r="C359" s="137"/>
      <c r="D359" s="137"/>
      <c r="E359" s="138"/>
      <c r="F359" s="138"/>
      <c r="G359" s="138"/>
      <c r="H359" s="138"/>
      <c r="I359" s="104"/>
      <c r="J359" s="115"/>
      <c r="K359" s="115"/>
      <c r="L359" s="115"/>
      <c r="M359" s="138"/>
      <c r="N359" s="138"/>
      <c r="O359" s="130"/>
      <c r="P359" s="113"/>
      <c r="Q359" s="130"/>
      <c r="S359" s="113"/>
      <c r="T359" s="114"/>
      <c r="U359" s="114"/>
      <c r="V359" s="134"/>
      <c r="W359" s="431"/>
    </row>
    <row r="360" spans="1:23" s="166" customFormat="1" ht="72" customHeight="1" x14ac:dyDescent="0.35">
      <c r="A360" s="1404" t="s">
        <v>301</v>
      </c>
      <c r="B360" s="1406" t="s">
        <v>302</v>
      </c>
      <c r="C360" s="1406" t="s">
        <v>303</v>
      </c>
      <c r="D360" s="149" t="s">
        <v>304</v>
      </c>
      <c r="E360" s="150" t="s">
        <v>305</v>
      </c>
      <c r="F360" s="149" t="s">
        <v>306</v>
      </c>
      <c r="G360" s="149" t="s">
        <v>307</v>
      </c>
      <c r="H360" s="151" t="s">
        <v>268</v>
      </c>
      <c r="I360" s="151" t="s">
        <v>308</v>
      </c>
      <c r="J360" s="151" t="s">
        <v>309</v>
      </c>
      <c r="K360" s="151" t="s">
        <v>818</v>
      </c>
      <c r="L360" s="151" t="s">
        <v>310</v>
      </c>
      <c r="M360" s="151" t="s">
        <v>311</v>
      </c>
      <c r="N360" s="151" t="s">
        <v>312</v>
      </c>
      <c r="O360" s="151" t="s">
        <v>313</v>
      </c>
      <c r="P360" s="151" t="s">
        <v>314</v>
      </c>
      <c r="Q360" s="151" t="s">
        <v>315</v>
      </c>
      <c r="R360" s="151" t="s">
        <v>316</v>
      </c>
      <c r="S360" s="151" t="s">
        <v>317</v>
      </c>
      <c r="T360" s="151" t="s">
        <v>318</v>
      </c>
      <c r="U360" s="1408" t="s">
        <v>319</v>
      </c>
      <c r="V360" s="438"/>
    </row>
    <row r="361" spans="1:23" s="166" customFormat="1" ht="28.5" customHeight="1" thickBot="1" x14ac:dyDescent="0.4">
      <c r="A361" s="1405"/>
      <c r="B361" s="1407"/>
      <c r="C361" s="1407"/>
      <c r="D361" s="152" t="s">
        <v>320</v>
      </c>
      <c r="E361" s="152" t="s">
        <v>321</v>
      </c>
      <c r="F361" s="152" t="s">
        <v>322</v>
      </c>
      <c r="G361" s="152" t="s">
        <v>322</v>
      </c>
      <c r="H361" s="152" t="s">
        <v>55</v>
      </c>
      <c r="I361" s="152" t="s">
        <v>29</v>
      </c>
      <c r="J361" s="152" t="s">
        <v>323</v>
      </c>
      <c r="K361" s="152" t="s">
        <v>324</v>
      </c>
      <c r="L361" s="152" t="s">
        <v>324</v>
      </c>
      <c r="M361" s="152" t="s">
        <v>325</v>
      </c>
      <c r="N361" s="152" t="s">
        <v>324</v>
      </c>
      <c r="O361" s="152" t="s">
        <v>326</v>
      </c>
      <c r="P361" s="152" t="s">
        <v>820</v>
      </c>
      <c r="Q361" s="152" t="s">
        <v>327</v>
      </c>
      <c r="R361" s="152" t="s">
        <v>328</v>
      </c>
      <c r="S361" s="152" t="s">
        <v>329</v>
      </c>
      <c r="T361" s="152" t="s">
        <v>329</v>
      </c>
      <c r="U361" s="1409"/>
      <c r="V361" s="438"/>
    </row>
    <row r="362" spans="1:23" ht="15" customHeight="1" x14ac:dyDescent="0.35">
      <c r="A362" s="1396" t="str">
        <f>B356</f>
        <v>urb.e.2</v>
      </c>
      <c r="B362" s="141">
        <v>1</v>
      </c>
      <c r="C362" s="185"/>
      <c r="D362" s="119"/>
      <c r="E362" s="119"/>
      <c r="F362" s="185"/>
      <c r="G362" s="440"/>
      <c r="H362" s="120"/>
      <c r="I362" s="441"/>
      <c r="J362" s="442"/>
      <c r="K362" s="442"/>
      <c r="L362" s="443"/>
      <c r="M362" s="441"/>
      <c r="N362" s="443"/>
      <c r="O362" s="148"/>
      <c r="P362" s="148"/>
      <c r="Q362" s="441"/>
      <c r="R362" s="441"/>
      <c r="S362" s="441"/>
      <c r="T362" s="441"/>
      <c r="U362" s="444"/>
      <c r="V362" s="437"/>
    </row>
    <row r="363" spans="1:23" x14ac:dyDescent="0.35">
      <c r="A363" s="1396"/>
      <c r="B363" s="142">
        <v>2</v>
      </c>
      <c r="C363" s="118"/>
      <c r="D363" s="112"/>
      <c r="E363" s="112"/>
      <c r="F363" s="118"/>
      <c r="G363" s="445"/>
      <c r="H363" s="118"/>
      <c r="I363" s="428"/>
      <c r="J363" s="446"/>
      <c r="K363" s="446"/>
      <c r="L363" s="447"/>
      <c r="M363" s="428"/>
      <c r="N363" s="447"/>
      <c r="O363" s="139"/>
      <c r="P363" s="139"/>
      <c r="Q363" s="428"/>
      <c r="R363" s="428" t="s">
        <v>330</v>
      </c>
      <c r="S363" s="428"/>
      <c r="T363" s="428"/>
      <c r="U363" s="448"/>
      <c r="V363" s="437"/>
    </row>
    <row r="364" spans="1:23" x14ac:dyDescent="0.35">
      <c r="A364" s="1396"/>
      <c r="B364" s="142">
        <v>3</v>
      </c>
      <c r="C364" s="118"/>
      <c r="D364" s="112"/>
      <c r="E364" s="112"/>
      <c r="F364" s="118"/>
      <c r="G364" s="445"/>
      <c r="H364" s="118"/>
      <c r="I364" s="428"/>
      <c r="J364" s="446"/>
      <c r="K364" s="446"/>
      <c r="L364" s="447"/>
      <c r="M364" s="428"/>
      <c r="N364" s="447"/>
      <c r="O364" s="139"/>
      <c r="P364" s="139"/>
      <c r="Q364" s="428"/>
      <c r="R364" s="428"/>
      <c r="S364" s="428"/>
      <c r="T364" s="428"/>
      <c r="U364" s="448"/>
      <c r="V364" s="437"/>
    </row>
    <row r="365" spans="1:23" x14ac:dyDescent="0.35">
      <c r="A365" s="1396"/>
      <c r="B365" s="142">
        <v>4</v>
      </c>
      <c r="C365" s="118"/>
      <c r="D365" s="112"/>
      <c r="E365" s="112"/>
      <c r="F365" s="118"/>
      <c r="G365" s="445"/>
      <c r="H365" s="118"/>
      <c r="I365" s="428"/>
      <c r="J365" s="446"/>
      <c r="K365" s="446"/>
      <c r="L365" s="447"/>
      <c r="M365" s="428"/>
      <c r="N365" s="447"/>
      <c r="O365" s="139"/>
      <c r="P365" s="139"/>
      <c r="Q365" s="428"/>
      <c r="R365" s="428"/>
      <c r="S365" s="428"/>
      <c r="T365" s="428"/>
      <c r="U365" s="448"/>
      <c r="V365" s="437"/>
    </row>
    <row r="366" spans="1:23" x14ac:dyDescent="0.35">
      <c r="A366" s="1396"/>
      <c r="B366" s="142">
        <v>5</v>
      </c>
      <c r="C366" s="118"/>
      <c r="D366" s="112"/>
      <c r="E366" s="112"/>
      <c r="F366" s="118"/>
      <c r="G366" s="445"/>
      <c r="H366" s="118"/>
      <c r="I366" s="428"/>
      <c r="J366" s="446"/>
      <c r="K366" s="446"/>
      <c r="L366" s="447"/>
      <c r="M366" s="428"/>
      <c r="N366" s="447"/>
      <c r="O366" s="139"/>
      <c r="P366" s="139"/>
      <c r="Q366" s="428"/>
      <c r="R366" s="428"/>
      <c r="S366" s="428"/>
      <c r="T366" s="428"/>
      <c r="U366" s="448"/>
      <c r="V366" s="437"/>
    </row>
    <row r="367" spans="1:23" x14ac:dyDescent="0.35">
      <c r="A367" s="1396"/>
      <c r="B367" s="142">
        <v>6</v>
      </c>
      <c r="C367" s="118"/>
      <c r="D367" s="112"/>
      <c r="E367" s="112"/>
      <c r="F367" s="118"/>
      <c r="G367" s="445"/>
      <c r="H367" s="118"/>
      <c r="I367" s="428"/>
      <c r="J367" s="446"/>
      <c r="K367" s="446"/>
      <c r="L367" s="447"/>
      <c r="M367" s="428"/>
      <c r="N367" s="447"/>
      <c r="O367" s="139"/>
      <c r="P367" s="139"/>
      <c r="Q367" s="428"/>
      <c r="R367" s="428"/>
      <c r="S367" s="428"/>
      <c r="T367" s="428"/>
      <c r="U367" s="448"/>
      <c r="V367" s="437"/>
    </row>
    <row r="368" spans="1:23" x14ac:dyDescent="0.35">
      <c r="A368" s="1396"/>
      <c r="B368" s="142">
        <v>7</v>
      </c>
      <c r="C368" s="118"/>
      <c r="D368" s="112"/>
      <c r="E368" s="112"/>
      <c r="F368" s="118"/>
      <c r="G368" s="445"/>
      <c r="H368" s="118"/>
      <c r="I368" s="428"/>
      <c r="J368" s="446"/>
      <c r="K368" s="446"/>
      <c r="L368" s="447"/>
      <c r="M368" s="428"/>
      <c r="N368" s="447"/>
      <c r="O368" s="139"/>
      <c r="P368" s="139"/>
      <c r="Q368" s="428"/>
      <c r="R368" s="428"/>
      <c r="S368" s="428"/>
      <c r="T368" s="428"/>
      <c r="U368" s="448"/>
      <c r="V368" s="437"/>
    </row>
    <row r="369" spans="1:23" x14ac:dyDescent="0.35">
      <c r="A369" s="1396"/>
      <c r="B369" s="142">
        <v>8</v>
      </c>
      <c r="C369" s="118"/>
      <c r="D369" s="112"/>
      <c r="E369" s="112"/>
      <c r="F369" s="118"/>
      <c r="G369" s="445"/>
      <c r="H369" s="118"/>
      <c r="I369" s="428"/>
      <c r="J369" s="446"/>
      <c r="K369" s="446"/>
      <c r="L369" s="447"/>
      <c r="M369" s="428"/>
      <c r="N369" s="447"/>
      <c r="O369" s="139"/>
      <c r="P369" s="139"/>
      <c r="Q369" s="428"/>
      <c r="R369" s="428"/>
      <c r="S369" s="428"/>
      <c r="T369" s="428"/>
      <c r="U369" s="448"/>
      <c r="V369" s="437"/>
    </row>
    <row r="370" spans="1:23" x14ac:dyDescent="0.35">
      <c r="A370" s="1396"/>
      <c r="B370" s="142">
        <v>9</v>
      </c>
      <c r="C370" s="118"/>
      <c r="D370" s="112"/>
      <c r="E370" s="112"/>
      <c r="F370" s="118"/>
      <c r="G370" s="445"/>
      <c r="H370" s="118"/>
      <c r="I370" s="428"/>
      <c r="J370" s="446"/>
      <c r="K370" s="446"/>
      <c r="L370" s="447"/>
      <c r="M370" s="428"/>
      <c r="N370" s="447"/>
      <c r="O370" s="139"/>
      <c r="P370" s="139"/>
      <c r="Q370" s="428"/>
      <c r="R370" s="428"/>
      <c r="S370" s="428"/>
      <c r="T370" s="428"/>
      <c r="U370" s="448"/>
      <c r="V370" s="437"/>
    </row>
    <row r="371" spans="1:23" ht="15" thickBot="1" x14ac:dyDescent="0.4">
      <c r="A371" s="1397"/>
      <c r="B371" s="143">
        <v>10</v>
      </c>
      <c r="C371" s="132"/>
      <c r="D371" s="131"/>
      <c r="E371" s="131"/>
      <c r="F371" s="132"/>
      <c r="G371" s="449"/>
      <c r="H371" s="132"/>
      <c r="I371" s="450"/>
      <c r="J371" s="451"/>
      <c r="K371" s="451"/>
      <c r="L371" s="452"/>
      <c r="M371" s="450"/>
      <c r="N371" s="452"/>
      <c r="O371" s="140"/>
      <c r="P371" s="140"/>
      <c r="Q371" s="450"/>
      <c r="R371" s="450"/>
      <c r="S371" s="450"/>
      <c r="T371" s="450"/>
      <c r="U371" s="453"/>
      <c r="V371" s="437"/>
    </row>
    <row r="372" spans="1:23" ht="25" thickBot="1" x14ac:dyDescent="0.4">
      <c r="A372" s="564"/>
      <c r="C372" s="565"/>
      <c r="D372" s="566"/>
      <c r="E372" s="424" t="s">
        <v>331</v>
      </c>
      <c r="F372" s="425">
        <f>COUNTA(F362:F371)</f>
        <v>0</v>
      </c>
      <c r="G372" s="426">
        <f>COUNTA(G362:G371)</f>
        <v>0</v>
      </c>
      <c r="H372" s="565"/>
      <c r="I372" s="431"/>
      <c r="J372" s="567"/>
      <c r="K372" s="567"/>
      <c r="L372" s="568"/>
      <c r="M372" s="1354" t="s">
        <v>563</v>
      </c>
      <c r="N372" s="1355"/>
      <c r="O372" s="747">
        <f>SUM(O362:O371)</f>
        <v>0</v>
      </c>
      <c r="P372" s="748">
        <f>SUM(P362:P371)</f>
        <v>0</v>
      </c>
      <c r="Q372" s="431"/>
      <c r="S372" s="113"/>
      <c r="T372" s="117"/>
      <c r="U372" s="531"/>
      <c r="V372" s="455"/>
    </row>
    <row r="373" spans="1:23" ht="15" thickBot="1" x14ac:dyDescent="0.4">
      <c r="A373" s="456"/>
      <c r="B373" s="457"/>
      <c r="C373" s="407"/>
      <c r="D373" s="407"/>
      <c r="E373" s="407"/>
      <c r="F373" s="457"/>
      <c r="G373" s="407"/>
      <c r="H373" s="407"/>
      <c r="I373" s="457"/>
      <c r="J373" s="457"/>
      <c r="K373" s="457"/>
      <c r="L373" s="407"/>
      <c r="M373" s="407"/>
      <c r="N373" s="407"/>
      <c r="O373" s="407"/>
      <c r="P373" s="407"/>
      <c r="Q373" s="407"/>
      <c r="R373" s="407"/>
      <c r="S373" s="407"/>
      <c r="T373" s="458"/>
      <c r="U373" s="407"/>
      <c r="V373" s="459"/>
    </row>
    <row r="374" spans="1:23" ht="15" thickBot="1" x14ac:dyDescent="0.4">
      <c r="A374" s="432"/>
      <c r="B374" s="433"/>
      <c r="C374" s="434"/>
      <c r="D374" s="434"/>
      <c r="E374" s="434"/>
      <c r="F374" s="433"/>
      <c r="G374" s="434"/>
      <c r="H374" s="434"/>
      <c r="I374" s="433"/>
      <c r="J374" s="433"/>
      <c r="K374" s="433"/>
      <c r="L374" s="434"/>
      <c r="M374" s="434"/>
      <c r="N374" s="434"/>
      <c r="O374" s="434"/>
      <c r="P374" s="434"/>
      <c r="Q374" s="434"/>
      <c r="R374" s="434"/>
      <c r="S374" s="434"/>
      <c r="T374" s="434"/>
      <c r="U374" s="434"/>
      <c r="V374" s="435"/>
    </row>
    <row r="375" spans="1:23" ht="32.25" customHeight="1" thickBot="1" x14ac:dyDescent="0.4">
      <c r="A375" s="147" t="s">
        <v>9</v>
      </c>
      <c r="B375" s="1317" t="s">
        <v>57</v>
      </c>
      <c r="C375" s="1318"/>
      <c r="E375" s="1410" t="s">
        <v>294</v>
      </c>
      <c r="F375" s="1411"/>
      <c r="G375" s="1315">
        <f>VLOOKUP(B375,'Urbano.Piano inv. forn'!$D$131:$H$170,3,FALSE)</f>
        <v>0</v>
      </c>
      <c r="H375" s="1316"/>
      <c r="I375" s="104"/>
      <c r="J375" s="1410" t="s">
        <v>295</v>
      </c>
      <c r="K375" s="1412"/>
      <c r="L375" s="1411"/>
      <c r="M375" s="1315">
        <f>VLOOKUP(B375,'Urbano.Piano inv. forn'!$D$131:$H$170,4,FALSE)</f>
        <v>0</v>
      </c>
      <c r="N375" s="1316"/>
      <c r="P375" s="153" t="s">
        <v>296</v>
      </c>
      <c r="Q375" s="436"/>
      <c r="S375" s="154" t="s">
        <v>297</v>
      </c>
      <c r="T375" s="1171"/>
      <c r="U375" s="1173"/>
      <c r="V375" s="437"/>
    </row>
    <row r="376" spans="1:23" ht="13.5" customHeight="1" thickBot="1" x14ac:dyDescent="0.4">
      <c r="A376" s="133"/>
      <c r="B376" s="114"/>
      <c r="C376" s="114"/>
      <c r="E376" s="115"/>
      <c r="F376" s="115"/>
      <c r="G376" s="116"/>
      <c r="H376" s="116"/>
      <c r="I376" s="104"/>
      <c r="J376" s="115"/>
      <c r="K376" s="115"/>
      <c r="L376" s="115"/>
      <c r="M376" s="116"/>
      <c r="N376" s="116"/>
      <c r="P376" s="117"/>
      <c r="S376" s="113"/>
      <c r="T376" s="431"/>
      <c r="V376" s="134"/>
      <c r="W376" s="431"/>
    </row>
    <row r="377" spans="1:23" ht="33.75" customHeight="1" thickBot="1" x14ac:dyDescent="0.4">
      <c r="A377" s="1398" t="s">
        <v>298</v>
      </c>
      <c r="B377" s="1399"/>
      <c r="C377" s="1399"/>
      <c r="D377" s="1400"/>
      <c r="E377" s="1346">
        <f>VLOOKUP(B375,'Urbano.Piano inv. forn'!$D$131:$V$170,17,FALSE)</f>
        <v>0</v>
      </c>
      <c r="F377" s="1347"/>
      <c r="G377" s="1347"/>
      <c r="H377" s="1348"/>
      <c r="I377" s="104"/>
      <c r="J377" s="1401" t="s">
        <v>53</v>
      </c>
      <c r="K377" s="1402"/>
      <c r="L377" s="1403"/>
      <c r="M377" s="1346">
        <f>VLOOKUP(B375,'Urbano.Piano inv. forn'!$D$131:$V$170,19,FALSE)</f>
        <v>0</v>
      </c>
      <c r="N377" s="1348"/>
      <c r="O377" s="130"/>
      <c r="P377" s="154" t="s">
        <v>299</v>
      </c>
      <c r="Q377" s="135">
        <f>M377+E377</f>
        <v>0</v>
      </c>
      <c r="S377" s="154" t="s">
        <v>300</v>
      </c>
      <c r="T377" s="1171"/>
      <c r="U377" s="1173"/>
      <c r="V377" s="134"/>
      <c r="W377" s="431"/>
    </row>
    <row r="378" spans="1:23" ht="21.75" customHeight="1" thickBot="1" x14ac:dyDescent="0.4">
      <c r="A378" s="136"/>
      <c r="B378" s="137"/>
      <c r="C378" s="137"/>
      <c r="D378" s="137"/>
      <c r="E378" s="138"/>
      <c r="F378" s="138"/>
      <c r="G378" s="138"/>
      <c r="H378" s="138"/>
      <c r="I378" s="104"/>
      <c r="J378" s="115"/>
      <c r="K378" s="115"/>
      <c r="L378" s="115"/>
      <c r="M378" s="138"/>
      <c r="N378" s="138"/>
      <c r="O378" s="130"/>
      <c r="P378" s="113"/>
      <c r="Q378" s="130"/>
      <c r="S378" s="113"/>
      <c r="T378" s="114"/>
      <c r="U378" s="114"/>
      <c r="V378" s="134"/>
      <c r="W378" s="431"/>
    </row>
    <row r="379" spans="1:23" s="166" customFormat="1" ht="72" customHeight="1" x14ac:dyDescent="0.35">
      <c r="A379" s="1404" t="s">
        <v>301</v>
      </c>
      <c r="B379" s="1406" t="s">
        <v>302</v>
      </c>
      <c r="C379" s="1406" t="s">
        <v>303</v>
      </c>
      <c r="D379" s="149" t="s">
        <v>304</v>
      </c>
      <c r="E379" s="150" t="s">
        <v>305</v>
      </c>
      <c r="F379" s="149" t="s">
        <v>306</v>
      </c>
      <c r="G379" s="149" t="s">
        <v>307</v>
      </c>
      <c r="H379" s="151" t="s">
        <v>268</v>
      </c>
      <c r="I379" s="151" t="s">
        <v>308</v>
      </c>
      <c r="J379" s="151" t="s">
        <v>309</v>
      </c>
      <c r="K379" s="151" t="s">
        <v>818</v>
      </c>
      <c r="L379" s="151" t="s">
        <v>310</v>
      </c>
      <c r="M379" s="151" t="s">
        <v>311</v>
      </c>
      <c r="N379" s="151" t="s">
        <v>312</v>
      </c>
      <c r="O379" s="151" t="s">
        <v>313</v>
      </c>
      <c r="P379" s="151" t="s">
        <v>314</v>
      </c>
      <c r="Q379" s="151" t="s">
        <v>315</v>
      </c>
      <c r="R379" s="151" t="s">
        <v>316</v>
      </c>
      <c r="S379" s="151" t="s">
        <v>317</v>
      </c>
      <c r="T379" s="151" t="s">
        <v>318</v>
      </c>
      <c r="U379" s="1408" t="s">
        <v>319</v>
      </c>
      <c r="V379" s="438"/>
    </row>
    <row r="380" spans="1:23" s="166" customFormat="1" ht="28.5" customHeight="1" thickBot="1" x14ac:dyDescent="0.4">
      <c r="A380" s="1405"/>
      <c r="B380" s="1407"/>
      <c r="C380" s="1407"/>
      <c r="D380" s="152" t="s">
        <v>320</v>
      </c>
      <c r="E380" s="152" t="s">
        <v>321</v>
      </c>
      <c r="F380" s="152" t="s">
        <v>322</v>
      </c>
      <c r="G380" s="152" t="s">
        <v>322</v>
      </c>
      <c r="H380" s="152" t="s">
        <v>55</v>
      </c>
      <c r="I380" s="152" t="s">
        <v>29</v>
      </c>
      <c r="J380" s="152" t="s">
        <v>323</v>
      </c>
      <c r="K380" s="152" t="s">
        <v>324</v>
      </c>
      <c r="L380" s="152" t="s">
        <v>324</v>
      </c>
      <c r="M380" s="152" t="s">
        <v>325</v>
      </c>
      <c r="N380" s="152" t="s">
        <v>324</v>
      </c>
      <c r="O380" s="152" t="s">
        <v>326</v>
      </c>
      <c r="P380" s="152" t="s">
        <v>820</v>
      </c>
      <c r="Q380" s="152" t="s">
        <v>327</v>
      </c>
      <c r="R380" s="152" t="s">
        <v>328</v>
      </c>
      <c r="S380" s="152" t="s">
        <v>329</v>
      </c>
      <c r="T380" s="152" t="s">
        <v>329</v>
      </c>
      <c r="U380" s="1409"/>
      <c r="V380" s="438"/>
    </row>
    <row r="381" spans="1:23" ht="15" customHeight="1" x14ac:dyDescent="0.35">
      <c r="A381" s="1396" t="str">
        <f>B375</f>
        <v>urb.e.2</v>
      </c>
      <c r="B381" s="141">
        <v>1</v>
      </c>
      <c r="C381" s="185"/>
      <c r="D381" s="119"/>
      <c r="E381" s="119"/>
      <c r="F381" s="185"/>
      <c r="G381" s="440"/>
      <c r="H381" s="120"/>
      <c r="I381" s="441"/>
      <c r="J381" s="442"/>
      <c r="K381" s="442"/>
      <c r="L381" s="443"/>
      <c r="M381" s="441"/>
      <c r="N381" s="443"/>
      <c r="O381" s="148"/>
      <c r="P381" s="148"/>
      <c r="Q381" s="441"/>
      <c r="R381" s="441"/>
      <c r="S381" s="441"/>
      <c r="T381" s="441"/>
      <c r="U381" s="444"/>
      <c r="V381" s="437"/>
    </row>
    <row r="382" spans="1:23" x14ac:dyDescent="0.35">
      <c r="A382" s="1396"/>
      <c r="B382" s="142">
        <v>2</v>
      </c>
      <c r="C382" s="118"/>
      <c r="D382" s="112"/>
      <c r="E382" s="112"/>
      <c r="F382" s="118"/>
      <c r="G382" s="445"/>
      <c r="H382" s="118"/>
      <c r="I382" s="428"/>
      <c r="J382" s="446"/>
      <c r="K382" s="446"/>
      <c r="L382" s="447"/>
      <c r="M382" s="428"/>
      <c r="N382" s="447"/>
      <c r="O382" s="139"/>
      <c r="P382" s="139"/>
      <c r="Q382" s="428"/>
      <c r="R382" s="428" t="s">
        <v>330</v>
      </c>
      <c r="S382" s="428"/>
      <c r="T382" s="428"/>
      <c r="U382" s="448"/>
      <c r="V382" s="437"/>
    </row>
    <row r="383" spans="1:23" x14ac:dyDescent="0.35">
      <c r="A383" s="1396"/>
      <c r="B383" s="142">
        <v>3</v>
      </c>
      <c r="C383" s="118"/>
      <c r="D383" s="112"/>
      <c r="E383" s="112"/>
      <c r="F383" s="118"/>
      <c r="G383" s="445"/>
      <c r="H383" s="118"/>
      <c r="I383" s="428"/>
      <c r="J383" s="446"/>
      <c r="K383" s="446"/>
      <c r="L383" s="447"/>
      <c r="M383" s="428"/>
      <c r="N383" s="447"/>
      <c r="O383" s="139"/>
      <c r="P383" s="139"/>
      <c r="Q383" s="428"/>
      <c r="R383" s="428"/>
      <c r="S383" s="428"/>
      <c r="T383" s="428"/>
      <c r="U383" s="448"/>
      <c r="V383" s="437"/>
    </row>
    <row r="384" spans="1:23" x14ac:dyDescent="0.35">
      <c r="A384" s="1396"/>
      <c r="B384" s="142">
        <v>4</v>
      </c>
      <c r="C384" s="118"/>
      <c r="D384" s="112"/>
      <c r="E384" s="112"/>
      <c r="F384" s="118"/>
      <c r="G384" s="445"/>
      <c r="H384" s="118"/>
      <c r="I384" s="428"/>
      <c r="J384" s="446"/>
      <c r="K384" s="446"/>
      <c r="L384" s="447"/>
      <c r="M384" s="428"/>
      <c r="N384" s="447"/>
      <c r="O384" s="139"/>
      <c r="P384" s="139"/>
      <c r="Q384" s="428"/>
      <c r="R384" s="428"/>
      <c r="S384" s="428"/>
      <c r="T384" s="428"/>
      <c r="U384" s="448"/>
      <c r="V384" s="437"/>
    </row>
    <row r="385" spans="1:23" x14ac:dyDescent="0.35">
      <c r="A385" s="1396"/>
      <c r="B385" s="142">
        <v>5</v>
      </c>
      <c r="C385" s="118"/>
      <c r="D385" s="112"/>
      <c r="E385" s="112"/>
      <c r="F385" s="118"/>
      <c r="G385" s="445"/>
      <c r="H385" s="118"/>
      <c r="I385" s="428"/>
      <c r="J385" s="446"/>
      <c r="K385" s="446"/>
      <c r="L385" s="447"/>
      <c r="M385" s="428"/>
      <c r="N385" s="447"/>
      <c r="O385" s="139"/>
      <c r="P385" s="139"/>
      <c r="Q385" s="428"/>
      <c r="R385" s="428"/>
      <c r="S385" s="428"/>
      <c r="T385" s="428"/>
      <c r="U385" s="448"/>
      <c r="V385" s="437"/>
    </row>
    <row r="386" spans="1:23" x14ac:dyDescent="0.35">
      <c r="A386" s="1396"/>
      <c r="B386" s="142">
        <v>6</v>
      </c>
      <c r="C386" s="118"/>
      <c r="D386" s="112"/>
      <c r="E386" s="112"/>
      <c r="F386" s="118"/>
      <c r="G386" s="445"/>
      <c r="H386" s="118"/>
      <c r="I386" s="428"/>
      <c r="J386" s="446"/>
      <c r="K386" s="446"/>
      <c r="L386" s="447"/>
      <c r="M386" s="428"/>
      <c r="N386" s="447"/>
      <c r="O386" s="139"/>
      <c r="P386" s="139"/>
      <c r="Q386" s="428"/>
      <c r="R386" s="428"/>
      <c r="S386" s="428"/>
      <c r="T386" s="428"/>
      <c r="U386" s="448"/>
      <c r="V386" s="437"/>
    </row>
    <row r="387" spans="1:23" x14ac:dyDescent="0.35">
      <c r="A387" s="1396"/>
      <c r="B387" s="142">
        <v>7</v>
      </c>
      <c r="C387" s="118"/>
      <c r="D387" s="112"/>
      <c r="E387" s="112"/>
      <c r="F387" s="118"/>
      <c r="G387" s="445"/>
      <c r="H387" s="118"/>
      <c r="I387" s="428"/>
      <c r="J387" s="446"/>
      <c r="K387" s="446"/>
      <c r="L387" s="447"/>
      <c r="M387" s="428"/>
      <c r="N387" s="447"/>
      <c r="O387" s="139"/>
      <c r="P387" s="139"/>
      <c r="Q387" s="428"/>
      <c r="R387" s="428"/>
      <c r="S387" s="428"/>
      <c r="T387" s="428"/>
      <c r="U387" s="448"/>
      <c r="V387" s="437"/>
    </row>
    <row r="388" spans="1:23" x14ac:dyDescent="0.35">
      <c r="A388" s="1396"/>
      <c r="B388" s="142">
        <v>8</v>
      </c>
      <c r="C388" s="118"/>
      <c r="D388" s="112"/>
      <c r="E388" s="112"/>
      <c r="F388" s="118"/>
      <c r="G388" s="445"/>
      <c r="H388" s="118"/>
      <c r="I388" s="428"/>
      <c r="J388" s="446"/>
      <c r="K388" s="446"/>
      <c r="L388" s="447"/>
      <c r="M388" s="428"/>
      <c r="N388" s="447"/>
      <c r="O388" s="139"/>
      <c r="P388" s="139"/>
      <c r="Q388" s="428"/>
      <c r="R388" s="428"/>
      <c r="S388" s="428"/>
      <c r="T388" s="428"/>
      <c r="U388" s="448"/>
      <c r="V388" s="437"/>
    </row>
    <row r="389" spans="1:23" x14ac:dyDescent="0.35">
      <c r="A389" s="1396"/>
      <c r="B389" s="142">
        <v>9</v>
      </c>
      <c r="C389" s="118"/>
      <c r="D389" s="112"/>
      <c r="E389" s="112"/>
      <c r="F389" s="118"/>
      <c r="G389" s="445"/>
      <c r="H389" s="118"/>
      <c r="I389" s="428"/>
      <c r="J389" s="446"/>
      <c r="K389" s="446"/>
      <c r="L389" s="447"/>
      <c r="M389" s="428"/>
      <c r="N389" s="447"/>
      <c r="O389" s="139"/>
      <c r="P389" s="139"/>
      <c r="Q389" s="428"/>
      <c r="R389" s="428"/>
      <c r="S389" s="428"/>
      <c r="T389" s="428"/>
      <c r="U389" s="448"/>
      <c r="V389" s="437"/>
    </row>
    <row r="390" spans="1:23" ht="15" thickBot="1" x14ac:dyDescent="0.4">
      <c r="A390" s="1397"/>
      <c r="B390" s="143">
        <v>10</v>
      </c>
      <c r="C390" s="132"/>
      <c r="D390" s="131"/>
      <c r="E390" s="131"/>
      <c r="F390" s="132"/>
      <c r="G390" s="449"/>
      <c r="H390" s="132"/>
      <c r="I390" s="450"/>
      <c r="J390" s="451"/>
      <c r="K390" s="451"/>
      <c r="L390" s="452"/>
      <c r="M390" s="450"/>
      <c r="N390" s="452"/>
      <c r="O390" s="140"/>
      <c r="P390" s="140"/>
      <c r="Q390" s="450"/>
      <c r="R390" s="450"/>
      <c r="S390" s="450"/>
      <c r="T390" s="450"/>
      <c r="U390" s="453"/>
      <c r="V390" s="437"/>
    </row>
    <row r="391" spans="1:23" ht="25" thickBot="1" x14ac:dyDescent="0.4">
      <c r="A391" s="564"/>
      <c r="C391" s="565"/>
      <c r="D391" s="566"/>
      <c r="E391" s="424" t="s">
        <v>331</v>
      </c>
      <c r="F391" s="425">
        <f>COUNTA(F381:F390)</f>
        <v>0</v>
      </c>
      <c r="G391" s="426">
        <f>COUNTA(G381:G390)</f>
        <v>0</v>
      </c>
      <c r="H391" s="565"/>
      <c r="I391" s="431"/>
      <c r="J391" s="567"/>
      <c r="K391" s="567"/>
      <c r="L391" s="568"/>
      <c r="M391" s="1354" t="s">
        <v>563</v>
      </c>
      <c r="N391" s="1355"/>
      <c r="O391" s="747">
        <f>SUM(O381:O390)</f>
        <v>0</v>
      </c>
      <c r="P391" s="748">
        <f>SUM(P381:P390)</f>
        <v>0</v>
      </c>
      <c r="Q391" s="431"/>
      <c r="S391" s="113"/>
      <c r="T391" s="117"/>
      <c r="U391" s="531"/>
      <c r="V391" s="455"/>
    </row>
    <row r="392" spans="1:23" ht="15" thickBot="1" x14ac:dyDescent="0.4">
      <c r="A392" s="456"/>
      <c r="B392" s="457"/>
      <c r="C392" s="407"/>
      <c r="D392" s="407"/>
      <c r="E392" s="407"/>
      <c r="F392" s="457"/>
      <c r="G392" s="407"/>
      <c r="H392" s="407"/>
      <c r="I392" s="457"/>
      <c r="J392" s="457"/>
      <c r="K392" s="457"/>
      <c r="L392" s="407"/>
      <c r="M392" s="407"/>
      <c r="N392" s="407"/>
      <c r="O392" s="407"/>
      <c r="P392" s="407"/>
      <c r="Q392" s="407"/>
      <c r="R392" s="407"/>
      <c r="S392" s="407"/>
      <c r="T392" s="458"/>
      <c r="U392" s="407"/>
      <c r="V392" s="459"/>
    </row>
    <row r="393" spans="1:23" ht="15" thickBot="1" x14ac:dyDescent="0.4">
      <c r="A393" s="432"/>
      <c r="B393" s="433"/>
      <c r="C393" s="434"/>
      <c r="D393" s="434"/>
      <c r="E393" s="434"/>
      <c r="F393" s="433"/>
      <c r="G393" s="434"/>
      <c r="H393" s="434"/>
      <c r="I393" s="433"/>
      <c r="J393" s="433"/>
      <c r="K393" s="433"/>
      <c r="L393" s="434"/>
      <c r="M393" s="434"/>
      <c r="N393" s="434"/>
      <c r="O393" s="434"/>
      <c r="P393" s="434"/>
      <c r="Q393" s="434"/>
      <c r="R393" s="434"/>
      <c r="S393" s="434"/>
      <c r="T393" s="434"/>
      <c r="U393" s="434"/>
      <c r="V393" s="435"/>
    </row>
    <row r="394" spans="1:23" ht="32.25" customHeight="1" thickBot="1" x14ac:dyDescent="0.4">
      <c r="A394" s="147" t="s">
        <v>9</v>
      </c>
      <c r="B394" s="1317" t="s">
        <v>57</v>
      </c>
      <c r="C394" s="1318"/>
      <c r="E394" s="1410" t="s">
        <v>294</v>
      </c>
      <c r="F394" s="1411"/>
      <c r="G394" s="1315">
        <f>VLOOKUP(B394,'Urbano.Piano inv. forn'!$D$131:$H$170,3,FALSE)</f>
        <v>0</v>
      </c>
      <c r="H394" s="1316"/>
      <c r="I394" s="104"/>
      <c r="J394" s="1410" t="s">
        <v>295</v>
      </c>
      <c r="K394" s="1412"/>
      <c r="L394" s="1411"/>
      <c r="M394" s="1315">
        <f>VLOOKUP(B394,'Urbano.Piano inv. forn'!$D$131:$H$170,4,FALSE)</f>
        <v>0</v>
      </c>
      <c r="N394" s="1316"/>
      <c r="P394" s="153" t="s">
        <v>296</v>
      </c>
      <c r="Q394" s="436"/>
      <c r="S394" s="154" t="s">
        <v>297</v>
      </c>
      <c r="T394" s="1171"/>
      <c r="U394" s="1173"/>
      <c r="V394" s="437"/>
    </row>
    <row r="395" spans="1:23" ht="13.5" customHeight="1" thickBot="1" x14ac:dyDescent="0.4">
      <c r="A395" s="133"/>
      <c r="B395" s="114"/>
      <c r="C395" s="114"/>
      <c r="E395" s="115"/>
      <c r="F395" s="115"/>
      <c r="G395" s="116"/>
      <c r="H395" s="116"/>
      <c r="I395" s="104"/>
      <c r="J395" s="115"/>
      <c r="K395" s="115"/>
      <c r="L395" s="115"/>
      <c r="M395" s="116"/>
      <c r="N395" s="116"/>
      <c r="P395" s="117"/>
      <c r="S395" s="113"/>
      <c r="T395" s="431"/>
      <c r="V395" s="134"/>
      <c r="W395" s="431"/>
    </row>
    <row r="396" spans="1:23" ht="33.75" customHeight="1" thickBot="1" x14ac:dyDescent="0.4">
      <c r="A396" s="1398" t="s">
        <v>298</v>
      </c>
      <c r="B396" s="1399"/>
      <c r="C396" s="1399"/>
      <c r="D396" s="1400"/>
      <c r="E396" s="1346">
        <f>VLOOKUP(B394,'Urbano.Piano inv. forn'!$D$131:$V$170,17,FALSE)</f>
        <v>0</v>
      </c>
      <c r="F396" s="1347"/>
      <c r="G396" s="1347"/>
      <c r="H396" s="1348"/>
      <c r="I396" s="104"/>
      <c r="J396" s="1401" t="s">
        <v>53</v>
      </c>
      <c r="K396" s="1402"/>
      <c r="L396" s="1403"/>
      <c r="M396" s="1346">
        <f>VLOOKUP(B394,'Urbano.Piano inv. forn'!$D$131:$V$170,19,FALSE)</f>
        <v>0</v>
      </c>
      <c r="N396" s="1348"/>
      <c r="O396" s="130"/>
      <c r="P396" s="154" t="s">
        <v>299</v>
      </c>
      <c r="Q396" s="135">
        <f>M396+E396</f>
        <v>0</v>
      </c>
      <c r="S396" s="154" t="s">
        <v>300</v>
      </c>
      <c r="T396" s="1171"/>
      <c r="U396" s="1173"/>
      <c r="V396" s="134"/>
      <c r="W396" s="431"/>
    </row>
    <row r="397" spans="1:23" ht="21.75" customHeight="1" thickBot="1" x14ac:dyDescent="0.4">
      <c r="A397" s="136"/>
      <c r="B397" s="137"/>
      <c r="C397" s="137"/>
      <c r="D397" s="137"/>
      <c r="E397" s="138"/>
      <c r="F397" s="138"/>
      <c r="G397" s="138"/>
      <c r="H397" s="138"/>
      <c r="I397" s="104"/>
      <c r="J397" s="115"/>
      <c r="K397" s="115"/>
      <c r="L397" s="115"/>
      <c r="M397" s="138"/>
      <c r="N397" s="138"/>
      <c r="O397" s="130"/>
      <c r="P397" s="113"/>
      <c r="Q397" s="130"/>
      <c r="S397" s="113"/>
      <c r="T397" s="114"/>
      <c r="U397" s="114"/>
      <c r="V397" s="134"/>
      <c r="W397" s="431"/>
    </row>
    <row r="398" spans="1:23" s="166" customFormat="1" ht="72" customHeight="1" x14ac:dyDescent="0.35">
      <c r="A398" s="1404" t="s">
        <v>301</v>
      </c>
      <c r="B398" s="1406" t="s">
        <v>302</v>
      </c>
      <c r="C398" s="1406" t="s">
        <v>303</v>
      </c>
      <c r="D398" s="149" t="s">
        <v>304</v>
      </c>
      <c r="E398" s="150" t="s">
        <v>305</v>
      </c>
      <c r="F398" s="149" t="s">
        <v>306</v>
      </c>
      <c r="G398" s="149" t="s">
        <v>307</v>
      </c>
      <c r="H398" s="151" t="s">
        <v>268</v>
      </c>
      <c r="I398" s="151" t="s">
        <v>308</v>
      </c>
      <c r="J398" s="151" t="s">
        <v>309</v>
      </c>
      <c r="K398" s="151" t="s">
        <v>818</v>
      </c>
      <c r="L398" s="151" t="s">
        <v>310</v>
      </c>
      <c r="M398" s="151" t="s">
        <v>311</v>
      </c>
      <c r="N398" s="151" t="s">
        <v>312</v>
      </c>
      <c r="O398" s="151" t="s">
        <v>313</v>
      </c>
      <c r="P398" s="151" t="s">
        <v>314</v>
      </c>
      <c r="Q398" s="151" t="s">
        <v>315</v>
      </c>
      <c r="R398" s="151" t="s">
        <v>316</v>
      </c>
      <c r="S398" s="151" t="s">
        <v>317</v>
      </c>
      <c r="T398" s="151" t="s">
        <v>318</v>
      </c>
      <c r="U398" s="1408" t="s">
        <v>319</v>
      </c>
      <c r="V398" s="438"/>
    </row>
    <row r="399" spans="1:23" s="166" customFormat="1" ht="28.5" customHeight="1" thickBot="1" x14ac:dyDescent="0.4">
      <c r="A399" s="1405"/>
      <c r="B399" s="1407"/>
      <c r="C399" s="1407"/>
      <c r="D399" s="152" t="s">
        <v>320</v>
      </c>
      <c r="E399" s="152" t="s">
        <v>321</v>
      </c>
      <c r="F399" s="152" t="s">
        <v>322</v>
      </c>
      <c r="G399" s="152" t="s">
        <v>322</v>
      </c>
      <c r="H399" s="152" t="s">
        <v>55</v>
      </c>
      <c r="I399" s="152" t="s">
        <v>29</v>
      </c>
      <c r="J399" s="152" t="s">
        <v>323</v>
      </c>
      <c r="K399" s="152" t="s">
        <v>324</v>
      </c>
      <c r="L399" s="152" t="s">
        <v>324</v>
      </c>
      <c r="M399" s="152" t="s">
        <v>325</v>
      </c>
      <c r="N399" s="152" t="s">
        <v>324</v>
      </c>
      <c r="O399" s="152" t="s">
        <v>326</v>
      </c>
      <c r="P399" s="152" t="s">
        <v>820</v>
      </c>
      <c r="Q399" s="152" t="s">
        <v>327</v>
      </c>
      <c r="R399" s="152" t="s">
        <v>328</v>
      </c>
      <c r="S399" s="152" t="s">
        <v>329</v>
      </c>
      <c r="T399" s="152" t="s">
        <v>329</v>
      </c>
      <c r="U399" s="1409"/>
      <c r="V399" s="438"/>
    </row>
    <row r="400" spans="1:23" ht="15" customHeight="1" x14ac:dyDescent="0.35">
      <c r="A400" s="1396" t="str">
        <f>B394</f>
        <v>urb.e.2</v>
      </c>
      <c r="B400" s="141">
        <v>1</v>
      </c>
      <c r="C400" s="185"/>
      <c r="D400" s="119"/>
      <c r="E400" s="119"/>
      <c r="F400" s="185"/>
      <c r="G400" s="440"/>
      <c r="H400" s="120"/>
      <c r="I400" s="441"/>
      <c r="J400" s="442"/>
      <c r="K400" s="442"/>
      <c r="L400" s="443"/>
      <c r="M400" s="441"/>
      <c r="N400" s="443"/>
      <c r="O400" s="148"/>
      <c r="P400" s="148"/>
      <c r="Q400" s="441"/>
      <c r="R400" s="441"/>
      <c r="S400" s="441"/>
      <c r="T400" s="441"/>
      <c r="U400" s="444"/>
      <c r="V400" s="437"/>
    </row>
    <row r="401" spans="1:23" x14ac:dyDescent="0.35">
      <c r="A401" s="1396"/>
      <c r="B401" s="142">
        <v>2</v>
      </c>
      <c r="C401" s="118"/>
      <c r="D401" s="112"/>
      <c r="E401" s="112"/>
      <c r="F401" s="118"/>
      <c r="G401" s="445"/>
      <c r="H401" s="118"/>
      <c r="I401" s="428"/>
      <c r="J401" s="446"/>
      <c r="K401" s="446"/>
      <c r="L401" s="447"/>
      <c r="M401" s="428"/>
      <c r="N401" s="447"/>
      <c r="O401" s="139"/>
      <c r="P401" s="139"/>
      <c r="Q401" s="428"/>
      <c r="R401" s="428" t="s">
        <v>330</v>
      </c>
      <c r="S401" s="428"/>
      <c r="T401" s="428"/>
      <c r="U401" s="448"/>
      <c r="V401" s="437"/>
    </row>
    <row r="402" spans="1:23" x14ac:dyDescent="0.35">
      <c r="A402" s="1396"/>
      <c r="B402" s="142">
        <v>3</v>
      </c>
      <c r="C402" s="118"/>
      <c r="D402" s="112"/>
      <c r="E402" s="112"/>
      <c r="F402" s="118"/>
      <c r="G402" s="445"/>
      <c r="H402" s="118"/>
      <c r="I402" s="428"/>
      <c r="J402" s="446"/>
      <c r="K402" s="446"/>
      <c r="L402" s="447"/>
      <c r="M402" s="428"/>
      <c r="N402" s="447"/>
      <c r="O402" s="139"/>
      <c r="P402" s="139"/>
      <c r="Q402" s="428"/>
      <c r="R402" s="428"/>
      <c r="S402" s="428"/>
      <c r="T402" s="428"/>
      <c r="U402" s="448"/>
      <c r="V402" s="437"/>
    </row>
    <row r="403" spans="1:23" x14ac:dyDescent="0.35">
      <c r="A403" s="1396"/>
      <c r="B403" s="142">
        <v>4</v>
      </c>
      <c r="C403" s="118"/>
      <c r="D403" s="112"/>
      <c r="E403" s="112"/>
      <c r="F403" s="118"/>
      <c r="G403" s="445"/>
      <c r="H403" s="118"/>
      <c r="I403" s="428"/>
      <c r="J403" s="446"/>
      <c r="K403" s="446"/>
      <c r="L403" s="447"/>
      <c r="M403" s="428"/>
      <c r="N403" s="447"/>
      <c r="O403" s="139"/>
      <c r="P403" s="139"/>
      <c r="Q403" s="428"/>
      <c r="R403" s="428"/>
      <c r="S403" s="428"/>
      <c r="T403" s="428"/>
      <c r="U403" s="448"/>
      <c r="V403" s="437"/>
    </row>
    <row r="404" spans="1:23" x14ac:dyDescent="0.35">
      <c r="A404" s="1396"/>
      <c r="B404" s="142">
        <v>5</v>
      </c>
      <c r="C404" s="118"/>
      <c r="D404" s="112"/>
      <c r="E404" s="112"/>
      <c r="F404" s="118"/>
      <c r="G404" s="445"/>
      <c r="H404" s="118"/>
      <c r="I404" s="428"/>
      <c r="J404" s="446"/>
      <c r="K404" s="446"/>
      <c r="L404" s="447"/>
      <c r="M404" s="428"/>
      <c r="N404" s="447"/>
      <c r="O404" s="139"/>
      <c r="P404" s="139"/>
      <c r="Q404" s="428"/>
      <c r="R404" s="428"/>
      <c r="S404" s="428"/>
      <c r="T404" s="428"/>
      <c r="U404" s="448"/>
      <c r="V404" s="437"/>
    </row>
    <row r="405" spans="1:23" x14ac:dyDescent="0.35">
      <c r="A405" s="1396"/>
      <c r="B405" s="142">
        <v>6</v>
      </c>
      <c r="C405" s="118"/>
      <c r="D405" s="112"/>
      <c r="E405" s="112"/>
      <c r="F405" s="118"/>
      <c r="G405" s="445"/>
      <c r="H405" s="118"/>
      <c r="I405" s="428"/>
      <c r="J405" s="446"/>
      <c r="K405" s="446"/>
      <c r="L405" s="447"/>
      <c r="M405" s="428"/>
      <c r="N405" s="447"/>
      <c r="O405" s="139"/>
      <c r="P405" s="139"/>
      <c r="Q405" s="428"/>
      <c r="R405" s="428"/>
      <c r="S405" s="428"/>
      <c r="T405" s="428"/>
      <c r="U405" s="448"/>
      <c r="V405" s="437"/>
    </row>
    <row r="406" spans="1:23" x14ac:dyDescent="0.35">
      <c r="A406" s="1396"/>
      <c r="B406" s="142">
        <v>7</v>
      </c>
      <c r="C406" s="118"/>
      <c r="D406" s="112"/>
      <c r="E406" s="112"/>
      <c r="F406" s="118"/>
      <c r="G406" s="445"/>
      <c r="H406" s="118"/>
      <c r="I406" s="428"/>
      <c r="J406" s="446"/>
      <c r="K406" s="446"/>
      <c r="L406" s="447"/>
      <c r="M406" s="428"/>
      <c r="N406" s="447"/>
      <c r="O406" s="139"/>
      <c r="P406" s="139"/>
      <c r="Q406" s="428"/>
      <c r="R406" s="428"/>
      <c r="S406" s="428"/>
      <c r="T406" s="428"/>
      <c r="U406" s="448"/>
      <c r="V406" s="437"/>
    </row>
    <row r="407" spans="1:23" x14ac:dyDescent="0.35">
      <c r="A407" s="1396"/>
      <c r="B407" s="142">
        <v>8</v>
      </c>
      <c r="C407" s="118"/>
      <c r="D407" s="112"/>
      <c r="E407" s="112"/>
      <c r="F407" s="118"/>
      <c r="G407" s="445"/>
      <c r="H407" s="118"/>
      <c r="I407" s="428"/>
      <c r="J407" s="446"/>
      <c r="K407" s="446"/>
      <c r="L407" s="447"/>
      <c r="M407" s="428"/>
      <c r="N407" s="447"/>
      <c r="O407" s="139"/>
      <c r="P407" s="139"/>
      <c r="Q407" s="428"/>
      <c r="R407" s="428"/>
      <c r="S407" s="428"/>
      <c r="T407" s="428"/>
      <c r="U407" s="448"/>
      <c r="V407" s="437"/>
    </row>
    <row r="408" spans="1:23" x14ac:dyDescent="0.35">
      <c r="A408" s="1396"/>
      <c r="B408" s="142">
        <v>9</v>
      </c>
      <c r="C408" s="118"/>
      <c r="D408" s="112"/>
      <c r="E408" s="112"/>
      <c r="F408" s="118"/>
      <c r="G408" s="445"/>
      <c r="H408" s="118"/>
      <c r="I408" s="428"/>
      <c r="J408" s="446"/>
      <c r="K408" s="446"/>
      <c r="L408" s="447"/>
      <c r="M408" s="428"/>
      <c r="N408" s="447"/>
      <c r="O408" s="139"/>
      <c r="P408" s="139"/>
      <c r="Q408" s="428"/>
      <c r="R408" s="428"/>
      <c r="S408" s="428"/>
      <c r="T408" s="428"/>
      <c r="U408" s="448"/>
      <c r="V408" s="437"/>
    </row>
    <row r="409" spans="1:23" ht="15" thickBot="1" x14ac:dyDescent="0.4">
      <c r="A409" s="1397"/>
      <c r="B409" s="143">
        <v>10</v>
      </c>
      <c r="C409" s="132"/>
      <c r="D409" s="131"/>
      <c r="E409" s="131"/>
      <c r="F409" s="132"/>
      <c r="G409" s="449"/>
      <c r="H409" s="132"/>
      <c r="I409" s="450"/>
      <c r="J409" s="451"/>
      <c r="K409" s="451"/>
      <c r="L409" s="452"/>
      <c r="M409" s="450"/>
      <c r="N409" s="452"/>
      <c r="O409" s="140"/>
      <c r="P409" s="140"/>
      <c r="Q409" s="450"/>
      <c r="R409" s="450"/>
      <c r="S409" s="450"/>
      <c r="T409" s="450"/>
      <c r="U409" s="453"/>
      <c r="V409" s="437"/>
    </row>
    <row r="410" spans="1:23" ht="25" thickBot="1" x14ac:dyDescent="0.4">
      <c r="A410" s="564"/>
      <c r="C410" s="565"/>
      <c r="D410" s="566"/>
      <c r="E410" s="424" t="s">
        <v>331</v>
      </c>
      <c r="F410" s="425">
        <f>COUNTA(F400:F409)</f>
        <v>0</v>
      </c>
      <c r="G410" s="426">
        <f>COUNTA(G400:G409)</f>
        <v>0</v>
      </c>
      <c r="H410" s="565"/>
      <c r="I410" s="431"/>
      <c r="J410" s="567"/>
      <c r="K410" s="567"/>
      <c r="L410" s="568"/>
      <c r="M410" s="1354" t="s">
        <v>563</v>
      </c>
      <c r="N410" s="1355"/>
      <c r="O410" s="747">
        <f>SUM(O400:O409)</f>
        <v>0</v>
      </c>
      <c r="P410" s="748">
        <f>SUM(P400:P409)</f>
        <v>0</v>
      </c>
      <c r="Q410" s="431"/>
      <c r="S410" s="113"/>
      <c r="T410" s="117"/>
      <c r="U410" s="531"/>
      <c r="V410" s="455"/>
    </row>
    <row r="411" spans="1:23" ht="15" thickBot="1" x14ac:dyDescent="0.4">
      <c r="A411" s="456"/>
      <c r="B411" s="457"/>
      <c r="C411" s="407"/>
      <c r="D411" s="407"/>
      <c r="E411" s="407"/>
      <c r="F411" s="457"/>
      <c r="G411" s="407"/>
      <c r="H411" s="407"/>
      <c r="I411" s="457"/>
      <c r="J411" s="457"/>
      <c r="K411" s="457"/>
      <c r="L411" s="407"/>
      <c r="M411" s="407"/>
      <c r="N411" s="407"/>
      <c r="O411" s="407"/>
      <c r="P411" s="407"/>
      <c r="Q411" s="407"/>
      <c r="R411" s="407"/>
      <c r="S411" s="407"/>
      <c r="T411" s="458"/>
      <c r="U411" s="407"/>
      <c r="V411" s="459"/>
    </row>
    <row r="412" spans="1:23" ht="15" thickBot="1" x14ac:dyDescent="0.4">
      <c r="A412" s="432"/>
      <c r="B412" s="433"/>
      <c r="C412" s="434"/>
      <c r="D412" s="434"/>
      <c r="E412" s="434"/>
      <c r="F412" s="433"/>
      <c r="G412" s="434"/>
      <c r="H412" s="434"/>
      <c r="I412" s="433"/>
      <c r="J412" s="433"/>
      <c r="K412" s="433"/>
      <c r="L412" s="434"/>
      <c r="M412" s="434"/>
      <c r="N412" s="434"/>
      <c r="O412" s="434"/>
      <c r="P412" s="434"/>
      <c r="Q412" s="434"/>
      <c r="R412" s="434"/>
      <c r="S412" s="434"/>
      <c r="T412" s="434"/>
      <c r="U412" s="434"/>
      <c r="V412" s="435"/>
    </row>
    <row r="413" spans="1:23" ht="32.25" customHeight="1" thickBot="1" x14ac:dyDescent="0.4">
      <c r="A413" s="147" t="s">
        <v>9</v>
      </c>
      <c r="B413" s="1317" t="s">
        <v>57</v>
      </c>
      <c r="C413" s="1318"/>
      <c r="E413" s="1410" t="s">
        <v>294</v>
      </c>
      <c r="F413" s="1411"/>
      <c r="G413" s="1315">
        <f>VLOOKUP(B413,'Urbano.Piano inv. forn'!$D$131:$H$170,3,FALSE)</f>
        <v>0</v>
      </c>
      <c r="H413" s="1316"/>
      <c r="I413" s="104"/>
      <c r="J413" s="1410" t="s">
        <v>295</v>
      </c>
      <c r="K413" s="1412"/>
      <c r="L413" s="1411"/>
      <c r="M413" s="1315">
        <f>VLOOKUP(B413,'Urbano.Piano inv. forn'!$D$131:$H$170,4,FALSE)</f>
        <v>0</v>
      </c>
      <c r="N413" s="1316"/>
      <c r="P413" s="153" t="s">
        <v>296</v>
      </c>
      <c r="Q413" s="436"/>
      <c r="S413" s="154" t="s">
        <v>297</v>
      </c>
      <c r="T413" s="1171"/>
      <c r="U413" s="1173"/>
      <c r="V413" s="437"/>
    </row>
    <row r="414" spans="1:23" ht="13.5" customHeight="1" thickBot="1" x14ac:dyDescent="0.4">
      <c r="A414" s="133"/>
      <c r="B414" s="114"/>
      <c r="C414" s="114"/>
      <c r="E414" s="115"/>
      <c r="F414" s="115"/>
      <c r="G414" s="116"/>
      <c r="H414" s="116"/>
      <c r="I414" s="104"/>
      <c r="J414" s="115"/>
      <c r="K414" s="115"/>
      <c r="L414" s="115"/>
      <c r="M414" s="116"/>
      <c r="N414" s="116"/>
      <c r="P414" s="117"/>
      <c r="S414" s="113"/>
      <c r="T414" s="431"/>
      <c r="V414" s="134"/>
      <c r="W414" s="431"/>
    </row>
    <row r="415" spans="1:23" ht="33.75" customHeight="1" thickBot="1" x14ac:dyDescent="0.4">
      <c r="A415" s="1398" t="s">
        <v>298</v>
      </c>
      <c r="B415" s="1399"/>
      <c r="C415" s="1399"/>
      <c r="D415" s="1400"/>
      <c r="E415" s="1346">
        <f>VLOOKUP(B413,'Urbano.Piano inv. forn'!$D$131:$V$170,17,FALSE)</f>
        <v>0</v>
      </c>
      <c r="F415" s="1347"/>
      <c r="G415" s="1347"/>
      <c r="H415" s="1348"/>
      <c r="I415" s="104"/>
      <c r="J415" s="1401" t="s">
        <v>53</v>
      </c>
      <c r="K415" s="1402"/>
      <c r="L415" s="1403"/>
      <c r="M415" s="1346">
        <f>VLOOKUP(B413,'Urbano.Piano inv. forn'!$D$131:$V$170,19,FALSE)</f>
        <v>0</v>
      </c>
      <c r="N415" s="1348"/>
      <c r="O415" s="130"/>
      <c r="P415" s="154" t="s">
        <v>299</v>
      </c>
      <c r="Q415" s="135">
        <f>M415+E415</f>
        <v>0</v>
      </c>
      <c r="S415" s="154" t="s">
        <v>300</v>
      </c>
      <c r="T415" s="1171"/>
      <c r="U415" s="1173"/>
      <c r="V415" s="134"/>
      <c r="W415" s="431"/>
    </row>
    <row r="416" spans="1:23" ht="21.75" customHeight="1" thickBot="1" x14ac:dyDescent="0.4">
      <c r="A416" s="136"/>
      <c r="B416" s="137"/>
      <c r="C416" s="137"/>
      <c r="D416" s="137"/>
      <c r="E416" s="138"/>
      <c r="F416" s="138"/>
      <c r="G416" s="138"/>
      <c r="H416" s="138"/>
      <c r="I416" s="104"/>
      <c r="J416" s="115"/>
      <c r="K416" s="115"/>
      <c r="L416" s="115"/>
      <c r="M416" s="138"/>
      <c r="N416" s="138"/>
      <c r="O416" s="130"/>
      <c r="P416" s="113"/>
      <c r="Q416" s="130"/>
      <c r="S416" s="113"/>
      <c r="T416" s="114"/>
      <c r="U416" s="114"/>
      <c r="V416" s="134"/>
      <c r="W416" s="431"/>
    </row>
    <row r="417" spans="1:22" s="166" customFormat="1" ht="72" customHeight="1" x14ac:dyDescent="0.35">
      <c r="A417" s="1404" t="s">
        <v>301</v>
      </c>
      <c r="B417" s="1406" t="s">
        <v>302</v>
      </c>
      <c r="C417" s="1406" t="s">
        <v>303</v>
      </c>
      <c r="D417" s="149" t="s">
        <v>304</v>
      </c>
      <c r="E417" s="150" t="s">
        <v>305</v>
      </c>
      <c r="F417" s="149" t="s">
        <v>306</v>
      </c>
      <c r="G417" s="149" t="s">
        <v>307</v>
      </c>
      <c r="H417" s="151" t="s">
        <v>268</v>
      </c>
      <c r="I417" s="151" t="s">
        <v>308</v>
      </c>
      <c r="J417" s="151" t="s">
        <v>309</v>
      </c>
      <c r="K417" s="151" t="s">
        <v>818</v>
      </c>
      <c r="L417" s="151" t="s">
        <v>310</v>
      </c>
      <c r="M417" s="151" t="s">
        <v>311</v>
      </c>
      <c r="N417" s="151" t="s">
        <v>312</v>
      </c>
      <c r="O417" s="151" t="s">
        <v>313</v>
      </c>
      <c r="P417" s="151" t="s">
        <v>314</v>
      </c>
      <c r="Q417" s="151" t="s">
        <v>315</v>
      </c>
      <c r="R417" s="151" t="s">
        <v>316</v>
      </c>
      <c r="S417" s="151" t="s">
        <v>317</v>
      </c>
      <c r="T417" s="151" t="s">
        <v>318</v>
      </c>
      <c r="U417" s="1408" t="s">
        <v>319</v>
      </c>
      <c r="V417" s="438"/>
    </row>
    <row r="418" spans="1:22" s="166" customFormat="1" ht="28.5" customHeight="1" thickBot="1" x14ac:dyDescent="0.4">
      <c r="A418" s="1405"/>
      <c r="B418" s="1407"/>
      <c r="C418" s="1407"/>
      <c r="D418" s="152" t="s">
        <v>320</v>
      </c>
      <c r="E418" s="152" t="s">
        <v>321</v>
      </c>
      <c r="F418" s="152" t="s">
        <v>322</v>
      </c>
      <c r="G418" s="152" t="s">
        <v>322</v>
      </c>
      <c r="H418" s="152" t="s">
        <v>55</v>
      </c>
      <c r="I418" s="152" t="s">
        <v>29</v>
      </c>
      <c r="J418" s="152" t="s">
        <v>323</v>
      </c>
      <c r="K418" s="152" t="s">
        <v>324</v>
      </c>
      <c r="L418" s="152" t="s">
        <v>324</v>
      </c>
      <c r="M418" s="152" t="s">
        <v>325</v>
      </c>
      <c r="N418" s="152" t="s">
        <v>324</v>
      </c>
      <c r="O418" s="152" t="s">
        <v>326</v>
      </c>
      <c r="P418" s="152" t="s">
        <v>820</v>
      </c>
      <c r="Q418" s="152" t="s">
        <v>327</v>
      </c>
      <c r="R418" s="152" t="s">
        <v>328</v>
      </c>
      <c r="S418" s="152" t="s">
        <v>329</v>
      </c>
      <c r="T418" s="152" t="s">
        <v>329</v>
      </c>
      <c r="U418" s="1409"/>
      <c r="V418" s="438"/>
    </row>
    <row r="419" spans="1:22" ht="15" customHeight="1" x14ac:dyDescent="0.35">
      <c r="A419" s="1396" t="str">
        <f>B413</f>
        <v>urb.e.2</v>
      </c>
      <c r="B419" s="141">
        <v>1</v>
      </c>
      <c r="C419" s="185"/>
      <c r="D419" s="119"/>
      <c r="E419" s="119"/>
      <c r="F419" s="185"/>
      <c r="G419" s="440"/>
      <c r="H419" s="120"/>
      <c r="I419" s="441"/>
      <c r="J419" s="442"/>
      <c r="K419" s="442"/>
      <c r="L419" s="443"/>
      <c r="M419" s="441"/>
      <c r="N419" s="443"/>
      <c r="O419" s="148"/>
      <c r="P419" s="148"/>
      <c r="Q419" s="441"/>
      <c r="R419" s="441"/>
      <c r="S419" s="441"/>
      <c r="T419" s="441"/>
      <c r="U419" s="444"/>
      <c r="V419" s="437"/>
    </row>
    <row r="420" spans="1:22" x14ac:dyDescent="0.35">
      <c r="A420" s="1396"/>
      <c r="B420" s="142">
        <v>2</v>
      </c>
      <c r="C420" s="118"/>
      <c r="D420" s="112"/>
      <c r="E420" s="112"/>
      <c r="F420" s="118"/>
      <c r="G420" s="445"/>
      <c r="H420" s="118"/>
      <c r="I420" s="428"/>
      <c r="J420" s="446"/>
      <c r="K420" s="446"/>
      <c r="L420" s="447"/>
      <c r="M420" s="428"/>
      <c r="N420" s="447"/>
      <c r="O420" s="139"/>
      <c r="P420" s="139"/>
      <c r="Q420" s="428"/>
      <c r="R420" s="428" t="s">
        <v>330</v>
      </c>
      <c r="S420" s="428"/>
      <c r="T420" s="428"/>
      <c r="U420" s="448"/>
      <c r="V420" s="437"/>
    </row>
    <row r="421" spans="1:22" x14ac:dyDescent="0.35">
      <c r="A421" s="1396"/>
      <c r="B421" s="142">
        <v>3</v>
      </c>
      <c r="C421" s="118"/>
      <c r="D421" s="112"/>
      <c r="E421" s="112"/>
      <c r="F421" s="118"/>
      <c r="G421" s="445"/>
      <c r="H421" s="118"/>
      <c r="I421" s="428"/>
      <c r="J421" s="446"/>
      <c r="K421" s="446"/>
      <c r="L421" s="447"/>
      <c r="M421" s="428"/>
      <c r="N421" s="447"/>
      <c r="O421" s="139"/>
      <c r="P421" s="139"/>
      <c r="Q421" s="428"/>
      <c r="R421" s="428"/>
      <c r="S421" s="428"/>
      <c r="T421" s="428"/>
      <c r="U421" s="448"/>
      <c r="V421" s="437"/>
    </row>
    <row r="422" spans="1:22" x14ac:dyDescent="0.35">
      <c r="A422" s="1396"/>
      <c r="B422" s="142">
        <v>4</v>
      </c>
      <c r="C422" s="118"/>
      <c r="D422" s="112"/>
      <c r="E422" s="112"/>
      <c r="F422" s="118"/>
      <c r="G422" s="445"/>
      <c r="H422" s="118"/>
      <c r="I422" s="428"/>
      <c r="J422" s="446"/>
      <c r="K422" s="446"/>
      <c r="L422" s="447"/>
      <c r="M422" s="428"/>
      <c r="N422" s="447"/>
      <c r="O422" s="139"/>
      <c r="P422" s="139"/>
      <c r="Q422" s="428"/>
      <c r="R422" s="428"/>
      <c r="S422" s="428"/>
      <c r="T422" s="428"/>
      <c r="U422" s="448"/>
      <c r="V422" s="437"/>
    </row>
    <row r="423" spans="1:22" x14ac:dyDescent="0.35">
      <c r="A423" s="1396"/>
      <c r="B423" s="142">
        <v>5</v>
      </c>
      <c r="C423" s="118"/>
      <c r="D423" s="112"/>
      <c r="E423" s="112"/>
      <c r="F423" s="118"/>
      <c r="G423" s="445"/>
      <c r="H423" s="118"/>
      <c r="I423" s="428"/>
      <c r="J423" s="446"/>
      <c r="K423" s="446"/>
      <c r="L423" s="447"/>
      <c r="M423" s="428"/>
      <c r="N423" s="447"/>
      <c r="O423" s="139"/>
      <c r="P423" s="139"/>
      <c r="Q423" s="428"/>
      <c r="R423" s="428"/>
      <c r="S423" s="428"/>
      <c r="T423" s="428"/>
      <c r="U423" s="448"/>
      <c r="V423" s="437"/>
    </row>
    <row r="424" spans="1:22" x14ac:dyDescent="0.35">
      <c r="A424" s="1396"/>
      <c r="B424" s="142">
        <v>6</v>
      </c>
      <c r="C424" s="118"/>
      <c r="D424" s="112"/>
      <c r="E424" s="112"/>
      <c r="F424" s="118"/>
      <c r="G424" s="445"/>
      <c r="H424" s="118"/>
      <c r="I424" s="428"/>
      <c r="J424" s="446"/>
      <c r="K424" s="446"/>
      <c r="L424" s="447"/>
      <c r="M424" s="428"/>
      <c r="N424" s="447"/>
      <c r="O424" s="139"/>
      <c r="P424" s="139"/>
      <c r="Q424" s="428"/>
      <c r="R424" s="428"/>
      <c r="S424" s="428"/>
      <c r="T424" s="428"/>
      <c r="U424" s="448"/>
      <c r="V424" s="437"/>
    </row>
    <row r="425" spans="1:22" x14ac:dyDescent="0.35">
      <c r="A425" s="1396"/>
      <c r="B425" s="142">
        <v>7</v>
      </c>
      <c r="C425" s="118"/>
      <c r="D425" s="112"/>
      <c r="E425" s="112"/>
      <c r="F425" s="118"/>
      <c r="G425" s="445"/>
      <c r="H425" s="118"/>
      <c r="I425" s="428"/>
      <c r="J425" s="446"/>
      <c r="K425" s="446"/>
      <c r="L425" s="447"/>
      <c r="M425" s="428"/>
      <c r="N425" s="447"/>
      <c r="O425" s="139"/>
      <c r="P425" s="139"/>
      <c r="Q425" s="428"/>
      <c r="R425" s="428"/>
      <c r="S425" s="428"/>
      <c r="T425" s="428"/>
      <c r="U425" s="448"/>
      <c r="V425" s="437"/>
    </row>
    <row r="426" spans="1:22" x14ac:dyDescent="0.35">
      <c r="A426" s="1396"/>
      <c r="B426" s="142">
        <v>8</v>
      </c>
      <c r="C426" s="118"/>
      <c r="D426" s="112"/>
      <c r="E426" s="112"/>
      <c r="F426" s="118"/>
      <c r="G426" s="445"/>
      <c r="H426" s="118"/>
      <c r="I426" s="428"/>
      <c r="J426" s="446"/>
      <c r="K426" s="446"/>
      <c r="L426" s="447"/>
      <c r="M426" s="428"/>
      <c r="N426" s="447"/>
      <c r="O426" s="139"/>
      <c r="P426" s="139"/>
      <c r="Q426" s="428"/>
      <c r="R426" s="428"/>
      <c r="S426" s="428"/>
      <c r="T426" s="428"/>
      <c r="U426" s="448"/>
      <c r="V426" s="437"/>
    </row>
    <row r="427" spans="1:22" x14ac:dyDescent="0.35">
      <c r="A427" s="1396"/>
      <c r="B427" s="142">
        <v>9</v>
      </c>
      <c r="C427" s="118"/>
      <c r="D427" s="112"/>
      <c r="E427" s="112"/>
      <c r="F427" s="118"/>
      <c r="G427" s="445"/>
      <c r="H427" s="118"/>
      <c r="I427" s="428"/>
      <c r="J427" s="446"/>
      <c r="K427" s="446"/>
      <c r="L427" s="447"/>
      <c r="M427" s="428"/>
      <c r="N427" s="447"/>
      <c r="O427" s="139"/>
      <c r="P427" s="139"/>
      <c r="Q427" s="428"/>
      <c r="R427" s="428"/>
      <c r="S427" s="428"/>
      <c r="T427" s="428"/>
      <c r="U427" s="448"/>
      <c r="V427" s="437"/>
    </row>
    <row r="428" spans="1:22" ht="15" thickBot="1" x14ac:dyDescent="0.4">
      <c r="A428" s="1397"/>
      <c r="B428" s="143">
        <v>10</v>
      </c>
      <c r="C428" s="132"/>
      <c r="D428" s="131"/>
      <c r="E428" s="131"/>
      <c r="F428" s="132"/>
      <c r="G428" s="449"/>
      <c r="H428" s="132"/>
      <c r="I428" s="450"/>
      <c r="J428" s="451"/>
      <c r="K428" s="451"/>
      <c r="L428" s="452"/>
      <c r="M428" s="450"/>
      <c r="N428" s="452"/>
      <c r="O428" s="140"/>
      <c r="P428" s="140"/>
      <c r="Q428" s="450"/>
      <c r="R428" s="450"/>
      <c r="S428" s="450"/>
      <c r="T428" s="450"/>
      <c r="U428" s="453"/>
      <c r="V428" s="437"/>
    </row>
    <row r="429" spans="1:22" ht="25" thickBot="1" x14ac:dyDescent="0.4">
      <c r="A429" s="564"/>
      <c r="C429" s="565"/>
      <c r="D429" s="566"/>
      <c r="E429" s="424" t="s">
        <v>331</v>
      </c>
      <c r="F429" s="425">
        <f>COUNTA(F419:F428)</f>
        <v>0</v>
      </c>
      <c r="G429" s="426">
        <f>COUNTA(G419:G428)</f>
        <v>0</v>
      </c>
      <c r="H429" s="565"/>
      <c r="I429" s="431"/>
      <c r="J429" s="567"/>
      <c r="K429" s="567"/>
      <c r="L429" s="568"/>
      <c r="M429" s="1354" t="s">
        <v>563</v>
      </c>
      <c r="N429" s="1355"/>
      <c r="O429" s="747">
        <f>SUM(O419:O428)</f>
        <v>0</v>
      </c>
      <c r="P429" s="748">
        <f>SUM(P419:P428)</f>
        <v>0</v>
      </c>
      <c r="Q429" s="431"/>
      <c r="S429" s="113"/>
      <c r="T429" s="117"/>
      <c r="U429" s="531"/>
      <c r="V429" s="455"/>
    </row>
    <row r="430" spans="1:22" ht="15" thickBot="1" x14ac:dyDescent="0.4">
      <c r="A430" s="456"/>
      <c r="B430" s="457"/>
      <c r="C430" s="407"/>
      <c r="D430" s="407"/>
      <c r="E430" s="407"/>
      <c r="F430" s="457"/>
      <c r="G430" s="407"/>
      <c r="H430" s="407"/>
      <c r="I430" s="457"/>
      <c r="J430" s="457"/>
      <c r="K430" s="457"/>
      <c r="L430" s="407"/>
      <c r="M430" s="407"/>
      <c r="N430" s="407"/>
      <c r="O430" s="407"/>
      <c r="P430" s="407"/>
      <c r="Q430" s="407"/>
      <c r="R430" s="407"/>
      <c r="S430" s="407"/>
      <c r="T430" s="458"/>
      <c r="U430" s="407"/>
      <c r="V430" s="459"/>
    </row>
    <row r="431" spans="1:22" ht="15" thickBot="1" x14ac:dyDescent="0.4">
      <c r="A431" s="432"/>
      <c r="B431" s="433"/>
      <c r="C431" s="434"/>
      <c r="D431" s="434"/>
      <c r="E431" s="434"/>
      <c r="F431" s="433"/>
      <c r="G431" s="434"/>
      <c r="H431" s="434"/>
      <c r="I431" s="433"/>
      <c r="J431" s="433"/>
      <c r="K431" s="433"/>
      <c r="L431" s="434"/>
      <c r="M431" s="434"/>
      <c r="N431" s="434"/>
      <c r="O431" s="434"/>
      <c r="P431" s="434"/>
      <c r="Q431" s="434"/>
      <c r="R431" s="434"/>
      <c r="S431" s="434"/>
      <c r="T431" s="434"/>
      <c r="U431" s="434"/>
      <c r="V431" s="435"/>
    </row>
    <row r="432" spans="1:22" ht="32.25" customHeight="1" thickBot="1" x14ac:dyDescent="0.4">
      <c r="A432" s="147" t="s">
        <v>9</v>
      </c>
      <c r="B432" s="1317" t="s">
        <v>57</v>
      </c>
      <c r="C432" s="1318"/>
      <c r="E432" s="1410" t="s">
        <v>294</v>
      </c>
      <c r="F432" s="1411"/>
      <c r="G432" s="1315">
        <f>VLOOKUP(B432,'Urbano.Piano inv. forn'!$D$131:$H$170,3,FALSE)</f>
        <v>0</v>
      </c>
      <c r="H432" s="1316"/>
      <c r="I432" s="104"/>
      <c r="J432" s="1410" t="s">
        <v>295</v>
      </c>
      <c r="K432" s="1412"/>
      <c r="L432" s="1411"/>
      <c r="M432" s="1315">
        <f>VLOOKUP(B432,'Urbano.Piano inv. forn'!$D$131:$H$170,4,FALSE)</f>
        <v>0</v>
      </c>
      <c r="N432" s="1316"/>
      <c r="P432" s="153" t="s">
        <v>296</v>
      </c>
      <c r="Q432" s="436"/>
      <c r="S432" s="154" t="s">
        <v>297</v>
      </c>
      <c r="T432" s="1171"/>
      <c r="U432" s="1173"/>
      <c r="V432" s="437"/>
    </row>
    <row r="433" spans="1:23" ht="13.5" customHeight="1" thickBot="1" x14ac:dyDescent="0.4">
      <c r="A433" s="133"/>
      <c r="B433" s="114"/>
      <c r="C433" s="114"/>
      <c r="E433" s="115"/>
      <c r="F433" s="115"/>
      <c r="G433" s="116"/>
      <c r="H433" s="116"/>
      <c r="I433" s="104"/>
      <c r="J433" s="115"/>
      <c r="K433" s="115"/>
      <c r="L433" s="115"/>
      <c r="M433" s="116"/>
      <c r="N433" s="116"/>
      <c r="P433" s="117"/>
      <c r="S433" s="113"/>
      <c r="T433" s="431"/>
      <c r="V433" s="134"/>
      <c r="W433" s="431"/>
    </row>
    <row r="434" spans="1:23" ht="33.75" customHeight="1" thickBot="1" x14ac:dyDescent="0.4">
      <c r="A434" s="1398" t="s">
        <v>298</v>
      </c>
      <c r="B434" s="1399"/>
      <c r="C434" s="1399"/>
      <c r="D434" s="1400"/>
      <c r="E434" s="1346">
        <f>VLOOKUP(B432,'Urbano.Piano inv. forn'!$D$131:$V$170,17,FALSE)</f>
        <v>0</v>
      </c>
      <c r="F434" s="1347"/>
      <c r="G434" s="1347"/>
      <c r="H434" s="1348"/>
      <c r="I434" s="104"/>
      <c r="J434" s="1401" t="s">
        <v>53</v>
      </c>
      <c r="K434" s="1402"/>
      <c r="L434" s="1403"/>
      <c r="M434" s="1346">
        <f>VLOOKUP(B432,'Urbano.Piano inv. forn'!$D$131:$V$170,19,FALSE)</f>
        <v>0</v>
      </c>
      <c r="N434" s="1348"/>
      <c r="O434" s="130"/>
      <c r="P434" s="154" t="s">
        <v>299</v>
      </c>
      <c r="Q434" s="135">
        <f>M434+E434</f>
        <v>0</v>
      </c>
      <c r="S434" s="154" t="s">
        <v>300</v>
      </c>
      <c r="T434" s="1171"/>
      <c r="U434" s="1173"/>
      <c r="V434" s="134"/>
      <c r="W434" s="431"/>
    </row>
    <row r="435" spans="1:23" ht="21.75" customHeight="1" thickBot="1" x14ac:dyDescent="0.4">
      <c r="A435" s="136"/>
      <c r="B435" s="137"/>
      <c r="C435" s="137"/>
      <c r="D435" s="137"/>
      <c r="E435" s="138"/>
      <c r="F435" s="138"/>
      <c r="G435" s="138"/>
      <c r="H435" s="138"/>
      <c r="I435" s="104"/>
      <c r="J435" s="115"/>
      <c r="K435" s="115"/>
      <c r="L435" s="115"/>
      <c r="M435" s="138"/>
      <c r="N435" s="138"/>
      <c r="O435" s="130"/>
      <c r="P435" s="113"/>
      <c r="Q435" s="130"/>
      <c r="S435" s="113"/>
      <c r="T435" s="114"/>
      <c r="U435" s="114"/>
      <c r="V435" s="134"/>
      <c r="W435" s="431"/>
    </row>
    <row r="436" spans="1:23" s="166" customFormat="1" ht="72" customHeight="1" x14ac:dyDescent="0.35">
      <c r="A436" s="1404" t="s">
        <v>301</v>
      </c>
      <c r="B436" s="1406" t="s">
        <v>302</v>
      </c>
      <c r="C436" s="1406" t="s">
        <v>303</v>
      </c>
      <c r="D436" s="149" t="s">
        <v>304</v>
      </c>
      <c r="E436" s="150" t="s">
        <v>305</v>
      </c>
      <c r="F436" s="149" t="s">
        <v>306</v>
      </c>
      <c r="G436" s="149" t="s">
        <v>307</v>
      </c>
      <c r="H436" s="151" t="s">
        <v>268</v>
      </c>
      <c r="I436" s="151" t="s">
        <v>308</v>
      </c>
      <c r="J436" s="151" t="s">
        <v>309</v>
      </c>
      <c r="K436" s="151" t="s">
        <v>818</v>
      </c>
      <c r="L436" s="151" t="s">
        <v>310</v>
      </c>
      <c r="M436" s="151" t="s">
        <v>311</v>
      </c>
      <c r="N436" s="151" t="s">
        <v>312</v>
      </c>
      <c r="O436" s="151" t="s">
        <v>313</v>
      </c>
      <c r="P436" s="151" t="s">
        <v>314</v>
      </c>
      <c r="Q436" s="151" t="s">
        <v>315</v>
      </c>
      <c r="R436" s="151" t="s">
        <v>316</v>
      </c>
      <c r="S436" s="151" t="s">
        <v>317</v>
      </c>
      <c r="T436" s="151" t="s">
        <v>318</v>
      </c>
      <c r="U436" s="1408" t="s">
        <v>319</v>
      </c>
      <c r="V436" s="438"/>
    </row>
    <row r="437" spans="1:23" s="166" customFormat="1" ht="28.5" customHeight="1" thickBot="1" x14ac:dyDescent="0.4">
      <c r="A437" s="1405"/>
      <c r="B437" s="1407"/>
      <c r="C437" s="1407"/>
      <c r="D437" s="152" t="s">
        <v>320</v>
      </c>
      <c r="E437" s="152" t="s">
        <v>321</v>
      </c>
      <c r="F437" s="152" t="s">
        <v>322</v>
      </c>
      <c r="G437" s="152" t="s">
        <v>322</v>
      </c>
      <c r="H437" s="152" t="s">
        <v>55</v>
      </c>
      <c r="I437" s="152" t="s">
        <v>29</v>
      </c>
      <c r="J437" s="152" t="s">
        <v>323</v>
      </c>
      <c r="K437" s="152" t="s">
        <v>324</v>
      </c>
      <c r="L437" s="152" t="s">
        <v>324</v>
      </c>
      <c r="M437" s="152" t="s">
        <v>325</v>
      </c>
      <c r="N437" s="152" t="s">
        <v>324</v>
      </c>
      <c r="O437" s="152" t="s">
        <v>326</v>
      </c>
      <c r="P437" s="152" t="s">
        <v>820</v>
      </c>
      <c r="Q437" s="152" t="s">
        <v>327</v>
      </c>
      <c r="R437" s="152" t="s">
        <v>328</v>
      </c>
      <c r="S437" s="152" t="s">
        <v>329</v>
      </c>
      <c r="T437" s="152" t="s">
        <v>329</v>
      </c>
      <c r="U437" s="1409"/>
      <c r="V437" s="438"/>
    </row>
    <row r="438" spans="1:23" ht="15" customHeight="1" x14ac:dyDescent="0.35">
      <c r="A438" s="1396" t="str">
        <f>B432</f>
        <v>urb.e.2</v>
      </c>
      <c r="B438" s="141">
        <v>1</v>
      </c>
      <c r="C438" s="185"/>
      <c r="D438" s="119"/>
      <c r="E438" s="119"/>
      <c r="F438" s="185"/>
      <c r="G438" s="440"/>
      <c r="H438" s="120"/>
      <c r="I438" s="441"/>
      <c r="J438" s="442"/>
      <c r="K438" s="442"/>
      <c r="L438" s="443"/>
      <c r="M438" s="441"/>
      <c r="N438" s="443"/>
      <c r="O438" s="148"/>
      <c r="P438" s="148"/>
      <c r="Q438" s="441"/>
      <c r="R438" s="441"/>
      <c r="S438" s="441"/>
      <c r="T438" s="441"/>
      <c r="U438" s="444"/>
      <c r="V438" s="437"/>
    </row>
    <row r="439" spans="1:23" x14ac:dyDescent="0.35">
      <c r="A439" s="1396"/>
      <c r="B439" s="142">
        <v>2</v>
      </c>
      <c r="C439" s="118"/>
      <c r="D439" s="112"/>
      <c r="E439" s="112"/>
      <c r="F439" s="118"/>
      <c r="G439" s="445"/>
      <c r="H439" s="118"/>
      <c r="I439" s="428"/>
      <c r="J439" s="446"/>
      <c r="K439" s="446"/>
      <c r="L439" s="447"/>
      <c r="M439" s="428"/>
      <c r="N439" s="447"/>
      <c r="O439" s="139"/>
      <c r="P439" s="139"/>
      <c r="Q439" s="428"/>
      <c r="R439" s="428" t="s">
        <v>330</v>
      </c>
      <c r="S439" s="428"/>
      <c r="T439" s="428"/>
      <c r="U439" s="448"/>
      <c r="V439" s="437"/>
    </row>
    <row r="440" spans="1:23" x14ac:dyDescent="0.35">
      <c r="A440" s="1396"/>
      <c r="B440" s="142">
        <v>3</v>
      </c>
      <c r="C440" s="118"/>
      <c r="D440" s="112"/>
      <c r="E440" s="112"/>
      <c r="F440" s="118"/>
      <c r="G440" s="445"/>
      <c r="H440" s="118"/>
      <c r="I440" s="428"/>
      <c r="J440" s="446"/>
      <c r="K440" s="446"/>
      <c r="L440" s="447"/>
      <c r="M440" s="428"/>
      <c r="N440" s="447"/>
      <c r="O440" s="139"/>
      <c r="P440" s="139"/>
      <c r="Q440" s="428"/>
      <c r="R440" s="428"/>
      <c r="S440" s="428"/>
      <c r="T440" s="428"/>
      <c r="U440" s="448"/>
      <c r="V440" s="437"/>
    </row>
    <row r="441" spans="1:23" x14ac:dyDescent="0.35">
      <c r="A441" s="1396"/>
      <c r="B441" s="142">
        <v>4</v>
      </c>
      <c r="C441" s="118"/>
      <c r="D441" s="112"/>
      <c r="E441" s="112"/>
      <c r="F441" s="118"/>
      <c r="G441" s="445"/>
      <c r="H441" s="118"/>
      <c r="I441" s="428"/>
      <c r="J441" s="446"/>
      <c r="K441" s="446"/>
      <c r="L441" s="447"/>
      <c r="M441" s="428"/>
      <c r="N441" s="447"/>
      <c r="O441" s="139"/>
      <c r="P441" s="139"/>
      <c r="Q441" s="428"/>
      <c r="R441" s="428"/>
      <c r="S441" s="428"/>
      <c r="T441" s="428"/>
      <c r="U441" s="448"/>
      <c r="V441" s="437"/>
    </row>
    <row r="442" spans="1:23" x14ac:dyDescent="0.35">
      <c r="A442" s="1396"/>
      <c r="B442" s="142">
        <v>5</v>
      </c>
      <c r="C442" s="118"/>
      <c r="D442" s="112"/>
      <c r="E442" s="112"/>
      <c r="F442" s="118"/>
      <c r="G442" s="445"/>
      <c r="H442" s="118"/>
      <c r="I442" s="428"/>
      <c r="J442" s="446"/>
      <c r="K442" s="446"/>
      <c r="L442" s="447"/>
      <c r="M442" s="428"/>
      <c r="N442" s="447"/>
      <c r="O442" s="139"/>
      <c r="P442" s="139"/>
      <c r="Q442" s="428"/>
      <c r="R442" s="428"/>
      <c r="S442" s="428"/>
      <c r="T442" s="428"/>
      <c r="U442" s="448"/>
      <c r="V442" s="437"/>
    </row>
    <row r="443" spans="1:23" x14ac:dyDescent="0.35">
      <c r="A443" s="1396"/>
      <c r="B443" s="142">
        <v>6</v>
      </c>
      <c r="C443" s="118"/>
      <c r="D443" s="112"/>
      <c r="E443" s="112"/>
      <c r="F443" s="118"/>
      <c r="G443" s="445"/>
      <c r="H443" s="118"/>
      <c r="I443" s="428"/>
      <c r="J443" s="446"/>
      <c r="K443" s="446"/>
      <c r="L443" s="447"/>
      <c r="M443" s="428"/>
      <c r="N443" s="447"/>
      <c r="O443" s="139"/>
      <c r="P443" s="139"/>
      <c r="Q443" s="428"/>
      <c r="R443" s="428"/>
      <c r="S443" s="428"/>
      <c r="T443" s="428"/>
      <c r="U443" s="448"/>
      <c r="V443" s="437"/>
    </row>
    <row r="444" spans="1:23" x14ac:dyDescent="0.35">
      <c r="A444" s="1396"/>
      <c r="B444" s="142">
        <v>7</v>
      </c>
      <c r="C444" s="118"/>
      <c r="D444" s="112"/>
      <c r="E444" s="112"/>
      <c r="F444" s="118"/>
      <c r="G444" s="445"/>
      <c r="H444" s="118"/>
      <c r="I444" s="428"/>
      <c r="J444" s="446"/>
      <c r="K444" s="446"/>
      <c r="L444" s="447"/>
      <c r="M444" s="428"/>
      <c r="N444" s="447"/>
      <c r="O444" s="139"/>
      <c r="P444" s="139"/>
      <c r="Q444" s="428"/>
      <c r="R444" s="428"/>
      <c r="S444" s="428"/>
      <c r="T444" s="428"/>
      <c r="U444" s="448"/>
      <c r="V444" s="437"/>
    </row>
    <row r="445" spans="1:23" x14ac:dyDescent="0.35">
      <c r="A445" s="1396"/>
      <c r="B445" s="142">
        <v>8</v>
      </c>
      <c r="C445" s="118"/>
      <c r="D445" s="112"/>
      <c r="E445" s="112"/>
      <c r="F445" s="118"/>
      <c r="G445" s="445"/>
      <c r="H445" s="118"/>
      <c r="I445" s="428"/>
      <c r="J445" s="446"/>
      <c r="K445" s="446"/>
      <c r="L445" s="447"/>
      <c r="M445" s="428"/>
      <c r="N445" s="447"/>
      <c r="O445" s="139"/>
      <c r="P445" s="139"/>
      <c r="Q445" s="428"/>
      <c r="R445" s="428"/>
      <c r="S445" s="428"/>
      <c r="T445" s="428"/>
      <c r="U445" s="448"/>
      <c r="V445" s="437"/>
    </row>
    <row r="446" spans="1:23" x14ac:dyDescent="0.35">
      <c r="A446" s="1396"/>
      <c r="B446" s="142">
        <v>9</v>
      </c>
      <c r="C446" s="118"/>
      <c r="D446" s="112"/>
      <c r="E446" s="112"/>
      <c r="F446" s="118"/>
      <c r="G446" s="445"/>
      <c r="H446" s="118"/>
      <c r="I446" s="428"/>
      <c r="J446" s="446"/>
      <c r="K446" s="446"/>
      <c r="L446" s="447"/>
      <c r="M446" s="428"/>
      <c r="N446" s="447"/>
      <c r="O446" s="139"/>
      <c r="P446" s="139"/>
      <c r="Q446" s="428"/>
      <c r="R446" s="428"/>
      <c r="S446" s="428"/>
      <c r="T446" s="428"/>
      <c r="U446" s="448"/>
      <c r="V446" s="437"/>
    </row>
    <row r="447" spans="1:23" ht="15" thickBot="1" x14ac:dyDescent="0.4">
      <c r="A447" s="1397"/>
      <c r="B447" s="143">
        <v>10</v>
      </c>
      <c r="C447" s="132"/>
      <c r="D447" s="131"/>
      <c r="E447" s="131"/>
      <c r="F447" s="132"/>
      <c r="G447" s="449"/>
      <c r="H447" s="132"/>
      <c r="I447" s="450"/>
      <c r="J447" s="451"/>
      <c r="K447" s="451"/>
      <c r="L447" s="452"/>
      <c r="M447" s="450"/>
      <c r="N447" s="452"/>
      <c r="O447" s="140"/>
      <c r="P447" s="140"/>
      <c r="Q447" s="450"/>
      <c r="R447" s="450"/>
      <c r="S447" s="450"/>
      <c r="T447" s="450"/>
      <c r="U447" s="453"/>
      <c r="V447" s="437"/>
    </row>
    <row r="448" spans="1:23" ht="25" thickBot="1" x14ac:dyDescent="0.4">
      <c r="A448" s="564"/>
      <c r="C448" s="565"/>
      <c r="D448" s="566"/>
      <c r="E448" s="424" t="s">
        <v>331</v>
      </c>
      <c r="F448" s="425">
        <f>COUNTA(F438:F447)</f>
        <v>0</v>
      </c>
      <c r="G448" s="426">
        <f>COUNTA(G438:G447)</f>
        <v>0</v>
      </c>
      <c r="H448" s="565"/>
      <c r="I448" s="431"/>
      <c r="J448" s="567"/>
      <c r="K448" s="567"/>
      <c r="L448" s="568"/>
      <c r="M448" s="1354" t="s">
        <v>563</v>
      </c>
      <c r="N448" s="1355"/>
      <c r="O448" s="747">
        <f>SUM(O438:O447)</f>
        <v>0</v>
      </c>
      <c r="P448" s="748">
        <f>SUM(P438:P447)</f>
        <v>0</v>
      </c>
      <c r="Q448" s="431"/>
      <c r="S448" s="113"/>
      <c r="T448" s="117"/>
      <c r="U448" s="531"/>
      <c r="V448" s="455"/>
    </row>
    <row r="449" spans="1:23" ht="15" thickBot="1" x14ac:dyDescent="0.4">
      <c r="A449" s="456"/>
      <c r="B449" s="457"/>
      <c r="C449" s="407"/>
      <c r="D449" s="407"/>
      <c r="E449" s="407"/>
      <c r="F449" s="457"/>
      <c r="G449" s="407"/>
      <c r="H449" s="407"/>
      <c r="I449" s="457"/>
      <c r="J449" s="457"/>
      <c r="K449" s="457"/>
      <c r="L449" s="407"/>
      <c r="M449" s="407"/>
      <c r="N449" s="407"/>
      <c r="O449" s="407"/>
      <c r="P449" s="407"/>
      <c r="Q449" s="407"/>
      <c r="R449" s="407"/>
      <c r="S449" s="407"/>
      <c r="T449" s="458"/>
      <c r="U449" s="407"/>
      <c r="V449" s="459"/>
    </row>
    <row r="450" spans="1:23" ht="15" thickBot="1" x14ac:dyDescent="0.4">
      <c r="A450" s="432"/>
      <c r="B450" s="433"/>
      <c r="C450" s="434"/>
      <c r="D450" s="434"/>
      <c r="E450" s="434"/>
      <c r="F450" s="433"/>
      <c r="G450" s="434"/>
      <c r="H450" s="434"/>
      <c r="I450" s="433"/>
      <c r="J450" s="433"/>
      <c r="K450" s="433"/>
      <c r="L450" s="434"/>
      <c r="M450" s="434"/>
      <c r="N450" s="434"/>
      <c r="O450" s="434"/>
      <c r="P450" s="434"/>
      <c r="Q450" s="434"/>
      <c r="R450" s="434"/>
      <c r="S450" s="434"/>
      <c r="T450" s="434"/>
      <c r="U450" s="434"/>
      <c r="V450" s="435"/>
    </row>
    <row r="451" spans="1:23" ht="32.25" customHeight="1" thickBot="1" x14ac:dyDescent="0.4">
      <c r="A451" s="147" t="s">
        <v>9</v>
      </c>
      <c r="B451" s="1317" t="s">
        <v>57</v>
      </c>
      <c r="C451" s="1318"/>
      <c r="E451" s="1410" t="s">
        <v>294</v>
      </c>
      <c r="F451" s="1411"/>
      <c r="G451" s="1315">
        <f>VLOOKUP(B451,'Urbano.Piano inv. forn'!$D$131:$H$170,3,FALSE)</f>
        <v>0</v>
      </c>
      <c r="H451" s="1316"/>
      <c r="I451" s="104"/>
      <c r="J451" s="1410" t="s">
        <v>295</v>
      </c>
      <c r="K451" s="1412"/>
      <c r="L451" s="1411"/>
      <c r="M451" s="1315">
        <f>VLOOKUP(B451,'Urbano.Piano inv. forn'!$D$131:$H$170,4,FALSE)</f>
        <v>0</v>
      </c>
      <c r="N451" s="1316"/>
      <c r="P451" s="153" t="s">
        <v>296</v>
      </c>
      <c r="Q451" s="436"/>
      <c r="S451" s="154" t="s">
        <v>297</v>
      </c>
      <c r="T451" s="1171"/>
      <c r="U451" s="1173"/>
      <c r="V451" s="437"/>
    </row>
    <row r="452" spans="1:23" ht="13.5" customHeight="1" thickBot="1" x14ac:dyDescent="0.4">
      <c r="A452" s="133"/>
      <c r="B452" s="114"/>
      <c r="C452" s="114"/>
      <c r="E452" s="115"/>
      <c r="F452" s="115"/>
      <c r="G452" s="116"/>
      <c r="H452" s="116"/>
      <c r="I452" s="104"/>
      <c r="J452" s="115"/>
      <c r="K452" s="115"/>
      <c r="L452" s="115"/>
      <c r="M452" s="116"/>
      <c r="N452" s="116"/>
      <c r="P452" s="117"/>
      <c r="S452" s="113"/>
      <c r="T452" s="431"/>
      <c r="V452" s="134"/>
      <c r="W452" s="431"/>
    </row>
    <row r="453" spans="1:23" ht="33.75" customHeight="1" thickBot="1" x14ac:dyDescent="0.4">
      <c r="A453" s="1398" t="s">
        <v>298</v>
      </c>
      <c r="B453" s="1399"/>
      <c r="C453" s="1399"/>
      <c r="D453" s="1400"/>
      <c r="E453" s="1346">
        <f>VLOOKUP(B451,'Urbano.Piano inv. forn'!$D$131:$V$170,17,FALSE)</f>
        <v>0</v>
      </c>
      <c r="F453" s="1347"/>
      <c r="G453" s="1347"/>
      <c r="H453" s="1348"/>
      <c r="I453" s="104"/>
      <c r="J453" s="1401" t="s">
        <v>53</v>
      </c>
      <c r="K453" s="1402"/>
      <c r="L453" s="1403"/>
      <c r="M453" s="1346">
        <f>VLOOKUP(B451,'Urbano.Piano inv. forn'!$D$131:$V$170,19,FALSE)</f>
        <v>0</v>
      </c>
      <c r="N453" s="1348"/>
      <c r="O453" s="130"/>
      <c r="P453" s="154" t="s">
        <v>299</v>
      </c>
      <c r="Q453" s="135">
        <f>M453+E453</f>
        <v>0</v>
      </c>
      <c r="S453" s="154" t="s">
        <v>300</v>
      </c>
      <c r="T453" s="1171"/>
      <c r="U453" s="1173"/>
      <c r="V453" s="134"/>
      <c r="W453" s="431"/>
    </row>
    <row r="454" spans="1:23" ht="21.75" customHeight="1" thickBot="1" x14ac:dyDescent="0.4">
      <c r="A454" s="136"/>
      <c r="B454" s="137"/>
      <c r="C454" s="137"/>
      <c r="D454" s="137"/>
      <c r="E454" s="138"/>
      <c r="F454" s="138"/>
      <c r="G454" s="138"/>
      <c r="H454" s="138"/>
      <c r="I454" s="104"/>
      <c r="J454" s="115"/>
      <c r="K454" s="115"/>
      <c r="L454" s="115"/>
      <c r="M454" s="138"/>
      <c r="N454" s="138"/>
      <c r="O454" s="130"/>
      <c r="P454" s="113"/>
      <c r="Q454" s="130"/>
      <c r="S454" s="113"/>
      <c r="T454" s="114"/>
      <c r="U454" s="114"/>
      <c r="V454" s="134"/>
      <c r="W454" s="431"/>
    </row>
    <row r="455" spans="1:23" s="166" customFormat="1" ht="72" customHeight="1" x14ac:dyDescent="0.35">
      <c r="A455" s="1404" t="s">
        <v>301</v>
      </c>
      <c r="B455" s="1406" t="s">
        <v>302</v>
      </c>
      <c r="C455" s="1406" t="s">
        <v>303</v>
      </c>
      <c r="D455" s="149" t="s">
        <v>304</v>
      </c>
      <c r="E455" s="150" t="s">
        <v>305</v>
      </c>
      <c r="F455" s="149" t="s">
        <v>306</v>
      </c>
      <c r="G455" s="149" t="s">
        <v>307</v>
      </c>
      <c r="H455" s="151" t="s">
        <v>268</v>
      </c>
      <c r="I455" s="151" t="s">
        <v>308</v>
      </c>
      <c r="J455" s="151" t="s">
        <v>309</v>
      </c>
      <c r="K455" s="151" t="s">
        <v>818</v>
      </c>
      <c r="L455" s="151" t="s">
        <v>310</v>
      </c>
      <c r="M455" s="151" t="s">
        <v>311</v>
      </c>
      <c r="N455" s="151" t="s">
        <v>312</v>
      </c>
      <c r="O455" s="151" t="s">
        <v>313</v>
      </c>
      <c r="P455" s="151" t="s">
        <v>314</v>
      </c>
      <c r="Q455" s="151" t="s">
        <v>315</v>
      </c>
      <c r="R455" s="151" t="s">
        <v>316</v>
      </c>
      <c r="S455" s="151" t="s">
        <v>317</v>
      </c>
      <c r="T455" s="151" t="s">
        <v>318</v>
      </c>
      <c r="U455" s="1408" t="s">
        <v>319</v>
      </c>
      <c r="V455" s="438"/>
    </row>
    <row r="456" spans="1:23" s="166" customFormat="1" ht="28.5" customHeight="1" thickBot="1" x14ac:dyDescent="0.4">
      <c r="A456" s="1405"/>
      <c r="B456" s="1407"/>
      <c r="C456" s="1407"/>
      <c r="D456" s="152" t="s">
        <v>320</v>
      </c>
      <c r="E456" s="152" t="s">
        <v>321</v>
      </c>
      <c r="F456" s="152" t="s">
        <v>322</v>
      </c>
      <c r="G456" s="152" t="s">
        <v>322</v>
      </c>
      <c r="H456" s="152" t="s">
        <v>55</v>
      </c>
      <c r="I456" s="152" t="s">
        <v>29</v>
      </c>
      <c r="J456" s="152" t="s">
        <v>323</v>
      </c>
      <c r="K456" s="152" t="s">
        <v>324</v>
      </c>
      <c r="L456" s="152" t="s">
        <v>324</v>
      </c>
      <c r="M456" s="152" t="s">
        <v>325</v>
      </c>
      <c r="N456" s="152" t="s">
        <v>324</v>
      </c>
      <c r="O456" s="152" t="s">
        <v>326</v>
      </c>
      <c r="P456" s="152" t="s">
        <v>820</v>
      </c>
      <c r="Q456" s="152" t="s">
        <v>327</v>
      </c>
      <c r="R456" s="152" t="s">
        <v>328</v>
      </c>
      <c r="S456" s="152" t="s">
        <v>329</v>
      </c>
      <c r="T456" s="152" t="s">
        <v>329</v>
      </c>
      <c r="U456" s="1409"/>
      <c r="V456" s="438"/>
    </row>
    <row r="457" spans="1:23" ht="15" customHeight="1" x14ac:dyDescent="0.35">
      <c r="A457" s="1396" t="str">
        <f>B451</f>
        <v>urb.e.2</v>
      </c>
      <c r="B457" s="141">
        <v>1</v>
      </c>
      <c r="C457" s="185"/>
      <c r="D457" s="119"/>
      <c r="E457" s="119"/>
      <c r="F457" s="185"/>
      <c r="G457" s="440"/>
      <c r="H457" s="120"/>
      <c r="I457" s="441"/>
      <c r="J457" s="442"/>
      <c r="K457" s="442"/>
      <c r="L457" s="443"/>
      <c r="M457" s="441"/>
      <c r="N457" s="443"/>
      <c r="O457" s="148"/>
      <c r="P457" s="148"/>
      <c r="Q457" s="441"/>
      <c r="R457" s="441"/>
      <c r="S457" s="441"/>
      <c r="T457" s="441"/>
      <c r="U457" s="444"/>
      <c r="V457" s="437"/>
    </row>
    <row r="458" spans="1:23" x14ac:dyDescent="0.35">
      <c r="A458" s="1396"/>
      <c r="B458" s="142">
        <v>2</v>
      </c>
      <c r="C458" s="118"/>
      <c r="D458" s="112"/>
      <c r="E458" s="112"/>
      <c r="F458" s="118"/>
      <c r="G458" s="445"/>
      <c r="H458" s="118"/>
      <c r="I458" s="428"/>
      <c r="J458" s="446"/>
      <c r="K458" s="446"/>
      <c r="L458" s="447"/>
      <c r="M458" s="428"/>
      <c r="N458" s="447"/>
      <c r="O458" s="139"/>
      <c r="P458" s="139"/>
      <c r="Q458" s="428"/>
      <c r="R458" s="428" t="s">
        <v>330</v>
      </c>
      <c r="S458" s="428"/>
      <c r="T458" s="428"/>
      <c r="U458" s="448"/>
      <c r="V458" s="437"/>
    </row>
    <row r="459" spans="1:23" x14ac:dyDescent="0.35">
      <c r="A459" s="1396"/>
      <c r="B459" s="142">
        <v>3</v>
      </c>
      <c r="C459" s="118"/>
      <c r="D459" s="112"/>
      <c r="E459" s="112"/>
      <c r="F459" s="118"/>
      <c r="G459" s="445"/>
      <c r="H459" s="118"/>
      <c r="I459" s="428"/>
      <c r="J459" s="446"/>
      <c r="K459" s="446"/>
      <c r="L459" s="447"/>
      <c r="M459" s="428"/>
      <c r="N459" s="447"/>
      <c r="O459" s="139"/>
      <c r="P459" s="139"/>
      <c r="Q459" s="428"/>
      <c r="R459" s="428"/>
      <c r="S459" s="428"/>
      <c r="T459" s="428"/>
      <c r="U459" s="448"/>
      <c r="V459" s="437"/>
    </row>
    <row r="460" spans="1:23" x14ac:dyDescent="0.35">
      <c r="A460" s="1396"/>
      <c r="B460" s="142">
        <v>4</v>
      </c>
      <c r="C460" s="118"/>
      <c r="D460" s="112"/>
      <c r="E460" s="112"/>
      <c r="F460" s="118"/>
      <c r="G460" s="445"/>
      <c r="H460" s="118"/>
      <c r="I460" s="428"/>
      <c r="J460" s="446"/>
      <c r="K460" s="446"/>
      <c r="L460" s="447"/>
      <c r="M460" s="428"/>
      <c r="N460" s="447"/>
      <c r="O460" s="139"/>
      <c r="P460" s="139"/>
      <c r="Q460" s="428"/>
      <c r="R460" s="428"/>
      <c r="S460" s="428"/>
      <c r="T460" s="428"/>
      <c r="U460" s="448"/>
      <c r="V460" s="437"/>
    </row>
    <row r="461" spans="1:23" x14ac:dyDescent="0.35">
      <c r="A461" s="1396"/>
      <c r="B461" s="142">
        <v>5</v>
      </c>
      <c r="C461" s="118"/>
      <c r="D461" s="112"/>
      <c r="E461" s="112"/>
      <c r="F461" s="118"/>
      <c r="G461" s="445"/>
      <c r="H461" s="118"/>
      <c r="I461" s="428"/>
      <c r="J461" s="446"/>
      <c r="K461" s="446"/>
      <c r="L461" s="447"/>
      <c r="M461" s="428"/>
      <c r="N461" s="447"/>
      <c r="O461" s="139"/>
      <c r="P461" s="139"/>
      <c r="Q461" s="428"/>
      <c r="R461" s="428"/>
      <c r="S461" s="428"/>
      <c r="T461" s="428"/>
      <c r="U461" s="448"/>
      <c r="V461" s="437"/>
    </row>
    <row r="462" spans="1:23" x14ac:dyDescent="0.35">
      <c r="A462" s="1396"/>
      <c r="B462" s="142">
        <v>6</v>
      </c>
      <c r="C462" s="118"/>
      <c r="D462" s="112"/>
      <c r="E462" s="112"/>
      <c r="F462" s="118"/>
      <c r="G462" s="445"/>
      <c r="H462" s="118"/>
      <c r="I462" s="428"/>
      <c r="J462" s="446"/>
      <c r="K462" s="446"/>
      <c r="L462" s="447"/>
      <c r="M462" s="428"/>
      <c r="N462" s="447"/>
      <c r="O462" s="139"/>
      <c r="P462" s="139"/>
      <c r="Q462" s="428"/>
      <c r="R462" s="428"/>
      <c r="S462" s="428"/>
      <c r="T462" s="428"/>
      <c r="U462" s="448"/>
      <c r="V462" s="437"/>
    </row>
    <row r="463" spans="1:23" x14ac:dyDescent="0.35">
      <c r="A463" s="1396"/>
      <c r="B463" s="142">
        <v>7</v>
      </c>
      <c r="C463" s="118"/>
      <c r="D463" s="112"/>
      <c r="E463" s="112"/>
      <c r="F463" s="118"/>
      <c r="G463" s="445"/>
      <c r="H463" s="118"/>
      <c r="I463" s="428"/>
      <c r="J463" s="446"/>
      <c r="K463" s="446"/>
      <c r="L463" s="447"/>
      <c r="M463" s="428"/>
      <c r="N463" s="447"/>
      <c r="O463" s="139"/>
      <c r="P463" s="139"/>
      <c r="Q463" s="428"/>
      <c r="R463" s="428"/>
      <c r="S463" s="428"/>
      <c r="T463" s="428"/>
      <c r="U463" s="448"/>
      <c r="V463" s="437"/>
    </row>
    <row r="464" spans="1:23" x14ac:dyDescent="0.35">
      <c r="A464" s="1396"/>
      <c r="B464" s="142">
        <v>8</v>
      </c>
      <c r="C464" s="118"/>
      <c r="D464" s="112"/>
      <c r="E464" s="112"/>
      <c r="F464" s="118"/>
      <c r="G464" s="445"/>
      <c r="H464" s="118"/>
      <c r="I464" s="428"/>
      <c r="J464" s="446"/>
      <c r="K464" s="446"/>
      <c r="L464" s="447"/>
      <c r="M464" s="428"/>
      <c r="N464" s="447"/>
      <c r="O464" s="139"/>
      <c r="P464" s="139"/>
      <c r="Q464" s="428"/>
      <c r="R464" s="428"/>
      <c r="S464" s="428"/>
      <c r="T464" s="428"/>
      <c r="U464" s="448"/>
      <c r="V464" s="437"/>
    </row>
    <row r="465" spans="1:23" x14ac:dyDescent="0.35">
      <c r="A465" s="1396"/>
      <c r="B465" s="142">
        <v>9</v>
      </c>
      <c r="C465" s="118"/>
      <c r="D465" s="112"/>
      <c r="E465" s="112"/>
      <c r="F465" s="118"/>
      <c r="G465" s="445"/>
      <c r="H465" s="118"/>
      <c r="I465" s="428"/>
      <c r="J465" s="446"/>
      <c r="K465" s="446"/>
      <c r="L465" s="447"/>
      <c r="M465" s="428"/>
      <c r="N465" s="447"/>
      <c r="O465" s="139"/>
      <c r="P465" s="139"/>
      <c r="Q465" s="428"/>
      <c r="R465" s="428"/>
      <c r="S465" s="428"/>
      <c r="T465" s="428"/>
      <c r="U465" s="448"/>
      <c r="V465" s="437"/>
    </row>
    <row r="466" spans="1:23" ht="15" thickBot="1" x14ac:dyDescent="0.4">
      <c r="A466" s="1397"/>
      <c r="B466" s="143">
        <v>10</v>
      </c>
      <c r="C466" s="132"/>
      <c r="D466" s="131"/>
      <c r="E466" s="131"/>
      <c r="F466" s="132"/>
      <c r="G466" s="449"/>
      <c r="H466" s="132"/>
      <c r="I466" s="450"/>
      <c r="J466" s="451"/>
      <c r="K466" s="451"/>
      <c r="L466" s="452"/>
      <c r="M466" s="450"/>
      <c r="N466" s="452"/>
      <c r="O466" s="140"/>
      <c r="P466" s="140"/>
      <c r="Q466" s="450"/>
      <c r="R466" s="450"/>
      <c r="S466" s="450"/>
      <c r="T466" s="450"/>
      <c r="U466" s="453"/>
      <c r="V466" s="437"/>
    </row>
    <row r="467" spans="1:23" ht="25" thickBot="1" x14ac:dyDescent="0.4">
      <c r="A467" s="564"/>
      <c r="C467" s="565"/>
      <c r="D467" s="566"/>
      <c r="E467" s="424" t="s">
        <v>331</v>
      </c>
      <c r="F467" s="425">
        <f>COUNTA(F457:F466)</f>
        <v>0</v>
      </c>
      <c r="G467" s="426">
        <f>COUNTA(G457:G466)</f>
        <v>0</v>
      </c>
      <c r="H467" s="565"/>
      <c r="I467" s="431"/>
      <c r="J467" s="567"/>
      <c r="K467" s="567"/>
      <c r="L467" s="568"/>
      <c r="M467" s="1354" t="s">
        <v>563</v>
      </c>
      <c r="N467" s="1355"/>
      <c r="O467" s="747">
        <f>SUM(O457:O466)</f>
        <v>0</v>
      </c>
      <c r="P467" s="748">
        <f>SUM(P457:P466)</f>
        <v>0</v>
      </c>
      <c r="Q467" s="431"/>
      <c r="S467" s="113"/>
      <c r="T467" s="117"/>
      <c r="U467" s="531"/>
      <c r="V467" s="455"/>
    </row>
    <row r="468" spans="1:23" ht="15" thickBot="1" x14ac:dyDescent="0.4">
      <c r="A468" s="456"/>
      <c r="B468" s="457"/>
      <c r="C468" s="407"/>
      <c r="D468" s="407"/>
      <c r="E468" s="407"/>
      <c r="F468" s="457"/>
      <c r="G468" s="407"/>
      <c r="H468" s="407"/>
      <c r="I468" s="457"/>
      <c r="J468" s="457"/>
      <c r="K468" s="457"/>
      <c r="L468" s="407"/>
      <c r="M468" s="407"/>
      <c r="N468" s="407"/>
      <c r="O468" s="407"/>
      <c r="P468" s="407"/>
      <c r="Q468" s="407"/>
      <c r="R468" s="407"/>
      <c r="S468" s="407"/>
      <c r="T468" s="458"/>
      <c r="U468" s="407"/>
      <c r="V468" s="459"/>
    </row>
    <row r="469" spans="1:23" ht="15" thickBot="1" x14ac:dyDescent="0.4">
      <c r="A469" s="432"/>
      <c r="B469" s="433"/>
      <c r="C469" s="434"/>
      <c r="D469" s="434"/>
      <c r="E469" s="434"/>
      <c r="F469" s="433"/>
      <c r="G469" s="434"/>
      <c r="H469" s="434"/>
      <c r="I469" s="433"/>
      <c r="J469" s="433"/>
      <c r="K469" s="433"/>
      <c r="L469" s="434"/>
      <c r="M469" s="434"/>
      <c r="N469" s="434"/>
      <c r="O469" s="434"/>
      <c r="P469" s="434"/>
      <c r="Q469" s="434"/>
      <c r="R469" s="434"/>
      <c r="S469" s="434"/>
      <c r="T469" s="434"/>
      <c r="U469" s="434"/>
      <c r="V469" s="435"/>
    </row>
    <row r="470" spans="1:23" ht="32.25" customHeight="1" thickBot="1" x14ac:dyDescent="0.4">
      <c r="A470" s="147" t="s">
        <v>9</v>
      </c>
      <c r="B470" s="1317" t="s">
        <v>57</v>
      </c>
      <c r="C470" s="1318"/>
      <c r="E470" s="1410" t="s">
        <v>294</v>
      </c>
      <c r="F470" s="1411"/>
      <c r="G470" s="1315">
        <f>VLOOKUP(B470,'Urbano.Piano inv. forn'!$D$131:$H$170,3,FALSE)</f>
        <v>0</v>
      </c>
      <c r="H470" s="1316"/>
      <c r="I470" s="104"/>
      <c r="J470" s="1410" t="s">
        <v>295</v>
      </c>
      <c r="K470" s="1412"/>
      <c r="L470" s="1411"/>
      <c r="M470" s="1315">
        <f>VLOOKUP(B470,'Urbano.Piano inv. forn'!$D$131:$H$170,4,FALSE)</f>
        <v>0</v>
      </c>
      <c r="N470" s="1316"/>
      <c r="P470" s="153" t="s">
        <v>296</v>
      </c>
      <c r="Q470" s="436"/>
      <c r="S470" s="154" t="s">
        <v>297</v>
      </c>
      <c r="T470" s="1171"/>
      <c r="U470" s="1173"/>
      <c r="V470" s="437"/>
    </row>
    <row r="471" spans="1:23" ht="13.5" customHeight="1" thickBot="1" x14ac:dyDescent="0.4">
      <c r="A471" s="133"/>
      <c r="B471" s="114"/>
      <c r="C471" s="114"/>
      <c r="E471" s="115"/>
      <c r="F471" s="115"/>
      <c r="G471" s="116"/>
      <c r="H471" s="116"/>
      <c r="I471" s="104"/>
      <c r="J471" s="115"/>
      <c r="K471" s="115"/>
      <c r="L471" s="115"/>
      <c r="M471" s="116"/>
      <c r="N471" s="116"/>
      <c r="P471" s="117"/>
      <c r="S471" s="113"/>
      <c r="T471" s="431"/>
      <c r="V471" s="134"/>
      <c r="W471" s="431"/>
    </row>
    <row r="472" spans="1:23" ht="33.75" customHeight="1" thickBot="1" x14ac:dyDescent="0.4">
      <c r="A472" s="1398" t="s">
        <v>298</v>
      </c>
      <c r="B472" s="1399"/>
      <c r="C472" s="1399"/>
      <c r="D472" s="1400"/>
      <c r="E472" s="1346">
        <f>VLOOKUP(B470,'Urbano.Piano inv. forn'!$D$131:$V$170,17,FALSE)</f>
        <v>0</v>
      </c>
      <c r="F472" s="1347"/>
      <c r="G472" s="1347"/>
      <c r="H472" s="1348"/>
      <c r="I472" s="104"/>
      <c r="J472" s="1401" t="s">
        <v>53</v>
      </c>
      <c r="K472" s="1402"/>
      <c r="L472" s="1403"/>
      <c r="M472" s="1346">
        <f>VLOOKUP(B470,'Urbano.Piano inv. forn'!$D$131:$V$170,19,FALSE)</f>
        <v>0</v>
      </c>
      <c r="N472" s="1348"/>
      <c r="O472" s="130"/>
      <c r="P472" s="154" t="s">
        <v>299</v>
      </c>
      <c r="Q472" s="135">
        <f>M472+E472</f>
        <v>0</v>
      </c>
      <c r="S472" s="154" t="s">
        <v>300</v>
      </c>
      <c r="T472" s="1171"/>
      <c r="U472" s="1173"/>
      <c r="V472" s="134"/>
      <c r="W472" s="431"/>
    </row>
    <row r="473" spans="1:23" ht="21.75" customHeight="1" thickBot="1" x14ac:dyDescent="0.4">
      <c r="A473" s="136"/>
      <c r="B473" s="137"/>
      <c r="C473" s="137"/>
      <c r="D473" s="137"/>
      <c r="E473" s="138"/>
      <c r="F473" s="138"/>
      <c r="G473" s="138"/>
      <c r="H473" s="138"/>
      <c r="I473" s="104"/>
      <c r="J473" s="115"/>
      <c r="K473" s="115"/>
      <c r="L473" s="115"/>
      <c r="M473" s="138"/>
      <c r="N473" s="138"/>
      <c r="O473" s="130"/>
      <c r="P473" s="113"/>
      <c r="Q473" s="130"/>
      <c r="S473" s="113"/>
      <c r="T473" s="114"/>
      <c r="U473" s="114"/>
      <c r="V473" s="134"/>
      <c r="W473" s="431"/>
    </row>
    <row r="474" spans="1:23" s="166" customFormat="1" ht="72" customHeight="1" x14ac:dyDescent="0.35">
      <c r="A474" s="1404" t="s">
        <v>301</v>
      </c>
      <c r="B474" s="1406" t="s">
        <v>302</v>
      </c>
      <c r="C474" s="1406" t="s">
        <v>303</v>
      </c>
      <c r="D474" s="149" t="s">
        <v>304</v>
      </c>
      <c r="E474" s="150" t="s">
        <v>305</v>
      </c>
      <c r="F474" s="149" t="s">
        <v>306</v>
      </c>
      <c r="G474" s="149" t="s">
        <v>307</v>
      </c>
      <c r="H474" s="151" t="s">
        <v>268</v>
      </c>
      <c r="I474" s="151" t="s">
        <v>308</v>
      </c>
      <c r="J474" s="151" t="s">
        <v>309</v>
      </c>
      <c r="K474" s="151" t="s">
        <v>818</v>
      </c>
      <c r="L474" s="151" t="s">
        <v>310</v>
      </c>
      <c r="M474" s="151" t="s">
        <v>311</v>
      </c>
      <c r="N474" s="151" t="s">
        <v>312</v>
      </c>
      <c r="O474" s="151" t="s">
        <v>313</v>
      </c>
      <c r="P474" s="151" t="s">
        <v>314</v>
      </c>
      <c r="Q474" s="151" t="s">
        <v>315</v>
      </c>
      <c r="R474" s="151" t="s">
        <v>316</v>
      </c>
      <c r="S474" s="151" t="s">
        <v>317</v>
      </c>
      <c r="T474" s="151" t="s">
        <v>318</v>
      </c>
      <c r="U474" s="1408" t="s">
        <v>319</v>
      </c>
      <c r="V474" s="438"/>
    </row>
    <row r="475" spans="1:23" s="166" customFormat="1" ht="28.5" customHeight="1" thickBot="1" x14ac:dyDescent="0.4">
      <c r="A475" s="1405"/>
      <c r="B475" s="1407"/>
      <c r="C475" s="1407"/>
      <c r="D475" s="152" t="s">
        <v>320</v>
      </c>
      <c r="E475" s="152" t="s">
        <v>321</v>
      </c>
      <c r="F475" s="152" t="s">
        <v>322</v>
      </c>
      <c r="G475" s="152" t="s">
        <v>322</v>
      </c>
      <c r="H475" s="152" t="s">
        <v>55</v>
      </c>
      <c r="I475" s="152" t="s">
        <v>29</v>
      </c>
      <c r="J475" s="152" t="s">
        <v>323</v>
      </c>
      <c r="K475" s="152" t="s">
        <v>324</v>
      </c>
      <c r="L475" s="152" t="s">
        <v>324</v>
      </c>
      <c r="M475" s="152" t="s">
        <v>325</v>
      </c>
      <c r="N475" s="152" t="s">
        <v>324</v>
      </c>
      <c r="O475" s="152" t="s">
        <v>326</v>
      </c>
      <c r="P475" s="152" t="s">
        <v>820</v>
      </c>
      <c r="Q475" s="152" t="s">
        <v>327</v>
      </c>
      <c r="R475" s="152" t="s">
        <v>328</v>
      </c>
      <c r="S475" s="152" t="s">
        <v>329</v>
      </c>
      <c r="T475" s="152" t="s">
        <v>329</v>
      </c>
      <c r="U475" s="1409"/>
      <c r="V475" s="438"/>
    </row>
    <row r="476" spans="1:23" ht="15" customHeight="1" x14ac:dyDescent="0.35">
      <c r="A476" s="1396" t="str">
        <f>B470</f>
        <v>urb.e.2</v>
      </c>
      <c r="B476" s="141">
        <v>1</v>
      </c>
      <c r="C476" s="185"/>
      <c r="D476" s="119"/>
      <c r="E476" s="119"/>
      <c r="F476" s="185"/>
      <c r="G476" s="440"/>
      <c r="H476" s="120"/>
      <c r="I476" s="441"/>
      <c r="J476" s="442"/>
      <c r="K476" s="442"/>
      <c r="L476" s="443"/>
      <c r="M476" s="441"/>
      <c r="N476" s="443"/>
      <c r="O476" s="148"/>
      <c r="P476" s="148"/>
      <c r="Q476" s="441"/>
      <c r="R476" s="441"/>
      <c r="S476" s="441"/>
      <c r="T476" s="441"/>
      <c r="U476" s="444"/>
      <c r="V476" s="437"/>
    </row>
    <row r="477" spans="1:23" x14ac:dyDescent="0.35">
      <c r="A477" s="1396"/>
      <c r="B477" s="142">
        <v>2</v>
      </c>
      <c r="C477" s="118"/>
      <c r="D477" s="112"/>
      <c r="E477" s="112"/>
      <c r="F477" s="118"/>
      <c r="G477" s="445"/>
      <c r="H477" s="118"/>
      <c r="I477" s="428"/>
      <c r="J477" s="446"/>
      <c r="K477" s="446"/>
      <c r="L477" s="447"/>
      <c r="M477" s="428"/>
      <c r="N477" s="447"/>
      <c r="O477" s="139"/>
      <c r="P477" s="139"/>
      <c r="Q477" s="428"/>
      <c r="R477" s="428" t="s">
        <v>330</v>
      </c>
      <c r="S477" s="428"/>
      <c r="T477" s="428"/>
      <c r="U477" s="448"/>
      <c r="V477" s="437"/>
    </row>
    <row r="478" spans="1:23" x14ac:dyDescent="0.35">
      <c r="A478" s="1396"/>
      <c r="B478" s="142">
        <v>3</v>
      </c>
      <c r="C478" s="118"/>
      <c r="D478" s="112"/>
      <c r="E478" s="112"/>
      <c r="F478" s="118"/>
      <c r="G478" s="445"/>
      <c r="H478" s="118"/>
      <c r="I478" s="428"/>
      <c r="J478" s="446"/>
      <c r="K478" s="446"/>
      <c r="L478" s="447"/>
      <c r="M478" s="428"/>
      <c r="N478" s="447"/>
      <c r="O478" s="139"/>
      <c r="P478" s="139"/>
      <c r="Q478" s="428"/>
      <c r="R478" s="428"/>
      <c r="S478" s="428"/>
      <c r="T478" s="428"/>
      <c r="U478" s="448"/>
      <c r="V478" s="437"/>
    </row>
    <row r="479" spans="1:23" x14ac:dyDescent="0.35">
      <c r="A479" s="1396"/>
      <c r="B479" s="142">
        <v>4</v>
      </c>
      <c r="C479" s="118"/>
      <c r="D479" s="112"/>
      <c r="E479" s="112"/>
      <c r="F479" s="118"/>
      <c r="G479" s="445"/>
      <c r="H479" s="118"/>
      <c r="I479" s="428"/>
      <c r="J479" s="446"/>
      <c r="K479" s="446"/>
      <c r="L479" s="447"/>
      <c r="M479" s="428"/>
      <c r="N479" s="447"/>
      <c r="O479" s="139"/>
      <c r="P479" s="139"/>
      <c r="Q479" s="428"/>
      <c r="R479" s="428"/>
      <c r="S479" s="428"/>
      <c r="T479" s="428"/>
      <c r="U479" s="448"/>
      <c r="V479" s="437"/>
    </row>
    <row r="480" spans="1:23" x14ac:dyDescent="0.35">
      <c r="A480" s="1396"/>
      <c r="B480" s="142">
        <v>5</v>
      </c>
      <c r="C480" s="118"/>
      <c r="D480" s="112"/>
      <c r="E480" s="112"/>
      <c r="F480" s="118"/>
      <c r="G480" s="445"/>
      <c r="H480" s="118"/>
      <c r="I480" s="428"/>
      <c r="J480" s="446"/>
      <c r="K480" s="446"/>
      <c r="L480" s="447"/>
      <c r="M480" s="428"/>
      <c r="N480" s="447"/>
      <c r="O480" s="139"/>
      <c r="P480" s="139"/>
      <c r="Q480" s="428"/>
      <c r="R480" s="428"/>
      <c r="S480" s="428"/>
      <c r="T480" s="428"/>
      <c r="U480" s="448"/>
      <c r="V480" s="437"/>
    </row>
    <row r="481" spans="1:23" x14ac:dyDescent="0.35">
      <c r="A481" s="1396"/>
      <c r="B481" s="142">
        <v>6</v>
      </c>
      <c r="C481" s="118"/>
      <c r="D481" s="112"/>
      <c r="E481" s="112"/>
      <c r="F481" s="118"/>
      <c r="G481" s="445"/>
      <c r="H481" s="118"/>
      <c r="I481" s="428"/>
      <c r="J481" s="446"/>
      <c r="K481" s="446"/>
      <c r="L481" s="447"/>
      <c r="M481" s="428"/>
      <c r="N481" s="447"/>
      <c r="O481" s="139"/>
      <c r="P481" s="139"/>
      <c r="Q481" s="428"/>
      <c r="R481" s="428"/>
      <c r="S481" s="428"/>
      <c r="T481" s="428"/>
      <c r="U481" s="448"/>
      <c r="V481" s="437"/>
    </row>
    <row r="482" spans="1:23" x14ac:dyDescent="0.35">
      <c r="A482" s="1396"/>
      <c r="B482" s="142">
        <v>7</v>
      </c>
      <c r="C482" s="118"/>
      <c r="D482" s="112"/>
      <c r="E482" s="112"/>
      <c r="F482" s="118"/>
      <c r="G482" s="445"/>
      <c r="H482" s="118"/>
      <c r="I482" s="428"/>
      <c r="J482" s="446"/>
      <c r="K482" s="446"/>
      <c r="L482" s="447"/>
      <c r="M482" s="428"/>
      <c r="N482" s="447"/>
      <c r="O482" s="139"/>
      <c r="P482" s="139"/>
      <c r="Q482" s="428"/>
      <c r="R482" s="428"/>
      <c r="S482" s="428"/>
      <c r="T482" s="428"/>
      <c r="U482" s="448"/>
      <c r="V482" s="437"/>
    </row>
    <row r="483" spans="1:23" x14ac:dyDescent="0.35">
      <c r="A483" s="1396"/>
      <c r="B483" s="142">
        <v>8</v>
      </c>
      <c r="C483" s="118"/>
      <c r="D483" s="112"/>
      <c r="E483" s="112"/>
      <c r="F483" s="118"/>
      <c r="G483" s="445"/>
      <c r="H483" s="118"/>
      <c r="I483" s="428"/>
      <c r="J483" s="446"/>
      <c r="K483" s="446"/>
      <c r="L483" s="447"/>
      <c r="M483" s="428"/>
      <c r="N483" s="447"/>
      <c r="O483" s="139"/>
      <c r="P483" s="139"/>
      <c r="Q483" s="428"/>
      <c r="R483" s="428"/>
      <c r="S483" s="428"/>
      <c r="T483" s="428"/>
      <c r="U483" s="448"/>
      <c r="V483" s="437"/>
    </row>
    <row r="484" spans="1:23" x14ac:dyDescent="0.35">
      <c r="A484" s="1396"/>
      <c r="B484" s="142">
        <v>9</v>
      </c>
      <c r="C484" s="118"/>
      <c r="D484" s="112"/>
      <c r="E484" s="112"/>
      <c r="F484" s="118"/>
      <c r="G484" s="445"/>
      <c r="H484" s="118"/>
      <c r="I484" s="428"/>
      <c r="J484" s="446"/>
      <c r="K484" s="446"/>
      <c r="L484" s="447"/>
      <c r="M484" s="428"/>
      <c r="N484" s="447"/>
      <c r="O484" s="139"/>
      <c r="P484" s="139"/>
      <c r="Q484" s="428"/>
      <c r="R484" s="428"/>
      <c r="S484" s="428"/>
      <c r="T484" s="428"/>
      <c r="U484" s="448"/>
      <c r="V484" s="437"/>
    </row>
    <row r="485" spans="1:23" ht="15" thickBot="1" x14ac:dyDescent="0.4">
      <c r="A485" s="1397"/>
      <c r="B485" s="143">
        <v>10</v>
      </c>
      <c r="C485" s="132"/>
      <c r="D485" s="131"/>
      <c r="E485" s="131"/>
      <c r="F485" s="132"/>
      <c r="G485" s="449"/>
      <c r="H485" s="132"/>
      <c r="I485" s="450"/>
      <c r="J485" s="451"/>
      <c r="K485" s="451"/>
      <c r="L485" s="452"/>
      <c r="M485" s="450"/>
      <c r="N485" s="452"/>
      <c r="O485" s="140"/>
      <c r="P485" s="140"/>
      <c r="Q485" s="450"/>
      <c r="R485" s="450"/>
      <c r="S485" s="450"/>
      <c r="T485" s="450"/>
      <c r="U485" s="453"/>
      <c r="V485" s="437"/>
    </row>
    <row r="486" spans="1:23" ht="25" thickBot="1" x14ac:dyDescent="0.4">
      <c r="A486" s="564"/>
      <c r="C486" s="565"/>
      <c r="D486" s="566"/>
      <c r="E486" s="424" t="s">
        <v>331</v>
      </c>
      <c r="F486" s="425">
        <f>COUNTA(F476:F485)</f>
        <v>0</v>
      </c>
      <c r="G486" s="426">
        <f>COUNTA(G476:G485)</f>
        <v>0</v>
      </c>
      <c r="H486" s="565"/>
      <c r="I486" s="431"/>
      <c r="J486" s="567"/>
      <c r="K486" s="567"/>
      <c r="L486" s="568"/>
      <c r="M486" s="1354" t="s">
        <v>563</v>
      </c>
      <c r="N486" s="1355"/>
      <c r="O486" s="747">
        <f>SUM(O476:O485)</f>
        <v>0</v>
      </c>
      <c r="P486" s="748">
        <f>SUM(P476:P485)</f>
        <v>0</v>
      </c>
      <c r="Q486" s="431"/>
      <c r="S486" s="113"/>
      <c r="T486" s="117"/>
      <c r="U486" s="531"/>
      <c r="V486" s="455"/>
    </row>
    <row r="487" spans="1:23" ht="15" thickBot="1" x14ac:dyDescent="0.4">
      <c r="A487" s="456"/>
      <c r="B487" s="457"/>
      <c r="C487" s="407"/>
      <c r="D487" s="407"/>
      <c r="E487" s="407"/>
      <c r="F487" s="457"/>
      <c r="G487" s="407"/>
      <c r="H487" s="407"/>
      <c r="I487" s="457"/>
      <c r="J487" s="457"/>
      <c r="K487" s="457"/>
      <c r="L487" s="407"/>
      <c r="M487" s="407"/>
      <c r="N487" s="407"/>
      <c r="O487" s="407"/>
      <c r="P487" s="407"/>
      <c r="Q487" s="407"/>
      <c r="R487" s="407"/>
      <c r="S487" s="407"/>
      <c r="T487" s="458"/>
      <c r="U487" s="407"/>
      <c r="V487" s="459"/>
    </row>
    <row r="488" spans="1:23" ht="15" thickBot="1" x14ac:dyDescent="0.4">
      <c r="A488" s="432"/>
      <c r="B488" s="433"/>
      <c r="C488" s="434"/>
      <c r="D488" s="434"/>
      <c r="E488" s="434"/>
      <c r="F488" s="433"/>
      <c r="G488" s="434"/>
      <c r="H488" s="434"/>
      <c r="I488" s="433"/>
      <c r="J488" s="433"/>
      <c r="K488" s="433"/>
      <c r="L488" s="434"/>
      <c r="M488" s="434"/>
      <c r="N488" s="434"/>
      <c r="O488" s="434"/>
      <c r="P488" s="434"/>
      <c r="Q488" s="434"/>
      <c r="R488" s="434"/>
      <c r="S488" s="434"/>
      <c r="T488" s="434"/>
      <c r="U488" s="434"/>
      <c r="V488" s="435"/>
    </row>
    <row r="489" spans="1:23" ht="32.25" customHeight="1" thickBot="1" x14ac:dyDescent="0.4">
      <c r="A489" s="147" t="s">
        <v>9</v>
      </c>
      <c r="B489" s="1317" t="s">
        <v>57</v>
      </c>
      <c r="C489" s="1318"/>
      <c r="E489" s="1410" t="s">
        <v>294</v>
      </c>
      <c r="F489" s="1411"/>
      <c r="G489" s="1315">
        <f>VLOOKUP(B489,'Urbano.Piano inv. forn'!$D$131:$H$170,3,FALSE)</f>
        <v>0</v>
      </c>
      <c r="H489" s="1316"/>
      <c r="I489" s="104"/>
      <c r="J489" s="1410" t="s">
        <v>295</v>
      </c>
      <c r="K489" s="1412"/>
      <c r="L489" s="1411"/>
      <c r="M489" s="1315">
        <f>VLOOKUP(B489,'Urbano.Piano inv. forn'!$D$131:$H$170,4,FALSE)</f>
        <v>0</v>
      </c>
      <c r="N489" s="1316"/>
      <c r="P489" s="153" t="s">
        <v>296</v>
      </c>
      <c r="Q489" s="436"/>
      <c r="S489" s="154" t="s">
        <v>297</v>
      </c>
      <c r="T489" s="1171"/>
      <c r="U489" s="1173"/>
      <c r="V489" s="437"/>
    </row>
    <row r="490" spans="1:23" ht="13.5" customHeight="1" thickBot="1" x14ac:dyDescent="0.4">
      <c r="A490" s="133"/>
      <c r="B490" s="114"/>
      <c r="C490" s="114"/>
      <c r="E490" s="115"/>
      <c r="F490" s="115"/>
      <c r="G490" s="116"/>
      <c r="H490" s="116"/>
      <c r="I490" s="104"/>
      <c r="J490" s="115"/>
      <c r="K490" s="115"/>
      <c r="L490" s="115"/>
      <c r="M490" s="116"/>
      <c r="N490" s="116"/>
      <c r="P490" s="117"/>
      <c r="S490" s="113"/>
      <c r="T490" s="431"/>
      <c r="V490" s="134"/>
      <c r="W490" s="431"/>
    </row>
    <row r="491" spans="1:23" ht="33.75" customHeight="1" thickBot="1" x14ac:dyDescent="0.4">
      <c r="A491" s="1398" t="s">
        <v>298</v>
      </c>
      <c r="B491" s="1399"/>
      <c r="C491" s="1399"/>
      <c r="D491" s="1400"/>
      <c r="E491" s="1346">
        <f>VLOOKUP(B489,'Urbano.Piano inv. forn'!$D$131:$V$170,17,FALSE)</f>
        <v>0</v>
      </c>
      <c r="F491" s="1347"/>
      <c r="G491" s="1347"/>
      <c r="H491" s="1348"/>
      <c r="I491" s="104"/>
      <c r="J491" s="1401" t="s">
        <v>53</v>
      </c>
      <c r="K491" s="1402"/>
      <c r="L491" s="1403"/>
      <c r="M491" s="1346">
        <f>VLOOKUP(B489,'Urbano.Piano inv. forn'!$D$131:$V$170,19,FALSE)</f>
        <v>0</v>
      </c>
      <c r="N491" s="1348"/>
      <c r="O491" s="130"/>
      <c r="P491" s="154" t="s">
        <v>299</v>
      </c>
      <c r="Q491" s="135">
        <f>M491+E491</f>
        <v>0</v>
      </c>
      <c r="S491" s="154" t="s">
        <v>300</v>
      </c>
      <c r="T491" s="1171"/>
      <c r="U491" s="1173"/>
      <c r="V491" s="134"/>
      <c r="W491" s="431"/>
    </row>
    <row r="492" spans="1:23" ht="21.75" customHeight="1" thickBot="1" x14ac:dyDescent="0.4">
      <c r="A492" s="136"/>
      <c r="B492" s="137"/>
      <c r="C492" s="137"/>
      <c r="D492" s="137"/>
      <c r="E492" s="138"/>
      <c r="F492" s="138"/>
      <c r="G492" s="138"/>
      <c r="H492" s="138"/>
      <c r="I492" s="104"/>
      <c r="J492" s="115"/>
      <c r="K492" s="115"/>
      <c r="L492" s="115"/>
      <c r="M492" s="138"/>
      <c r="N492" s="138"/>
      <c r="O492" s="130"/>
      <c r="P492" s="113"/>
      <c r="Q492" s="130"/>
      <c r="S492" s="113"/>
      <c r="T492" s="114"/>
      <c r="U492" s="114"/>
      <c r="V492" s="134"/>
      <c r="W492" s="431"/>
    </row>
    <row r="493" spans="1:23" s="166" customFormat="1" ht="72" customHeight="1" x14ac:dyDescent="0.35">
      <c r="A493" s="1404" t="s">
        <v>301</v>
      </c>
      <c r="B493" s="1406" t="s">
        <v>302</v>
      </c>
      <c r="C493" s="1406" t="s">
        <v>303</v>
      </c>
      <c r="D493" s="149" t="s">
        <v>304</v>
      </c>
      <c r="E493" s="150" t="s">
        <v>305</v>
      </c>
      <c r="F493" s="149" t="s">
        <v>306</v>
      </c>
      <c r="G493" s="149" t="s">
        <v>307</v>
      </c>
      <c r="H493" s="151" t="s">
        <v>268</v>
      </c>
      <c r="I493" s="151" t="s">
        <v>308</v>
      </c>
      <c r="J493" s="151" t="s">
        <v>309</v>
      </c>
      <c r="K493" s="151" t="s">
        <v>818</v>
      </c>
      <c r="L493" s="151" t="s">
        <v>310</v>
      </c>
      <c r="M493" s="151" t="s">
        <v>311</v>
      </c>
      <c r="N493" s="151" t="s">
        <v>312</v>
      </c>
      <c r="O493" s="151" t="s">
        <v>313</v>
      </c>
      <c r="P493" s="151" t="s">
        <v>314</v>
      </c>
      <c r="Q493" s="151" t="s">
        <v>315</v>
      </c>
      <c r="R493" s="151" t="s">
        <v>316</v>
      </c>
      <c r="S493" s="151" t="s">
        <v>317</v>
      </c>
      <c r="T493" s="151" t="s">
        <v>318</v>
      </c>
      <c r="U493" s="1408" t="s">
        <v>319</v>
      </c>
      <c r="V493" s="438"/>
    </row>
    <row r="494" spans="1:23" s="166" customFormat="1" ht="28.5" customHeight="1" thickBot="1" x14ac:dyDescent="0.4">
      <c r="A494" s="1405"/>
      <c r="B494" s="1407"/>
      <c r="C494" s="1407"/>
      <c r="D494" s="152" t="s">
        <v>320</v>
      </c>
      <c r="E494" s="152" t="s">
        <v>321</v>
      </c>
      <c r="F494" s="152" t="s">
        <v>322</v>
      </c>
      <c r="G494" s="152" t="s">
        <v>322</v>
      </c>
      <c r="H494" s="152" t="s">
        <v>55</v>
      </c>
      <c r="I494" s="152" t="s">
        <v>29</v>
      </c>
      <c r="J494" s="152" t="s">
        <v>323</v>
      </c>
      <c r="K494" s="152" t="s">
        <v>324</v>
      </c>
      <c r="L494" s="152" t="s">
        <v>324</v>
      </c>
      <c r="M494" s="152" t="s">
        <v>325</v>
      </c>
      <c r="N494" s="152" t="s">
        <v>324</v>
      </c>
      <c r="O494" s="152" t="s">
        <v>326</v>
      </c>
      <c r="P494" s="152" t="s">
        <v>820</v>
      </c>
      <c r="Q494" s="152" t="s">
        <v>327</v>
      </c>
      <c r="R494" s="152" t="s">
        <v>328</v>
      </c>
      <c r="S494" s="152" t="s">
        <v>329</v>
      </c>
      <c r="T494" s="152" t="s">
        <v>329</v>
      </c>
      <c r="U494" s="1409"/>
      <c r="V494" s="438"/>
    </row>
    <row r="495" spans="1:23" ht="15" customHeight="1" x14ac:dyDescent="0.35">
      <c r="A495" s="1396" t="str">
        <f>B489</f>
        <v>urb.e.2</v>
      </c>
      <c r="B495" s="141">
        <v>1</v>
      </c>
      <c r="C495" s="185"/>
      <c r="D495" s="119"/>
      <c r="E495" s="119"/>
      <c r="F495" s="185"/>
      <c r="G495" s="440"/>
      <c r="H495" s="120"/>
      <c r="I495" s="441"/>
      <c r="J495" s="442"/>
      <c r="K495" s="442"/>
      <c r="L495" s="443"/>
      <c r="M495" s="441"/>
      <c r="N495" s="443"/>
      <c r="O495" s="148"/>
      <c r="P495" s="148"/>
      <c r="Q495" s="441"/>
      <c r="R495" s="441"/>
      <c r="S495" s="441"/>
      <c r="T495" s="441"/>
      <c r="U495" s="444"/>
      <c r="V495" s="437"/>
    </row>
    <row r="496" spans="1:23" x14ac:dyDescent="0.35">
      <c r="A496" s="1396"/>
      <c r="B496" s="142">
        <v>2</v>
      </c>
      <c r="C496" s="118"/>
      <c r="D496" s="112"/>
      <c r="E496" s="112"/>
      <c r="F496" s="118"/>
      <c r="G496" s="445"/>
      <c r="H496" s="118"/>
      <c r="I496" s="428"/>
      <c r="J496" s="446"/>
      <c r="K496" s="446"/>
      <c r="L496" s="447"/>
      <c r="M496" s="428"/>
      <c r="N496" s="447"/>
      <c r="O496" s="139"/>
      <c r="P496" s="139"/>
      <c r="Q496" s="428"/>
      <c r="R496" s="428" t="s">
        <v>330</v>
      </c>
      <c r="S496" s="428"/>
      <c r="T496" s="428"/>
      <c r="U496" s="448"/>
      <c r="V496" s="437"/>
    </row>
    <row r="497" spans="1:23" x14ac:dyDescent="0.35">
      <c r="A497" s="1396"/>
      <c r="B497" s="142">
        <v>3</v>
      </c>
      <c r="C497" s="118"/>
      <c r="D497" s="112"/>
      <c r="E497" s="112"/>
      <c r="F497" s="118"/>
      <c r="G497" s="445"/>
      <c r="H497" s="118"/>
      <c r="I497" s="428"/>
      <c r="J497" s="446"/>
      <c r="K497" s="446"/>
      <c r="L497" s="447"/>
      <c r="M497" s="428"/>
      <c r="N497" s="447"/>
      <c r="O497" s="139"/>
      <c r="P497" s="139"/>
      <c r="Q497" s="428"/>
      <c r="R497" s="428"/>
      <c r="S497" s="428"/>
      <c r="T497" s="428"/>
      <c r="U497" s="448"/>
      <c r="V497" s="437"/>
    </row>
    <row r="498" spans="1:23" x14ac:dyDescent="0.35">
      <c r="A498" s="1396"/>
      <c r="B498" s="142">
        <v>4</v>
      </c>
      <c r="C498" s="118"/>
      <c r="D498" s="112"/>
      <c r="E498" s="112"/>
      <c r="F498" s="118"/>
      <c r="G498" s="445"/>
      <c r="H498" s="118"/>
      <c r="I498" s="428"/>
      <c r="J498" s="446"/>
      <c r="K498" s="446"/>
      <c r="L498" s="447"/>
      <c r="M498" s="428"/>
      <c r="N498" s="447"/>
      <c r="O498" s="139"/>
      <c r="P498" s="139"/>
      <c r="Q498" s="428"/>
      <c r="R498" s="428"/>
      <c r="S498" s="428"/>
      <c r="T498" s="428"/>
      <c r="U498" s="448"/>
      <c r="V498" s="437"/>
    </row>
    <row r="499" spans="1:23" x14ac:dyDescent="0.35">
      <c r="A499" s="1396"/>
      <c r="B499" s="142">
        <v>5</v>
      </c>
      <c r="C499" s="118"/>
      <c r="D499" s="112"/>
      <c r="E499" s="112"/>
      <c r="F499" s="118"/>
      <c r="G499" s="445"/>
      <c r="H499" s="118"/>
      <c r="I499" s="428"/>
      <c r="J499" s="446"/>
      <c r="K499" s="446"/>
      <c r="L499" s="447"/>
      <c r="M499" s="428"/>
      <c r="N499" s="447"/>
      <c r="O499" s="139"/>
      <c r="P499" s="139"/>
      <c r="Q499" s="428"/>
      <c r="R499" s="428"/>
      <c r="S499" s="428"/>
      <c r="T499" s="428"/>
      <c r="U499" s="448"/>
      <c r="V499" s="437"/>
    </row>
    <row r="500" spans="1:23" x14ac:dyDescent="0.35">
      <c r="A500" s="1396"/>
      <c r="B500" s="142">
        <v>6</v>
      </c>
      <c r="C500" s="118"/>
      <c r="D500" s="112"/>
      <c r="E500" s="112"/>
      <c r="F500" s="118"/>
      <c r="G500" s="445"/>
      <c r="H500" s="118"/>
      <c r="I500" s="428"/>
      <c r="J500" s="446"/>
      <c r="K500" s="446"/>
      <c r="L500" s="447"/>
      <c r="M500" s="428"/>
      <c r="N500" s="447"/>
      <c r="O500" s="139"/>
      <c r="P500" s="139"/>
      <c r="Q500" s="428"/>
      <c r="R500" s="428"/>
      <c r="S500" s="428"/>
      <c r="T500" s="428"/>
      <c r="U500" s="448"/>
      <c r="V500" s="437"/>
    </row>
    <row r="501" spans="1:23" x14ac:dyDescent="0.35">
      <c r="A501" s="1396"/>
      <c r="B501" s="142">
        <v>7</v>
      </c>
      <c r="C501" s="118"/>
      <c r="D501" s="112"/>
      <c r="E501" s="112"/>
      <c r="F501" s="118"/>
      <c r="G501" s="445"/>
      <c r="H501" s="118"/>
      <c r="I501" s="428"/>
      <c r="J501" s="446"/>
      <c r="K501" s="446"/>
      <c r="L501" s="447"/>
      <c r="M501" s="428"/>
      <c r="N501" s="447"/>
      <c r="O501" s="139"/>
      <c r="P501" s="139"/>
      <c r="Q501" s="428"/>
      <c r="R501" s="428"/>
      <c r="S501" s="428"/>
      <c r="T501" s="428"/>
      <c r="U501" s="448"/>
      <c r="V501" s="437"/>
    </row>
    <row r="502" spans="1:23" x14ac:dyDescent="0.35">
      <c r="A502" s="1396"/>
      <c r="B502" s="142">
        <v>8</v>
      </c>
      <c r="C502" s="118"/>
      <c r="D502" s="112"/>
      <c r="E502" s="112"/>
      <c r="F502" s="118"/>
      <c r="G502" s="445"/>
      <c r="H502" s="118"/>
      <c r="I502" s="428"/>
      <c r="J502" s="446"/>
      <c r="K502" s="446"/>
      <c r="L502" s="447"/>
      <c r="M502" s="428"/>
      <c r="N502" s="447"/>
      <c r="O502" s="139"/>
      <c r="P502" s="139"/>
      <c r="Q502" s="428"/>
      <c r="R502" s="428"/>
      <c r="S502" s="428"/>
      <c r="T502" s="428"/>
      <c r="U502" s="448"/>
      <c r="V502" s="437"/>
    </row>
    <row r="503" spans="1:23" x14ac:dyDescent="0.35">
      <c r="A503" s="1396"/>
      <c r="B503" s="142">
        <v>9</v>
      </c>
      <c r="C503" s="118"/>
      <c r="D503" s="112"/>
      <c r="E503" s="112"/>
      <c r="F503" s="118"/>
      <c r="G503" s="445"/>
      <c r="H503" s="118"/>
      <c r="I503" s="428"/>
      <c r="J503" s="446"/>
      <c r="K503" s="446"/>
      <c r="L503" s="447"/>
      <c r="M503" s="428"/>
      <c r="N503" s="447"/>
      <c r="O503" s="139"/>
      <c r="P503" s="139"/>
      <c r="Q503" s="428"/>
      <c r="R503" s="428"/>
      <c r="S503" s="428"/>
      <c r="T503" s="428"/>
      <c r="U503" s="448"/>
      <c r="V503" s="437"/>
    </row>
    <row r="504" spans="1:23" ht="15" thickBot="1" x14ac:dyDescent="0.4">
      <c r="A504" s="1397"/>
      <c r="B504" s="143">
        <v>10</v>
      </c>
      <c r="C504" s="132"/>
      <c r="D504" s="131"/>
      <c r="E504" s="131"/>
      <c r="F504" s="132"/>
      <c r="G504" s="449"/>
      <c r="H504" s="132"/>
      <c r="I504" s="450"/>
      <c r="J504" s="451"/>
      <c r="K504" s="451"/>
      <c r="L504" s="452"/>
      <c r="M504" s="450"/>
      <c r="N504" s="452"/>
      <c r="O504" s="140"/>
      <c r="P504" s="140"/>
      <c r="Q504" s="450"/>
      <c r="R504" s="450"/>
      <c r="S504" s="450"/>
      <c r="T504" s="450"/>
      <c r="U504" s="453"/>
      <c r="V504" s="437"/>
    </row>
    <row r="505" spans="1:23" ht="25" thickBot="1" x14ac:dyDescent="0.4">
      <c r="A505" s="564"/>
      <c r="C505" s="565"/>
      <c r="D505" s="566"/>
      <c r="E505" s="424" t="s">
        <v>331</v>
      </c>
      <c r="F505" s="425">
        <f>COUNTA(F495:F504)</f>
        <v>0</v>
      </c>
      <c r="G505" s="426">
        <f>COUNTA(G495:G504)</f>
        <v>0</v>
      </c>
      <c r="H505" s="565"/>
      <c r="I505" s="431"/>
      <c r="J505" s="567"/>
      <c r="K505" s="567"/>
      <c r="L505" s="568"/>
      <c r="M505" s="1354" t="s">
        <v>563</v>
      </c>
      <c r="N505" s="1355"/>
      <c r="O505" s="747">
        <f>SUM(O495:O504)</f>
        <v>0</v>
      </c>
      <c r="P505" s="748">
        <f>SUM(P495:P504)</f>
        <v>0</v>
      </c>
      <c r="Q505" s="431"/>
      <c r="S505" s="113"/>
      <c r="T505" s="117"/>
      <c r="U505" s="531"/>
      <c r="V505" s="455"/>
    </row>
    <row r="506" spans="1:23" ht="15" thickBot="1" x14ac:dyDescent="0.4">
      <c r="A506" s="456"/>
      <c r="B506" s="457"/>
      <c r="C506" s="407"/>
      <c r="D506" s="407"/>
      <c r="E506" s="407"/>
      <c r="F506" s="457"/>
      <c r="G506" s="407"/>
      <c r="H506" s="407"/>
      <c r="I506" s="457"/>
      <c r="J506" s="457"/>
      <c r="K506" s="457"/>
      <c r="L506" s="407"/>
      <c r="M506" s="407"/>
      <c r="N506" s="407"/>
      <c r="O506" s="407"/>
      <c r="P506" s="407"/>
      <c r="Q506" s="407"/>
      <c r="R506" s="407"/>
      <c r="S506" s="407"/>
      <c r="T506" s="458"/>
      <c r="U506" s="407"/>
      <c r="V506" s="459"/>
    </row>
    <row r="507" spans="1:23" ht="15" thickBot="1" x14ac:dyDescent="0.4">
      <c r="A507" s="432"/>
      <c r="B507" s="433"/>
      <c r="C507" s="434"/>
      <c r="D507" s="434"/>
      <c r="E507" s="434"/>
      <c r="F507" s="433"/>
      <c r="G507" s="434"/>
      <c r="H507" s="434"/>
      <c r="I507" s="433"/>
      <c r="J507" s="433"/>
      <c r="K507" s="433"/>
      <c r="L507" s="434"/>
      <c r="M507" s="434"/>
      <c r="N507" s="434"/>
      <c r="O507" s="434"/>
      <c r="P507" s="434"/>
      <c r="Q507" s="434"/>
      <c r="R507" s="434"/>
      <c r="S507" s="434"/>
      <c r="T507" s="434"/>
      <c r="U507" s="434"/>
      <c r="V507" s="435"/>
    </row>
    <row r="508" spans="1:23" ht="32.25" customHeight="1" thickBot="1" x14ac:dyDescent="0.4">
      <c r="A508" s="147" t="s">
        <v>9</v>
      </c>
      <c r="B508" s="1317" t="s">
        <v>57</v>
      </c>
      <c r="C508" s="1318"/>
      <c r="E508" s="1410" t="s">
        <v>294</v>
      </c>
      <c r="F508" s="1411"/>
      <c r="G508" s="1315">
        <f>VLOOKUP(B508,'Urbano.Piano inv. forn'!$D$131:$H$170,3,FALSE)</f>
        <v>0</v>
      </c>
      <c r="H508" s="1316"/>
      <c r="I508" s="104"/>
      <c r="J508" s="1410" t="s">
        <v>295</v>
      </c>
      <c r="K508" s="1412"/>
      <c r="L508" s="1411"/>
      <c r="M508" s="1315">
        <f>VLOOKUP(B508,'Urbano.Piano inv. forn'!$D$131:$H$170,4,FALSE)</f>
        <v>0</v>
      </c>
      <c r="N508" s="1316"/>
      <c r="P508" s="153" t="s">
        <v>296</v>
      </c>
      <c r="Q508" s="436"/>
      <c r="S508" s="154" t="s">
        <v>297</v>
      </c>
      <c r="T508" s="1171"/>
      <c r="U508" s="1173"/>
      <c r="V508" s="437"/>
    </row>
    <row r="509" spans="1:23" ht="13.5" customHeight="1" thickBot="1" x14ac:dyDescent="0.4">
      <c r="A509" s="133"/>
      <c r="B509" s="114"/>
      <c r="C509" s="114"/>
      <c r="E509" s="115"/>
      <c r="F509" s="115"/>
      <c r="G509" s="116"/>
      <c r="H509" s="116"/>
      <c r="I509" s="104"/>
      <c r="J509" s="115"/>
      <c r="K509" s="115"/>
      <c r="L509" s="115"/>
      <c r="M509" s="116"/>
      <c r="N509" s="116"/>
      <c r="P509" s="117"/>
      <c r="S509" s="113"/>
      <c r="T509" s="431"/>
      <c r="V509" s="134"/>
      <c r="W509" s="431"/>
    </row>
    <row r="510" spans="1:23" ht="33.75" customHeight="1" thickBot="1" x14ac:dyDescent="0.4">
      <c r="A510" s="1398" t="s">
        <v>298</v>
      </c>
      <c r="B510" s="1399"/>
      <c r="C510" s="1399"/>
      <c r="D510" s="1400"/>
      <c r="E510" s="1346">
        <f>VLOOKUP(B508,'Urbano.Piano inv. forn'!$D$131:$V$170,17,FALSE)</f>
        <v>0</v>
      </c>
      <c r="F510" s="1347"/>
      <c r="G510" s="1347"/>
      <c r="H510" s="1348"/>
      <c r="I510" s="104"/>
      <c r="J510" s="1401" t="s">
        <v>53</v>
      </c>
      <c r="K510" s="1402"/>
      <c r="L510" s="1403"/>
      <c r="M510" s="1346">
        <f>VLOOKUP(B508,'Urbano.Piano inv. forn'!$D$131:$V$170,19,FALSE)</f>
        <v>0</v>
      </c>
      <c r="N510" s="1348"/>
      <c r="O510" s="130"/>
      <c r="P510" s="154" t="s">
        <v>299</v>
      </c>
      <c r="Q510" s="135">
        <f>M510+E510</f>
        <v>0</v>
      </c>
      <c r="S510" s="154" t="s">
        <v>300</v>
      </c>
      <c r="T510" s="1171"/>
      <c r="U510" s="1173"/>
      <c r="V510" s="134"/>
      <c r="W510" s="431"/>
    </row>
    <row r="511" spans="1:23" ht="21.75" customHeight="1" thickBot="1" x14ac:dyDescent="0.4">
      <c r="A511" s="136"/>
      <c r="B511" s="137"/>
      <c r="C511" s="137"/>
      <c r="D511" s="137"/>
      <c r="E511" s="138"/>
      <c r="F511" s="138"/>
      <c r="G511" s="138"/>
      <c r="H511" s="138"/>
      <c r="I511" s="104"/>
      <c r="J511" s="115"/>
      <c r="K511" s="115"/>
      <c r="L511" s="115"/>
      <c r="M511" s="138"/>
      <c r="N511" s="138"/>
      <c r="O511" s="130"/>
      <c r="P511" s="113"/>
      <c r="Q511" s="130"/>
      <c r="S511" s="113"/>
      <c r="T511" s="114"/>
      <c r="U511" s="114"/>
      <c r="V511" s="134"/>
      <c r="W511" s="431"/>
    </row>
    <row r="512" spans="1:23" s="166" customFormat="1" ht="72" customHeight="1" x14ac:dyDescent="0.35">
      <c r="A512" s="1404" t="s">
        <v>301</v>
      </c>
      <c r="B512" s="1406" t="s">
        <v>302</v>
      </c>
      <c r="C512" s="1406" t="s">
        <v>303</v>
      </c>
      <c r="D512" s="149" t="s">
        <v>304</v>
      </c>
      <c r="E512" s="150" t="s">
        <v>305</v>
      </c>
      <c r="F512" s="149" t="s">
        <v>306</v>
      </c>
      <c r="G512" s="149" t="s">
        <v>307</v>
      </c>
      <c r="H512" s="151" t="s">
        <v>268</v>
      </c>
      <c r="I512" s="151" t="s">
        <v>308</v>
      </c>
      <c r="J512" s="151" t="s">
        <v>309</v>
      </c>
      <c r="K512" s="151" t="s">
        <v>818</v>
      </c>
      <c r="L512" s="151" t="s">
        <v>310</v>
      </c>
      <c r="M512" s="151" t="s">
        <v>311</v>
      </c>
      <c r="N512" s="151" t="s">
        <v>312</v>
      </c>
      <c r="O512" s="151" t="s">
        <v>313</v>
      </c>
      <c r="P512" s="151" t="s">
        <v>314</v>
      </c>
      <c r="Q512" s="151" t="s">
        <v>315</v>
      </c>
      <c r="R512" s="151" t="s">
        <v>316</v>
      </c>
      <c r="S512" s="151" t="s">
        <v>317</v>
      </c>
      <c r="T512" s="151" t="s">
        <v>318</v>
      </c>
      <c r="U512" s="1408" t="s">
        <v>319</v>
      </c>
      <c r="V512" s="438"/>
    </row>
    <row r="513" spans="1:23" s="166" customFormat="1" ht="28.5" customHeight="1" thickBot="1" x14ac:dyDescent="0.4">
      <c r="A513" s="1405"/>
      <c r="B513" s="1407"/>
      <c r="C513" s="1407"/>
      <c r="D513" s="152" t="s">
        <v>320</v>
      </c>
      <c r="E513" s="152" t="s">
        <v>321</v>
      </c>
      <c r="F513" s="152" t="s">
        <v>322</v>
      </c>
      <c r="G513" s="152" t="s">
        <v>322</v>
      </c>
      <c r="H513" s="152" t="s">
        <v>55</v>
      </c>
      <c r="I513" s="152" t="s">
        <v>29</v>
      </c>
      <c r="J513" s="152" t="s">
        <v>323</v>
      </c>
      <c r="K513" s="152" t="s">
        <v>324</v>
      </c>
      <c r="L513" s="152" t="s">
        <v>324</v>
      </c>
      <c r="M513" s="152" t="s">
        <v>325</v>
      </c>
      <c r="N513" s="152" t="s">
        <v>324</v>
      </c>
      <c r="O513" s="152" t="s">
        <v>326</v>
      </c>
      <c r="P513" s="152" t="s">
        <v>820</v>
      </c>
      <c r="Q513" s="152" t="s">
        <v>327</v>
      </c>
      <c r="R513" s="152" t="s">
        <v>328</v>
      </c>
      <c r="S513" s="152" t="s">
        <v>329</v>
      </c>
      <c r="T513" s="152" t="s">
        <v>329</v>
      </c>
      <c r="U513" s="1409"/>
      <c r="V513" s="438"/>
    </row>
    <row r="514" spans="1:23" ht="15" customHeight="1" x14ac:dyDescent="0.35">
      <c r="A514" s="1396" t="str">
        <f>B508</f>
        <v>urb.e.2</v>
      </c>
      <c r="B514" s="141">
        <v>1</v>
      </c>
      <c r="C514" s="185"/>
      <c r="D514" s="119"/>
      <c r="E514" s="119"/>
      <c r="F514" s="185"/>
      <c r="G514" s="440"/>
      <c r="H514" s="120"/>
      <c r="I514" s="441"/>
      <c r="J514" s="442"/>
      <c r="K514" s="442"/>
      <c r="L514" s="443"/>
      <c r="M514" s="441"/>
      <c r="N514" s="443"/>
      <c r="O514" s="148"/>
      <c r="P514" s="148"/>
      <c r="Q514" s="441"/>
      <c r="R514" s="441"/>
      <c r="S514" s="441"/>
      <c r="T514" s="441"/>
      <c r="U514" s="444"/>
      <c r="V514" s="437"/>
    </row>
    <row r="515" spans="1:23" x14ac:dyDescent="0.35">
      <c r="A515" s="1396"/>
      <c r="B515" s="142">
        <v>2</v>
      </c>
      <c r="C515" s="118"/>
      <c r="D515" s="112"/>
      <c r="E515" s="112"/>
      <c r="F515" s="118"/>
      <c r="G515" s="445"/>
      <c r="H515" s="118"/>
      <c r="I515" s="428"/>
      <c r="J515" s="446"/>
      <c r="K515" s="446"/>
      <c r="L515" s="447"/>
      <c r="M515" s="428"/>
      <c r="N515" s="447"/>
      <c r="O515" s="139"/>
      <c r="P515" s="139"/>
      <c r="Q515" s="428"/>
      <c r="R515" s="428" t="s">
        <v>330</v>
      </c>
      <c r="S515" s="428"/>
      <c r="T515" s="428"/>
      <c r="U515" s="448"/>
      <c r="V515" s="437"/>
    </row>
    <row r="516" spans="1:23" x14ac:dyDescent="0.35">
      <c r="A516" s="1396"/>
      <c r="B516" s="142">
        <v>3</v>
      </c>
      <c r="C516" s="118"/>
      <c r="D516" s="112"/>
      <c r="E516" s="112"/>
      <c r="F516" s="118"/>
      <c r="G516" s="445"/>
      <c r="H516" s="118"/>
      <c r="I516" s="428"/>
      <c r="J516" s="446"/>
      <c r="K516" s="446"/>
      <c r="L516" s="447"/>
      <c r="M516" s="428"/>
      <c r="N516" s="447"/>
      <c r="O516" s="139"/>
      <c r="P516" s="139"/>
      <c r="Q516" s="428"/>
      <c r="R516" s="428"/>
      <c r="S516" s="428"/>
      <c r="T516" s="428"/>
      <c r="U516" s="448"/>
      <c r="V516" s="437"/>
    </row>
    <row r="517" spans="1:23" x14ac:dyDescent="0.35">
      <c r="A517" s="1396"/>
      <c r="B517" s="142">
        <v>4</v>
      </c>
      <c r="C517" s="118"/>
      <c r="D517" s="112"/>
      <c r="E517" s="112"/>
      <c r="F517" s="118"/>
      <c r="G517" s="445"/>
      <c r="H517" s="118"/>
      <c r="I517" s="428"/>
      <c r="J517" s="446"/>
      <c r="K517" s="446"/>
      <c r="L517" s="447"/>
      <c r="M517" s="428"/>
      <c r="N517" s="447"/>
      <c r="O517" s="139"/>
      <c r="P517" s="139"/>
      <c r="Q517" s="428"/>
      <c r="R517" s="428"/>
      <c r="S517" s="428"/>
      <c r="T517" s="428"/>
      <c r="U517" s="448"/>
      <c r="V517" s="437"/>
    </row>
    <row r="518" spans="1:23" x14ac:dyDescent="0.35">
      <c r="A518" s="1396"/>
      <c r="B518" s="142">
        <v>5</v>
      </c>
      <c r="C518" s="118"/>
      <c r="D518" s="112"/>
      <c r="E518" s="112"/>
      <c r="F518" s="118"/>
      <c r="G518" s="445"/>
      <c r="H518" s="118"/>
      <c r="I518" s="428"/>
      <c r="J518" s="446"/>
      <c r="K518" s="446"/>
      <c r="L518" s="447"/>
      <c r="M518" s="428"/>
      <c r="N518" s="447"/>
      <c r="O518" s="139"/>
      <c r="P518" s="139"/>
      <c r="Q518" s="428"/>
      <c r="R518" s="428"/>
      <c r="S518" s="428"/>
      <c r="T518" s="428"/>
      <c r="U518" s="448"/>
      <c r="V518" s="437"/>
    </row>
    <row r="519" spans="1:23" x14ac:dyDescent="0.35">
      <c r="A519" s="1396"/>
      <c r="B519" s="142">
        <v>6</v>
      </c>
      <c r="C519" s="118"/>
      <c r="D519" s="112"/>
      <c r="E519" s="112"/>
      <c r="F519" s="118"/>
      <c r="G519" s="445"/>
      <c r="H519" s="118"/>
      <c r="I519" s="428"/>
      <c r="J519" s="446"/>
      <c r="K519" s="446"/>
      <c r="L519" s="447"/>
      <c r="M519" s="428"/>
      <c r="N519" s="447"/>
      <c r="O519" s="139"/>
      <c r="P519" s="139"/>
      <c r="Q519" s="428"/>
      <c r="R519" s="428"/>
      <c r="S519" s="428"/>
      <c r="T519" s="428"/>
      <c r="U519" s="448"/>
      <c r="V519" s="437"/>
    </row>
    <row r="520" spans="1:23" x14ac:dyDescent="0.35">
      <c r="A520" s="1396"/>
      <c r="B520" s="142">
        <v>7</v>
      </c>
      <c r="C520" s="118"/>
      <c r="D520" s="112"/>
      <c r="E520" s="112"/>
      <c r="F520" s="118"/>
      <c r="G520" s="445"/>
      <c r="H520" s="118"/>
      <c r="I520" s="428"/>
      <c r="J520" s="446"/>
      <c r="K520" s="446"/>
      <c r="L520" s="447"/>
      <c r="M520" s="428"/>
      <c r="N520" s="447"/>
      <c r="O520" s="139"/>
      <c r="P520" s="139"/>
      <c r="Q520" s="428"/>
      <c r="R520" s="428"/>
      <c r="S520" s="428"/>
      <c r="T520" s="428"/>
      <c r="U520" s="448"/>
      <c r="V520" s="437"/>
    </row>
    <row r="521" spans="1:23" x14ac:dyDescent="0.35">
      <c r="A521" s="1396"/>
      <c r="B521" s="142">
        <v>8</v>
      </c>
      <c r="C521" s="118"/>
      <c r="D521" s="112"/>
      <c r="E521" s="112"/>
      <c r="F521" s="118"/>
      <c r="G521" s="445"/>
      <c r="H521" s="118"/>
      <c r="I521" s="428"/>
      <c r="J521" s="446"/>
      <c r="K521" s="446"/>
      <c r="L521" s="447"/>
      <c r="M521" s="428"/>
      <c r="N521" s="447"/>
      <c r="O521" s="139"/>
      <c r="P521" s="139"/>
      <c r="Q521" s="428"/>
      <c r="R521" s="428"/>
      <c r="S521" s="428"/>
      <c r="T521" s="428"/>
      <c r="U521" s="448"/>
      <c r="V521" s="437"/>
    </row>
    <row r="522" spans="1:23" x14ac:dyDescent="0.35">
      <c r="A522" s="1396"/>
      <c r="B522" s="142">
        <v>9</v>
      </c>
      <c r="C522" s="118"/>
      <c r="D522" s="112"/>
      <c r="E522" s="112"/>
      <c r="F522" s="118"/>
      <c r="G522" s="445"/>
      <c r="H522" s="118"/>
      <c r="I522" s="428"/>
      <c r="J522" s="446"/>
      <c r="K522" s="446"/>
      <c r="L522" s="447"/>
      <c r="M522" s="428"/>
      <c r="N522" s="447"/>
      <c r="O522" s="139"/>
      <c r="P522" s="139"/>
      <c r="Q522" s="428"/>
      <c r="R522" s="428"/>
      <c r="S522" s="428"/>
      <c r="T522" s="428"/>
      <c r="U522" s="448"/>
      <c r="V522" s="437"/>
    </row>
    <row r="523" spans="1:23" ht="15" thickBot="1" x14ac:dyDescent="0.4">
      <c r="A523" s="1397"/>
      <c r="B523" s="143">
        <v>10</v>
      </c>
      <c r="C523" s="132"/>
      <c r="D523" s="131"/>
      <c r="E523" s="131"/>
      <c r="F523" s="132"/>
      <c r="G523" s="449"/>
      <c r="H523" s="132"/>
      <c r="I523" s="450"/>
      <c r="J523" s="451"/>
      <c r="K523" s="451"/>
      <c r="L523" s="452"/>
      <c r="M523" s="450"/>
      <c r="N523" s="452"/>
      <c r="O523" s="140"/>
      <c r="P523" s="140"/>
      <c r="Q523" s="450"/>
      <c r="R523" s="450"/>
      <c r="S523" s="450"/>
      <c r="T523" s="450"/>
      <c r="U523" s="453"/>
      <c r="V523" s="437"/>
    </row>
    <row r="524" spans="1:23" ht="25" thickBot="1" x14ac:dyDescent="0.4">
      <c r="A524" s="564"/>
      <c r="C524" s="565"/>
      <c r="D524" s="566"/>
      <c r="E524" s="424" t="s">
        <v>331</v>
      </c>
      <c r="F524" s="425">
        <f>COUNTA(F514:F523)</f>
        <v>0</v>
      </c>
      <c r="G524" s="426">
        <f>COUNTA(G514:G523)</f>
        <v>0</v>
      </c>
      <c r="H524" s="565"/>
      <c r="I524" s="431"/>
      <c r="J524" s="567"/>
      <c r="K524" s="567"/>
      <c r="L524" s="568"/>
      <c r="M524" s="1354" t="s">
        <v>563</v>
      </c>
      <c r="N524" s="1355"/>
      <c r="O524" s="747">
        <f>SUM(O514:O523)</f>
        <v>0</v>
      </c>
      <c r="P524" s="748">
        <f>SUM(P514:P523)</f>
        <v>0</v>
      </c>
      <c r="Q524" s="431"/>
      <c r="S524" s="113"/>
      <c r="T524" s="117"/>
      <c r="U524" s="531"/>
      <c r="V524" s="455"/>
    </row>
    <row r="525" spans="1:23" ht="15" thickBot="1" x14ac:dyDescent="0.4">
      <c r="A525" s="456"/>
      <c r="B525" s="457"/>
      <c r="C525" s="407"/>
      <c r="D525" s="407"/>
      <c r="E525" s="407"/>
      <c r="F525" s="457"/>
      <c r="G525" s="407"/>
      <c r="H525" s="407"/>
      <c r="I525" s="457"/>
      <c r="J525" s="457"/>
      <c r="K525" s="457"/>
      <c r="L525" s="407"/>
      <c r="M525" s="407"/>
      <c r="N525" s="407"/>
      <c r="O525" s="407"/>
      <c r="P525" s="407"/>
      <c r="Q525" s="407"/>
      <c r="R525" s="407"/>
      <c r="S525" s="407"/>
      <c r="T525" s="458"/>
      <c r="U525" s="407"/>
      <c r="V525" s="459"/>
    </row>
    <row r="526" spans="1:23" ht="15" thickBot="1" x14ac:dyDescent="0.4">
      <c r="A526" s="432"/>
      <c r="B526" s="433"/>
      <c r="C526" s="434"/>
      <c r="D526" s="434"/>
      <c r="E526" s="434"/>
      <c r="F526" s="433"/>
      <c r="G526" s="434"/>
      <c r="H526" s="434"/>
      <c r="I526" s="433"/>
      <c r="J526" s="433"/>
      <c r="K526" s="433"/>
      <c r="L526" s="434"/>
      <c r="M526" s="434"/>
      <c r="N526" s="434"/>
      <c r="O526" s="434"/>
      <c r="P526" s="434"/>
      <c r="Q526" s="434"/>
      <c r="R526" s="434"/>
      <c r="S526" s="434"/>
      <c r="T526" s="434"/>
      <c r="U526" s="434"/>
      <c r="V526" s="435"/>
    </row>
    <row r="527" spans="1:23" ht="32.25" customHeight="1" thickBot="1" x14ac:dyDescent="0.4">
      <c r="A527" s="147" t="s">
        <v>9</v>
      </c>
      <c r="B527" s="1317" t="s">
        <v>57</v>
      </c>
      <c r="C527" s="1318"/>
      <c r="E527" s="1410" t="s">
        <v>294</v>
      </c>
      <c r="F527" s="1411"/>
      <c r="G527" s="1315">
        <f>VLOOKUP(B527,'Urbano.Piano inv. forn'!$D$131:$H$170,3,FALSE)</f>
        <v>0</v>
      </c>
      <c r="H527" s="1316"/>
      <c r="I527" s="104"/>
      <c r="J527" s="1410" t="s">
        <v>295</v>
      </c>
      <c r="K527" s="1412"/>
      <c r="L527" s="1411"/>
      <c r="M527" s="1315">
        <f>VLOOKUP(B527,'Urbano.Piano inv. forn'!$D$131:$H$170,4,FALSE)</f>
        <v>0</v>
      </c>
      <c r="N527" s="1316"/>
      <c r="P527" s="153" t="s">
        <v>296</v>
      </c>
      <c r="Q527" s="436"/>
      <c r="S527" s="154" t="s">
        <v>297</v>
      </c>
      <c r="T527" s="1171"/>
      <c r="U527" s="1173"/>
      <c r="V527" s="437"/>
    </row>
    <row r="528" spans="1:23" ht="13.5" customHeight="1" thickBot="1" x14ac:dyDescent="0.4">
      <c r="A528" s="133"/>
      <c r="B528" s="114"/>
      <c r="C528" s="114"/>
      <c r="E528" s="115"/>
      <c r="F528" s="115"/>
      <c r="G528" s="116"/>
      <c r="H528" s="116"/>
      <c r="I528" s="104"/>
      <c r="J528" s="115"/>
      <c r="K528" s="115"/>
      <c r="L528" s="115"/>
      <c r="M528" s="116"/>
      <c r="N528" s="116"/>
      <c r="P528" s="117"/>
      <c r="S528" s="113"/>
      <c r="T528" s="431"/>
      <c r="V528" s="134"/>
      <c r="W528" s="431"/>
    </row>
    <row r="529" spans="1:23" ht="33.75" customHeight="1" thickBot="1" x14ac:dyDescent="0.4">
      <c r="A529" s="1398" t="s">
        <v>298</v>
      </c>
      <c r="B529" s="1399"/>
      <c r="C529" s="1399"/>
      <c r="D529" s="1400"/>
      <c r="E529" s="1346">
        <f>VLOOKUP(B527,'Urbano.Piano inv. forn'!$D$131:$V$170,17,FALSE)</f>
        <v>0</v>
      </c>
      <c r="F529" s="1347"/>
      <c r="G529" s="1347"/>
      <c r="H529" s="1348"/>
      <c r="I529" s="104"/>
      <c r="J529" s="1401" t="s">
        <v>53</v>
      </c>
      <c r="K529" s="1402"/>
      <c r="L529" s="1403"/>
      <c r="M529" s="1346">
        <f>VLOOKUP(B527,'Urbano.Piano inv. forn'!$D$131:$V$170,19,FALSE)</f>
        <v>0</v>
      </c>
      <c r="N529" s="1348"/>
      <c r="O529" s="130"/>
      <c r="P529" s="154" t="s">
        <v>299</v>
      </c>
      <c r="Q529" s="135">
        <f>M529+E529</f>
        <v>0</v>
      </c>
      <c r="S529" s="154" t="s">
        <v>300</v>
      </c>
      <c r="T529" s="1171"/>
      <c r="U529" s="1173"/>
      <c r="V529" s="134"/>
      <c r="W529" s="431"/>
    </row>
    <row r="530" spans="1:23" ht="21.75" customHeight="1" thickBot="1" x14ac:dyDescent="0.4">
      <c r="A530" s="136"/>
      <c r="B530" s="137"/>
      <c r="C530" s="137"/>
      <c r="D530" s="137"/>
      <c r="E530" s="138"/>
      <c r="F530" s="138"/>
      <c r="G530" s="138"/>
      <c r="H530" s="138"/>
      <c r="I530" s="104"/>
      <c r="J530" s="115"/>
      <c r="K530" s="115"/>
      <c r="L530" s="115"/>
      <c r="M530" s="138"/>
      <c r="N530" s="138"/>
      <c r="O530" s="130"/>
      <c r="P530" s="113"/>
      <c r="Q530" s="130"/>
      <c r="S530" s="113"/>
      <c r="T530" s="114"/>
      <c r="U530" s="114"/>
      <c r="V530" s="134"/>
      <c r="W530" s="431"/>
    </row>
    <row r="531" spans="1:23" s="166" customFormat="1" ht="72" customHeight="1" x14ac:dyDescent="0.35">
      <c r="A531" s="1404" t="s">
        <v>301</v>
      </c>
      <c r="B531" s="1406" t="s">
        <v>302</v>
      </c>
      <c r="C531" s="1406" t="s">
        <v>303</v>
      </c>
      <c r="D531" s="149" t="s">
        <v>304</v>
      </c>
      <c r="E531" s="150" t="s">
        <v>305</v>
      </c>
      <c r="F531" s="149" t="s">
        <v>306</v>
      </c>
      <c r="G531" s="149" t="s">
        <v>307</v>
      </c>
      <c r="H531" s="151" t="s">
        <v>268</v>
      </c>
      <c r="I531" s="151" t="s">
        <v>308</v>
      </c>
      <c r="J531" s="151" t="s">
        <v>309</v>
      </c>
      <c r="K531" s="151" t="s">
        <v>818</v>
      </c>
      <c r="L531" s="151" t="s">
        <v>310</v>
      </c>
      <c r="M531" s="151" t="s">
        <v>311</v>
      </c>
      <c r="N531" s="151" t="s">
        <v>312</v>
      </c>
      <c r="O531" s="151" t="s">
        <v>313</v>
      </c>
      <c r="P531" s="151" t="s">
        <v>314</v>
      </c>
      <c r="Q531" s="151" t="s">
        <v>315</v>
      </c>
      <c r="R531" s="151" t="s">
        <v>316</v>
      </c>
      <c r="S531" s="151" t="s">
        <v>317</v>
      </c>
      <c r="T531" s="151" t="s">
        <v>318</v>
      </c>
      <c r="U531" s="1408" t="s">
        <v>319</v>
      </c>
      <c r="V531" s="438"/>
    </row>
    <row r="532" spans="1:23" s="166" customFormat="1" ht="28.5" customHeight="1" thickBot="1" x14ac:dyDescent="0.4">
      <c r="A532" s="1405"/>
      <c r="B532" s="1407"/>
      <c r="C532" s="1407"/>
      <c r="D532" s="152" t="s">
        <v>320</v>
      </c>
      <c r="E532" s="152" t="s">
        <v>321</v>
      </c>
      <c r="F532" s="152" t="s">
        <v>322</v>
      </c>
      <c r="G532" s="152" t="s">
        <v>322</v>
      </c>
      <c r="H532" s="152" t="s">
        <v>55</v>
      </c>
      <c r="I532" s="152" t="s">
        <v>29</v>
      </c>
      <c r="J532" s="152" t="s">
        <v>323</v>
      </c>
      <c r="K532" s="152" t="s">
        <v>324</v>
      </c>
      <c r="L532" s="152" t="s">
        <v>324</v>
      </c>
      <c r="M532" s="152" t="s">
        <v>325</v>
      </c>
      <c r="N532" s="152" t="s">
        <v>324</v>
      </c>
      <c r="O532" s="152" t="s">
        <v>326</v>
      </c>
      <c r="P532" s="152" t="s">
        <v>820</v>
      </c>
      <c r="Q532" s="152" t="s">
        <v>327</v>
      </c>
      <c r="R532" s="152" t="s">
        <v>328</v>
      </c>
      <c r="S532" s="152" t="s">
        <v>329</v>
      </c>
      <c r="T532" s="152" t="s">
        <v>329</v>
      </c>
      <c r="U532" s="1409"/>
      <c r="V532" s="438"/>
    </row>
    <row r="533" spans="1:23" ht="15" customHeight="1" x14ac:dyDescent="0.35">
      <c r="A533" s="1396" t="str">
        <f>B527</f>
        <v>urb.e.2</v>
      </c>
      <c r="B533" s="141">
        <v>1</v>
      </c>
      <c r="C533" s="185"/>
      <c r="D533" s="119"/>
      <c r="E533" s="119"/>
      <c r="F533" s="185"/>
      <c r="G533" s="440"/>
      <c r="H533" s="120"/>
      <c r="I533" s="441"/>
      <c r="J533" s="442"/>
      <c r="K533" s="442"/>
      <c r="L533" s="443"/>
      <c r="M533" s="441"/>
      <c r="N533" s="443"/>
      <c r="O533" s="148"/>
      <c r="P533" s="148"/>
      <c r="Q533" s="441"/>
      <c r="R533" s="441"/>
      <c r="S533" s="441"/>
      <c r="T533" s="441"/>
      <c r="U533" s="444"/>
      <c r="V533" s="437"/>
    </row>
    <row r="534" spans="1:23" x14ac:dyDescent="0.35">
      <c r="A534" s="1396"/>
      <c r="B534" s="142">
        <v>2</v>
      </c>
      <c r="C534" s="118"/>
      <c r="D534" s="112"/>
      <c r="E534" s="112"/>
      <c r="F534" s="118"/>
      <c r="G534" s="445"/>
      <c r="H534" s="118"/>
      <c r="I534" s="428"/>
      <c r="J534" s="446"/>
      <c r="K534" s="446"/>
      <c r="L534" s="447"/>
      <c r="M534" s="428"/>
      <c r="N534" s="447"/>
      <c r="O534" s="139"/>
      <c r="P534" s="139"/>
      <c r="Q534" s="428"/>
      <c r="R534" s="428" t="s">
        <v>330</v>
      </c>
      <c r="S534" s="428"/>
      <c r="T534" s="428"/>
      <c r="U534" s="448"/>
      <c r="V534" s="437"/>
    </row>
    <row r="535" spans="1:23" x14ac:dyDescent="0.35">
      <c r="A535" s="1396"/>
      <c r="B535" s="142">
        <v>3</v>
      </c>
      <c r="C535" s="118"/>
      <c r="D535" s="112"/>
      <c r="E535" s="112"/>
      <c r="F535" s="118"/>
      <c r="G535" s="445"/>
      <c r="H535" s="118"/>
      <c r="I535" s="428"/>
      <c r="J535" s="446"/>
      <c r="K535" s="446"/>
      <c r="L535" s="447"/>
      <c r="M535" s="428"/>
      <c r="N535" s="447"/>
      <c r="O535" s="139"/>
      <c r="P535" s="139"/>
      <c r="Q535" s="428"/>
      <c r="R535" s="428"/>
      <c r="S535" s="428"/>
      <c r="T535" s="428"/>
      <c r="U535" s="448"/>
      <c r="V535" s="437"/>
    </row>
    <row r="536" spans="1:23" x14ac:dyDescent="0.35">
      <c r="A536" s="1396"/>
      <c r="B536" s="142">
        <v>4</v>
      </c>
      <c r="C536" s="118"/>
      <c r="D536" s="112"/>
      <c r="E536" s="112"/>
      <c r="F536" s="118"/>
      <c r="G536" s="445"/>
      <c r="H536" s="118"/>
      <c r="I536" s="428"/>
      <c r="J536" s="446"/>
      <c r="K536" s="446"/>
      <c r="L536" s="447"/>
      <c r="M536" s="428"/>
      <c r="N536" s="447"/>
      <c r="O536" s="139"/>
      <c r="P536" s="139"/>
      <c r="Q536" s="428"/>
      <c r="R536" s="428"/>
      <c r="S536" s="428"/>
      <c r="T536" s="428"/>
      <c r="U536" s="448"/>
      <c r="V536" s="437"/>
    </row>
    <row r="537" spans="1:23" x14ac:dyDescent="0.35">
      <c r="A537" s="1396"/>
      <c r="B537" s="142">
        <v>5</v>
      </c>
      <c r="C537" s="118"/>
      <c r="D537" s="112"/>
      <c r="E537" s="112"/>
      <c r="F537" s="118"/>
      <c r="G537" s="445"/>
      <c r="H537" s="118"/>
      <c r="I537" s="428"/>
      <c r="J537" s="446"/>
      <c r="K537" s="446"/>
      <c r="L537" s="447"/>
      <c r="M537" s="428"/>
      <c r="N537" s="447"/>
      <c r="O537" s="139"/>
      <c r="P537" s="139"/>
      <c r="Q537" s="428"/>
      <c r="R537" s="428"/>
      <c r="S537" s="428"/>
      <c r="T537" s="428"/>
      <c r="U537" s="448"/>
      <c r="V537" s="437"/>
    </row>
    <row r="538" spans="1:23" x14ac:dyDescent="0.35">
      <c r="A538" s="1396"/>
      <c r="B538" s="142">
        <v>6</v>
      </c>
      <c r="C538" s="118"/>
      <c r="D538" s="112"/>
      <c r="E538" s="112"/>
      <c r="F538" s="118"/>
      <c r="G538" s="445"/>
      <c r="H538" s="118"/>
      <c r="I538" s="428"/>
      <c r="J538" s="446"/>
      <c r="K538" s="446"/>
      <c r="L538" s="447"/>
      <c r="M538" s="428"/>
      <c r="N538" s="447"/>
      <c r="O538" s="139"/>
      <c r="P538" s="139"/>
      <c r="Q538" s="428"/>
      <c r="R538" s="428"/>
      <c r="S538" s="428"/>
      <c r="T538" s="428"/>
      <c r="U538" s="448"/>
      <c r="V538" s="437"/>
    </row>
    <row r="539" spans="1:23" x14ac:dyDescent="0.35">
      <c r="A539" s="1396"/>
      <c r="B539" s="142">
        <v>7</v>
      </c>
      <c r="C539" s="118"/>
      <c r="D539" s="112"/>
      <c r="E539" s="112"/>
      <c r="F539" s="118"/>
      <c r="G539" s="445"/>
      <c r="H539" s="118"/>
      <c r="I539" s="428"/>
      <c r="J539" s="446"/>
      <c r="K539" s="446"/>
      <c r="L539" s="447"/>
      <c r="M539" s="428"/>
      <c r="N539" s="447"/>
      <c r="O539" s="139"/>
      <c r="P539" s="139"/>
      <c r="Q539" s="428"/>
      <c r="R539" s="428"/>
      <c r="S539" s="428"/>
      <c r="T539" s="428"/>
      <c r="U539" s="448"/>
      <c r="V539" s="437"/>
    </row>
    <row r="540" spans="1:23" x14ac:dyDescent="0.35">
      <c r="A540" s="1396"/>
      <c r="B540" s="142">
        <v>8</v>
      </c>
      <c r="C540" s="118"/>
      <c r="D540" s="112"/>
      <c r="E540" s="112"/>
      <c r="F540" s="118"/>
      <c r="G540" s="445"/>
      <c r="H540" s="118"/>
      <c r="I540" s="428"/>
      <c r="J540" s="446"/>
      <c r="K540" s="446"/>
      <c r="L540" s="447"/>
      <c r="M540" s="428"/>
      <c r="N540" s="447"/>
      <c r="O540" s="139"/>
      <c r="P540" s="139"/>
      <c r="Q540" s="428"/>
      <c r="R540" s="428"/>
      <c r="S540" s="428"/>
      <c r="T540" s="428"/>
      <c r="U540" s="448"/>
      <c r="V540" s="437"/>
    </row>
    <row r="541" spans="1:23" x14ac:dyDescent="0.35">
      <c r="A541" s="1396"/>
      <c r="B541" s="142">
        <v>9</v>
      </c>
      <c r="C541" s="118"/>
      <c r="D541" s="112"/>
      <c r="E541" s="112"/>
      <c r="F541" s="118"/>
      <c r="G541" s="445"/>
      <c r="H541" s="118"/>
      <c r="I541" s="428"/>
      <c r="J541" s="446"/>
      <c r="K541" s="446"/>
      <c r="L541" s="447"/>
      <c r="M541" s="428"/>
      <c r="N541" s="447"/>
      <c r="O541" s="139"/>
      <c r="P541" s="139"/>
      <c r="Q541" s="428"/>
      <c r="R541" s="428"/>
      <c r="S541" s="428"/>
      <c r="T541" s="428"/>
      <c r="U541" s="448"/>
      <c r="V541" s="437"/>
    </row>
    <row r="542" spans="1:23" ht="15" thickBot="1" x14ac:dyDescent="0.4">
      <c r="A542" s="1397"/>
      <c r="B542" s="143">
        <v>10</v>
      </c>
      <c r="C542" s="132"/>
      <c r="D542" s="131"/>
      <c r="E542" s="131"/>
      <c r="F542" s="132"/>
      <c r="G542" s="449"/>
      <c r="H542" s="132"/>
      <c r="I542" s="450"/>
      <c r="J542" s="451"/>
      <c r="K542" s="451"/>
      <c r="L542" s="452"/>
      <c r="M542" s="450"/>
      <c r="N542" s="452"/>
      <c r="O542" s="140"/>
      <c r="P542" s="140"/>
      <c r="Q542" s="450"/>
      <c r="R542" s="450"/>
      <c r="S542" s="450"/>
      <c r="T542" s="450"/>
      <c r="U542" s="453"/>
      <c r="V542" s="437"/>
    </row>
    <row r="543" spans="1:23" ht="25" thickBot="1" x14ac:dyDescent="0.4">
      <c r="A543" s="564"/>
      <c r="C543" s="565"/>
      <c r="D543" s="566"/>
      <c r="E543" s="424" t="s">
        <v>331</v>
      </c>
      <c r="F543" s="425">
        <f>COUNTA(F533:F542)</f>
        <v>0</v>
      </c>
      <c r="G543" s="426">
        <f>COUNTA(G533:G542)</f>
        <v>0</v>
      </c>
      <c r="H543" s="565"/>
      <c r="I543" s="431"/>
      <c r="J543" s="567"/>
      <c r="K543" s="567"/>
      <c r="L543" s="568"/>
      <c r="M543" s="1354" t="s">
        <v>563</v>
      </c>
      <c r="N543" s="1355"/>
      <c r="O543" s="747">
        <f>SUM(O533:O542)</f>
        <v>0</v>
      </c>
      <c r="P543" s="748">
        <f>SUM(P533:P542)</f>
        <v>0</v>
      </c>
      <c r="Q543" s="431"/>
      <c r="S543" s="113"/>
      <c r="T543" s="117"/>
      <c r="U543" s="531"/>
      <c r="V543" s="455"/>
    </row>
    <row r="544" spans="1:23" ht="15" thickBot="1" x14ac:dyDescent="0.4">
      <c r="A544" s="456"/>
      <c r="B544" s="457"/>
      <c r="C544" s="407"/>
      <c r="D544" s="407"/>
      <c r="E544" s="407"/>
      <c r="F544" s="457"/>
      <c r="G544" s="407"/>
      <c r="H544" s="407"/>
      <c r="I544" s="457"/>
      <c r="J544" s="457"/>
      <c r="K544" s="457"/>
      <c r="L544" s="407"/>
      <c r="M544" s="407"/>
      <c r="N544" s="407"/>
      <c r="O544" s="407"/>
      <c r="P544" s="407"/>
      <c r="Q544" s="407"/>
      <c r="R544" s="407"/>
      <c r="S544" s="407"/>
      <c r="T544" s="458"/>
      <c r="U544" s="407"/>
      <c r="V544" s="459"/>
    </row>
    <row r="545" spans="1:23" ht="15" thickBot="1" x14ac:dyDescent="0.4">
      <c r="A545" s="432"/>
      <c r="B545" s="433"/>
      <c r="C545" s="434"/>
      <c r="D545" s="434"/>
      <c r="E545" s="434"/>
      <c r="F545" s="433"/>
      <c r="G545" s="434"/>
      <c r="H545" s="434"/>
      <c r="I545" s="433"/>
      <c r="J545" s="433"/>
      <c r="K545" s="433"/>
      <c r="L545" s="434"/>
      <c r="M545" s="434"/>
      <c r="N545" s="434"/>
      <c r="O545" s="434"/>
      <c r="P545" s="434"/>
      <c r="Q545" s="434"/>
      <c r="R545" s="434"/>
      <c r="S545" s="434"/>
      <c r="T545" s="434"/>
      <c r="U545" s="434"/>
      <c r="V545" s="435"/>
    </row>
    <row r="546" spans="1:23" ht="32.25" customHeight="1" thickBot="1" x14ac:dyDescent="0.4">
      <c r="A546" s="147" t="s">
        <v>9</v>
      </c>
      <c r="B546" s="1317" t="s">
        <v>57</v>
      </c>
      <c r="C546" s="1318"/>
      <c r="E546" s="1410" t="s">
        <v>294</v>
      </c>
      <c r="F546" s="1411"/>
      <c r="G546" s="1315">
        <f>VLOOKUP(B546,'Urbano.Piano inv. forn'!$D$131:$H$170,3,FALSE)</f>
        <v>0</v>
      </c>
      <c r="H546" s="1316"/>
      <c r="I546" s="104"/>
      <c r="J546" s="1410" t="s">
        <v>295</v>
      </c>
      <c r="K546" s="1412"/>
      <c r="L546" s="1411"/>
      <c r="M546" s="1315">
        <f>VLOOKUP(B546,'Urbano.Piano inv. forn'!$D$131:$H$170,4,FALSE)</f>
        <v>0</v>
      </c>
      <c r="N546" s="1316"/>
      <c r="P546" s="153" t="s">
        <v>296</v>
      </c>
      <c r="Q546" s="436"/>
      <c r="S546" s="154" t="s">
        <v>297</v>
      </c>
      <c r="T546" s="1171"/>
      <c r="U546" s="1173"/>
      <c r="V546" s="437"/>
    </row>
    <row r="547" spans="1:23" ht="13.5" customHeight="1" thickBot="1" x14ac:dyDescent="0.4">
      <c r="A547" s="133"/>
      <c r="B547" s="114"/>
      <c r="C547" s="114"/>
      <c r="E547" s="115"/>
      <c r="F547" s="115"/>
      <c r="G547" s="116"/>
      <c r="H547" s="116"/>
      <c r="I547" s="104"/>
      <c r="J547" s="115"/>
      <c r="K547" s="115"/>
      <c r="L547" s="115"/>
      <c r="M547" s="116"/>
      <c r="N547" s="116"/>
      <c r="P547" s="117"/>
      <c r="S547" s="113"/>
      <c r="T547" s="431"/>
      <c r="V547" s="134"/>
      <c r="W547" s="431"/>
    </row>
    <row r="548" spans="1:23" ht="33.75" customHeight="1" thickBot="1" x14ac:dyDescent="0.4">
      <c r="A548" s="1398" t="s">
        <v>298</v>
      </c>
      <c r="B548" s="1399"/>
      <c r="C548" s="1399"/>
      <c r="D548" s="1400"/>
      <c r="E548" s="1346">
        <f>VLOOKUP(B546,'Urbano.Piano inv. forn'!$D$131:$V$170,17,FALSE)</f>
        <v>0</v>
      </c>
      <c r="F548" s="1347"/>
      <c r="G548" s="1347"/>
      <c r="H548" s="1348"/>
      <c r="I548" s="104"/>
      <c r="J548" s="1401" t="s">
        <v>53</v>
      </c>
      <c r="K548" s="1402"/>
      <c r="L548" s="1403"/>
      <c r="M548" s="1346">
        <f>VLOOKUP(B546,'Urbano.Piano inv. forn'!$D$131:$V$170,19,FALSE)</f>
        <v>0</v>
      </c>
      <c r="N548" s="1348"/>
      <c r="O548" s="130"/>
      <c r="P548" s="154" t="s">
        <v>299</v>
      </c>
      <c r="Q548" s="135">
        <f>M548+E548</f>
        <v>0</v>
      </c>
      <c r="S548" s="154" t="s">
        <v>300</v>
      </c>
      <c r="T548" s="1171"/>
      <c r="U548" s="1173"/>
      <c r="V548" s="134"/>
      <c r="W548" s="431"/>
    </row>
    <row r="549" spans="1:23" ht="21.75" customHeight="1" thickBot="1" x14ac:dyDescent="0.4">
      <c r="A549" s="136"/>
      <c r="B549" s="137"/>
      <c r="C549" s="137"/>
      <c r="D549" s="137"/>
      <c r="E549" s="138"/>
      <c r="F549" s="138"/>
      <c r="G549" s="138"/>
      <c r="H549" s="138"/>
      <c r="I549" s="104"/>
      <c r="J549" s="115"/>
      <c r="K549" s="115"/>
      <c r="L549" s="115"/>
      <c r="M549" s="138"/>
      <c r="N549" s="138"/>
      <c r="O549" s="130"/>
      <c r="P549" s="113"/>
      <c r="Q549" s="130"/>
      <c r="S549" s="113"/>
      <c r="T549" s="114"/>
      <c r="U549" s="114"/>
      <c r="V549" s="134"/>
      <c r="W549" s="431"/>
    </row>
    <row r="550" spans="1:23" s="166" customFormat="1" ht="72" customHeight="1" x14ac:dyDescent="0.35">
      <c r="A550" s="1404" t="s">
        <v>301</v>
      </c>
      <c r="B550" s="1406" t="s">
        <v>302</v>
      </c>
      <c r="C550" s="1406" t="s">
        <v>303</v>
      </c>
      <c r="D550" s="149" t="s">
        <v>304</v>
      </c>
      <c r="E550" s="150" t="s">
        <v>305</v>
      </c>
      <c r="F550" s="149" t="s">
        <v>306</v>
      </c>
      <c r="G550" s="149" t="s">
        <v>307</v>
      </c>
      <c r="H550" s="151" t="s">
        <v>268</v>
      </c>
      <c r="I550" s="151" t="s">
        <v>308</v>
      </c>
      <c r="J550" s="151" t="s">
        <v>309</v>
      </c>
      <c r="K550" s="151" t="s">
        <v>818</v>
      </c>
      <c r="L550" s="151" t="s">
        <v>310</v>
      </c>
      <c r="M550" s="151" t="s">
        <v>311</v>
      </c>
      <c r="N550" s="151" t="s">
        <v>312</v>
      </c>
      <c r="O550" s="151" t="s">
        <v>313</v>
      </c>
      <c r="P550" s="151" t="s">
        <v>314</v>
      </c>
      <c r="Q550" s="151" t="s">
        <v>315</v>
      </c>
      <c r="R550" s="151" t="s">
        <v>316</v>
      </c>
      <c r="S550" s="151" t="s">
        <v>317</v>
      </c>
      <c r="T550" s="151" t="s">
        <v>318</v>
      </c>
      <c r="U550" s="1408" t="s">
        <v>319</v>
      </c>
      <c r="V550" s="438"/>
    </row>
    <row r="551" spans="1:23" s="166" customFormat="1" ht="28.5" customHeight="1" thickBot="1" x14ac:dyDescent="0.4">
      <c r="A551" s="1405"/>
      <c r="B551" s="1407"/>
      <c r="C551" s="1407"/>
      <c r="D551" s="152" t="s">
        <v>320</v>
      </c>
      <c r="E551" s="152" t="s">
        <v>321</v>
      </c>
      <c r="F551" s="152" t="s">
        <v>322</v>
      </c>
      <c r="G551" s="152" t="s">
        <v>322</v>
      </c>
      <c r="H551" s="152" t="s">
        <v>55</v>
      </c>
      <c r="I551" s="152" t="s">
        <v>29</v>
      </c>
      <c r="J551" s="152" t="s">
        <v>323</v>
      </c>
      <c r="K551" s="152" t="s">
        <v>324</v>
      </c>
      <c r="L551" s="152" t="s">
        <v>324</v>
      </c>
      <c r="M551" s="152" t="s">
        <v>325</v>
      </c>
      <c r="N551" s="152" t="s">
        <v>324</v>
      </c>
      <c r="O551" s="152" t="s">
        <v>326</v>
      </c>
      <c r="P551" s="152" t="s">
        <v>820</v>
      </c>
      <c r="Q551" s="152" t="s">
        <v>327</v>
      </c>
      <c r="R551" s="152" t="s">
        <v>328</v>
      </c>
      <c r="S551" s="152" t="s">
        <v>329</v>
      </c>
      <c r="T551" s="152" t="s">
        <v>329</v>
      </c>
      <c r="U551" s="1409"/>
      <c r="V551" s="438"/>
    </row>
    <row r="552" spans="1:23" ht="15" customHeight="1" x14ac:dyDescent="0.35">
      <c r="A552" s="1396" t="str">
        <f>B546</f>
        <v>urb.e.2</v>
      </c>
      <c r="B552" s="141">
        <v>1</v>
      </c>
      <c r="C552" s="185"/>
      <c r="D552" s="119"/>
      <c r="E552" s="119"/>
      <c r="F552" s="185"/>
      <c r="G552" s="440"/>
      <c r="H552" s="120"/>
      <c r="I552" s="441"/>
      <c r="J552" s="442"/>
      <c r="K552" s="442"/>
      <c r="L552" s="443"/>
      <c r="M552" s="441"/>
      <c r="N552" s="443"/>
      <c r="O552" s="148"/>
      <c r="P552" s="148"/>
      <c r="Q552" s="441"/>
      <c r="R552" s="441"/>
      <c r="S552" s="441"/>
      <c r="T552" s="441"/>
      <c r="U552" s="444"/>
      <c r="V552" s="437"/>
    </row>
    <row r="553" spans="1:23" x14ac:dyDescent="0.35">
      <c r="A553" s="1396"/>
      <c r="B553" s="142">
        <v>2</v>
      </c>
      <c r="C553" s="118"/>
      <c r="D553" s="112"/>
      <c r="E553" s="112"/>
      <c r="F553" s="118"/>
      <c r="G553" s="445"/>
      <c r="H553" s="118"/>
      <c r="I553" s="428"/>
      <c r="J553" s="446"/>
      <c r="K553" s="446"/>
      <c r="L553" s="447"/>
      <c r="M553" s="428"/>
      <c r="N553" s="447"/>
      <c r="O553" s="139"/>
      <c r="P553" s="139"/>
      <c r="Q553" s="428"/>
      <c r="R553" s="428" t="s">
        <v>330</v>
      </c>
      <c r="S553" s="428"/>
      <c r="T553" s="428"/>
      <c r="U553" s="448"/>
      <c r="V553" s="437"/>
    </row>
    <row r="554" spans="1:23" x14ac:dyDescent="0.35">
      <c r="A554" s="1396"/>
      <c r="B554" s="142">
        <v>3</v>
      </c>
      <c r="C554" s="118"/>
      <c r="D554" s="112"/>
      <c r="E554" s="112"/>
      <c r="F554" s="118"/>
      <c r="G554" s="445"/>
      <c r="H554" s="118"/>
      <c r="I554" s="428"/>
      <c r="J554" s="446"/>
      <c r="K554" s="446"/>
      <c r="L554" s="447"/>
      <c r="M554" s="428"/>
      <c r="N554" s="447"/>
      <c r="O554" s="139"/>
      <c r="P554" s="139"/>
      <c r="Q554" s="428"/>
      <c r="R554" s="428"/>
      <c r="S554" s="428"/>
      <c r="T554" s="428"/>
      <c r="U554" s="448"/>
      <c r="V554" s="437"/>
    </row>
    <row r="555" spans="1:23" x14ac:dyDescent="0.35">
      <c r="A555" s="1396"/>
      <c r="B555" s="142">
        <v>4</v>
      </c>
      <c r="C555" s="118"/>
      <c r="D555" s="112"/>
      <c r="E555" s="112"/>
      <c r="F555" s="118"/>
      <c r="G555" s="445"/>
      <c r="H555" s="118"/>
      <c r="I555" s="428"/>
      <c r="J555" s="446"/>
      <c r="K555" s="446"/>
      <c r="L555" s="447"/>
      <c r="M555" s="428"/>
      <c r="N555" s="447"/>
      <c r="O555" s="139"/>
      <c r="P555" s="139"/>
      <c r="Q555" s="428"/>
      <c r="R555" s="428"/>
      <c r="S555" s="428"/>
      <c r="T555" s="428"/>
      <c r="U555" s="448"/>
      <c r="V555" s="437"/>
    </row>
    <row r="556" spans="1:23" x14ac:dyDescent="0.35">
      <c r="A556" s="1396"/>
      <c r="B556" s="142">
        <v>5</v>
      </c>
      <c r="C556" s="118"/>
      <c r="D556" s="112"/>
      <c r="E556" s="112"/>
      <c r="F556" s="118"/>
      <c r="G556" s="445"/>
      <c r="H556" s="118"/>
      <c r="I556" s="428"/>
      <c r="J556" s="446"/>
      <c r="K556" s="446"/>
      <c r="L556" s="447"/>
      <c r="M556" s="428"/>
      <c r="N556" s="447"/>
      <c r="O556" s="139"/>
      <c r="P556" s="139"/>
      <c r="Q556" s="428"/>
      <c r="R556" s="428"/>
      <c r="S556" s="428"/>
      <c r="T556" s="428"/>
      <c r="U556" s="448"/>
      <c r="V556" s="437"/>
    </row>
    <row r="557" spans="1:23" x14ac:dyDescent="0.35">
      <c r="A557" s="1396"/>
      <c r="B557" s="142">
        <v>6</v>
      </c>
      <c r="C557" s="118"/>
      <c r="D557" s="112"/>
      <c r="E557" s="112"/>
      <c r="F557" s="118"/>
      <c r="G557" s="445"/>
      <c r="H557" s="118"/>
      <c r="I557" s="428"/>
      <c r="J557" s="446"/>
      <c r="K557" s="446"/>
      <c r="L557" s="447"/>
      <c r="M557" s="428"/>
      <c r="N557" s="447"/>
      <c r="O557" s="139"/>
      <c r="P557" s="139"/>
      <c r="Q557" s="428"/>
      <c r="R557" s="428"/>
      <c r="S557" s="428"/>
      <c r="T557" s="428"/>
      <c r="U557" s="448"/>
      <c r="V557" s="437"/>
    </row>
    <row r="558" spans="1:23" x14ac:dyDescent="0.35">
      <c r="A558" s="1396"/>
      <c r="B558" s="142">
        <v>7</v>
      </c>
      <c r="C558" s="118"/>
      <c r="D558" s="112"/>
      <c r="E558" s="112"/>
      <c r="F558" s="118"/>
      <c r="G558" s="445"/>
      <c r="H558" s="118"/>
      <c r="I558" s="428"/>
      <c r="J558" s="446"/>
      <c r="K558" s="446"/>
      <c r="L558" s="447"/>
      <c r="M558" s="428"/>
      <c r="N558" s="447"/>
      <c r="O558" s="139"/>
      <c r="P558" s="139"/>
      <c r="Q558" s="428"/>
      <c r="R558" s="428"/>
      <c r="S558" s="428"/>
      <c r="T558" s="428"/>
      <c r="U558" s="448"/>
      <c r="V558" s="437"/>
    </row>
    <row r="559" spans="1:23" x14ac:dyDescent="0.35">
      <c r="A559" s="1396"/>
      <c r="B559" s="142">
        <v>8</v>
      </c>
      <c r="C559" s="118"/>
      <c r="D559" s="112"/>
      <c r="E559" s="112"/>
      <c r="F559" s="118"/>
      <c r="G559" s="445"/>
      <c r="H559" s="118"/>
      <c r="I559" s="428"/>
      <c r="J559" s="446"/>
      <c r="K559" s="446"/>
      <c r="L559" s="447"/>
      <c r="M559" s="428"/>
      <c r="N559" s="447"/>
      <c r="O559" s="139"/>
      <c r="P559" s="139"/>
      <c r="Q559" s="428"/>
      <c r="R559" s="428"/>
      <c r="S559" s="428"/>
      <c r="T559" s="428"/>
      <c r="U559" s="448"/>
      <c r="V559" s="437"/>
    </row>
    <row r="560" spans="1:23" x14ac:dyDescent="0.35">
      <c r="A560" s="1396"/>
      <c r="B560" s="142">
        <v>9</v>
      </c>
      <c r="C560" s="118"/>
      <c r="D560" s="112"/>
      <c r="E560" s="112"/>
      <c r="F560" s="118"/>
      <c r="G560" s="445"/>
      <c r="H560" s="118"/>
      <c r="I560" s="428"/>
      <c r="J560" s="446"/>
      <c r="K560" s="446"/>
      <c r="L560" s="447"/>
      <c r="M560" s="428"/>
      <c r="N560" s="447"/>
      <c r="O560" s="139"/>
      <c r="P560" s="139"/>
      <c r="Q560" s="428"/>
      <c r="R560" s="428"/>
      <c r="S560" s="428"/>
      <c r="T560" s="428"/>
      <c r="U560" s="448"/>
      <c r="V560" s="437"/>
    </row>
    <row r="561" spans="1:23" ht="15" thickBot="1" x14ac:dyDescent="0.4">
      <c r="A561" s="1397"/>
      <c r="B561" s="143">
        <v>10</v>
      </c>
      <c r="C561" s="132"/>
      <c r="D561" s="131"/>
      <c r="E561" s="131"/>
      <c r="F561" s="132"/>
      <c r="G561" s="449"/>
      <c r="H561" s="132"/>
      <c r="I561" s="450"/>
      <c r="J561" s="451"/>
      <c r="K561" s="451"/>
      <c r="L561" s="452"/>
      <c r="M561" s="450"/>
      <c r="N561" s="452"/>
      <c r="O561" s="140"/>
      <c r="P561" s="140"/>
      <c r="Q561" s="450"/>
      <c r="R561" s="450"/>
      <c r="S561" s="450"/>
      <c r="T561" s="450"/>
      <c r="U561" s="453"/>
      <c r="V561" s="437"/>
    </row>
    <row r="562" spans="1:23" ht="25" thickBot="1" x14ac:dyDescent="0.4">
      <c r="A562" s="564"/>
      <c r="C562" s="565"/>
      <c r="D562" s="566"/>
      <c r="E562" s="424" t="s">
        <v>331</v>
      </c>
      <c r="F562" s="425">
        <f>COUNTA(F552:F561)</f>
        <v>0</v>
      </c>
      <c r="G562" s="426">
        <f>COUNTA(G552:G561)</f>
        <v>0</v>
      </c>
      <c r="H562" s="565"/>
      <c r="I562" s="431"/>
      <c r="J562" s="567"/>
      <c r="K562" s="567"/>
      <c r="L562" s="568"/>
      <c r="M562" s="1354" t="s">
        <v>563</v>
      </c>
      <c r="N562" s="1355"/>
      <c r="O562" s="747">
        <f>SUM(O552:O561)</f>
        <v>0</v>
      </c>
      <c r="P562" s="748">
        <f>SUM(P552:P561)</f>
        <v>0</v>
      </c>
      <c r="Q562" s="431"/>
      <c r="S562" s="113"/>
      <c r="T562" s="117"/>
      <c r="U562" s="531"/>
      <c r="V562" s="455"/>
    </row>
    <row r="563" spans="1:23" ht="15" thickBot="1" x14ac:dyDescent="0.4">
      <c r="A563" s="456"/>
      <c r="B563" s="457"/>
      <c r="C563" s="407"/>
      <c r="D563" s="407"/>
      <c r="E563" s="407"/>
      <c r="F563" s="457"/>
      <c r="G563" s="407"/>
      <c r="H563" s="407"/>
      <c r="I563" s="457"/>
      <c r="J563" s="457"/>
      <c r="K563" s="457"/>
      <c r="L563" s="407"/>
      <c r="M563" s="407"/>
      <c r="N563" s="407"/>
      <c r="O563" s="407"/>
      <c r="P563" s="407"/>
      <c r="Q563" s="407"/>
      <c r="R563" s="407"/>
      <c r="S563" s="407"/>
      <c r="T563" s="458"/>
      <c r="U563" s="407"/>
      <c r="V563" s="459"/>
    </row>
    <row r="564" spans="1:23" ht="15" thickBot="1" x14ac:dyDescent="0.4">
      <c r="A564" s="432"/>
      <c r="B564" s="433"/>
      <c r="C564" s="434"/>
      <c r="D564" s="434"/>
      <c r="E564" s="434"/>
      <c r="F564" s="433"/>
      <c r="G564" s="434"/>
      <c r="H564" s="434"/>
      <c r="I564" s="433"/>
      <c r="J564" s="433"/>
      <c r="K564" s="433"/>
      <c r="L564" s="434"/>
      <c r="M564" s="434"/>
      <c r="N564" s="434"/>
      <c r="O564" s="434"/>
      <c r="P564" s="434"/>
      <c r="Q564" s="434"/>
      <c r="R564" s="434"/>
      <c r="S564" s="434"/>
      <c r="T564" s="434"/>
      <c r="U564" s="434"/>
      <c r="V564" s="435"/>
    </row>
    <row r="565" spans="1:23" ht="32.25" customHeight="1" thickBot="1" x14ac:dyDescent="0.4">
      <c r="A565" s="147" t="s">
        <v>9</v>
      </c>
      <c r="B565" s="1317" t="s">
        <v>57</v>
      </c>
      <c r="C565" s="1318"/>
      <c r="E565" s="1410" t="s">
        <v>294</v>
      </c>
      <c r="F565" s="1411"/>
      <c r="G565" s="1315">
        <f>VLOOKUP(B565,'Urbano.Piano inv. forn'!$D$131:$H$170,3,FALSE)</f>
        <v>0</v>
      </c>
      <c r="H565" s="1316"/>
      <c r="I565" s="104"/>
      <c r="J565" s="1410" t="s">
        <v>295</v>
      </c>
      <c r="K565" s="1412"/>
      <c r="L565" s="1411"/>
      <c r="M565" s="1315">
        <f>VLOOKUP(B565,'Urbano.Piano inv. forn'!$D$131:$H$170,4,FALSE)</f>
        <v>0</v>
      </c>
      <c r="N565" s="1316"/>
      <c r="P565" s="153" t="s">
        <v>296</v>
      </c>
      <c r="Q565" s="436"/>
      <c r="S565" s="154" t="s">
        <v>297</v>
      </c>
      <c r="T565" s="1171"/>
      <c r="U565" s="1173"/>
      <c r="V565" s="437"/>
    </row>
    <row r="566" spans="1:23" ht="13.5" customHeight="1" thickBot="1" x14ac:dyDescent="0.4">
      <c r="A566" s="133"/>
      <c r="B566" s="114"/>
      <c r="C566" s="114"/>
      <c r="E566" s="115"/>
      <c r="F566" s="115"/>
      <c r="G566" s="116"/>
      <c r="H566" s="116"/>
      <c r="I566" s="104"/>
      <c r="J566" s="115"/>
      <c r="K566" s="115"/>
      <c r="L566" s="115"/>
      <c r="M566" s="116"/>
      <c r="N566" s="116"/>
      <c r="P566" s="117"/>
      <c r="S566" s="113"/>
      <c r="T566" s="431"/>
      <c r="V566" s="134"/>
      <c r="W566" s="431"/>
    </row>
    <row r="567" spans="1:23" ht="33.75" customHeight="1" thickBot="1" x14ac:dyDescent="0.4">
      <c r="A567" s="1398" t="s">
        <v>298</v>
      </c>
      <c r="B567" s="1399"/>
      <c r="C567" s="1399"/>
      <c r="D567" s="1400"/>
      <c r="E567" s="1346">
        <f>VLOOKUP(B565,'Urbano.Piano inv. forn'!$D$131:$V$170,17,FALSE)</f>
        <v>0</v>
      </c>
      <c r="F567" s="1347"/>
      <c r="G567" s="1347"/>
      <c r="H567" s="1348"/>
      <c r="I567" s="104"/>
      <c r="J567" s="1401" t="s">
        <v>53</v>
      </c>
      <c r="K567" s="1402"/>
      <c r="L567" s="1403"/>
      <c r="M567" s="1346">
        <f>VLOOKUP(B565,'Urbano.Piano inv. forn'!$D$131:$V$170,19,FALSE)</f>
        <v>0</v>
      </c>
      <c r="N567" s="1348"/>
      <c r="O567" s="130"/>
      <c r="P567" s="154" t="s">
        <v>299</v>
      </c>
      <c r="Q567" s="135">
        <f>M567+E567</f>
        <v>0</v>
      </c>
      <c r="S567" s="154" t="s">
        <v>300</v>
      </c>
      <c r="T567" s="1171"/>
      <c r="U567" s="1173"/>
      <c r="V567" s="134"/>
      <c r="W567" s="431"/>
    </row>
    <row r="568" spans="1:23" ht="21.75" customHeight="1" thickBot="1" x14ac:dyDescent="0.4">
      <c r="A568" s="136"/>
      <c r="B568" s="137"/>
      <c r="C568" s="137"/>
      <c r="D568" s="137"/>
      <c r="E568" s="138"/>
      <c r="F568" s="138"/>
      <c r="G568" s="138"/>
      <c r="H568" s="138"/>
      <c r="I568" s="104"/>
      <c r="J568" s="115"/>
      <c r="K568" s="115"/>
      <c r="L568" s="115"/>
      <c r="M568" s="138"/>
      <c r="N568" s="138"/>
      <c r="O568" s="130"/>
      <c r="P568" s="113"/>
      <c r="Q568" s="130"/>
      <c r="S568" s="113"/>
      <c r="T568" s="114"/>
      <c r="U568" s="114"/>
      <c r="V568" s="134"/>
      <c r="W568" s="431"/>
    </row>
    <row r="569" spans="1:23" s="166" customFormat="1" ht="72" customHeight="1" x14ac:dyDescent="0.35">
      <c r="A569" s="1404" t="s">
        <v>301</v>
      </c>
      <c r="B569" s="1406" t="s">
        <v>302</v>
      </c>
      <c r="C569" s="1406" t="s">
        <v>303</v>
      </c>
      <c r="D569" s="149" t="s">
        <v>304</v>
      </c>
      <c r="E569" s="150" t="s">
        <v>305</v>
      </c>
      <c r="F569" s="149" t="s">
        <v>306</v>
      </c>
      <c r="G569" s="149" t="s">
        <v>307</v>
      </c>
      <c r="H569" s="151" t="s">
        <v>268</v>
      </c>
      <c r="I569" s="151" t="s">
        <v>308</v>
      </c>
      <c r="J569" s="151" t="s">
        <v>309</v>
      </c>
      <c r="K569" s="151" t="s">
        <v>818</v>
      </c>
      <c r="L569" s="151" t="s">
        <v>310</v>
      </c>
      <c r="M569" s="151" t="s">
        <v>311</v>
      </c>
      <c r="N569" s="151" t="s">
        <v>312</v>
      </c>
      <c r="O569" s="151" t="s">
        <v>313</v>
      </c>
      <c r="P569" s="151" t="s">
        <v>314</v>
      </c>
      <c r="Q569" s="151" t="s">
        <v>315</v>
      </c>
      <c r="R569" s="151" t="s">
        <v>316</v>
      </c>
      <c r="S569" s="151" t="s">
        <v>317</v>
      </c>
      <c r="T569" s="151" t="s">
        <v>318</v>
      </c>
      <c r="U569" s="1408" t="s">
        <v>319</v>
      </c>
      <c r="V569" s="438"/>
    </row>
    <row r="570" spans="1:23" s="166" customFormat="1" ht="28.5" customHeight="1" thickBot="1" x14ac:dyDescent="0.4">
      <c r="A570" s="1405"/>
      <c r="B570" s="1407"/>
      <c r="C570" s="1407"/>
      <c r="D570" s="152" t="s">
        <v>320</v>
      </c>
      <c r="E570" s="152" t="s">
        <v>321</v>
      </c>
      <c r="F570" s="152" t="s">
        <v>322</v>
      </c>
      <c r="G570" s="152" t="s">
        <v>322</v>
      </c>
      <c r="H570" s="152" t="s">
        <v>55</v>
      </c>
      <c r="I570" s="152" t="s">
        <v>29</v>
      </c>
      <c r="J570" s="152" t="s">
        <v>323</v>
      </c>
      <c r="K570" s="152" t="s">
        <v>324</v>
      </c>
      <c r="L570" s="152" t="s">
        <v>324</v>
      </c>
      <c r="M570" s="152" t="s">
        <v>325</v>
      </c>
      <c r="N570" s="152" t="s">
        <v>324</v>
      </c>
      <c r="O570" s="152" t="s">
        <v>326</v>
      </c>
      <c r="P570" s="152" t="s">
        <v>820</v>
      </c>
      <c r="Q570" s="152" t="s">
        <v>327</v>
      </c>
      <c r="R570" s="152" t="s">
        <v>328</v>
      </c>
      <c r="S570" s="152" t="s">
        <v>329</v>
      </c>
      <c r="T570" s="152" t="s">
        <v>329</v>
      </c>
      <c r="U570" s="1409"/>
      <c r="V570" s="438"/>
    </row>
    <row r="571" spans="1:23" ht="15" customHeight="1" x14ac:dyDescent="0.35">
      <c r="A571" s="1396" t="str">
        <f>B565</f>
        <v>urb.e.2</v>
      </c>
      <c r="B571" s="141">
        <v>1</v>
      </c>
      <c r="C571" s="185"/>
      <c r="D571" s="119"/>
      <c r="E571" s="119"/>
      <c r="F571" s="185"/>
      <c r="G571" s="440"/>
      <c r="H571" s="120"/>
      <c r="I571" s="441"/>
      <c r="J571" s="442"/>
      <c r="K571" s="442"/>
      <c r="L571" s="443"/>
      <c r="M571" s="441"/>
      <c r="N571" s="443"/>
      <c r="O571" s="148"/>
      <c r="P571" s="148"/>
      <c r="Q571" s="441"/>
      <c r="R571" s="441"/>
      <c r="S571" s="441"/>
      <c r="T571" s="441"/>
      <c r="U571" s="444"/>
      <c r="V571" s="437"/>
    </row>
    <row r="572" spans="1:23" x14ac:dyDescent="0.35">
      <c r="A572" s="1396"/>
      <c r="B572" s="142">
        <v>2</v>
      </c>
      <c r="C572" s="118"/>
      <c r="D572" s="112"/>
      <c r="E572" s="112"/>
      <c r="F572" s="118"/>
      <c r="G572" s="445"/>
      <c r="H572" s="118"/>
      <c r="I572" s="428"/>
      <c r="J572" s="446"/>
      <c r="K572" s="446"/>
      <c r="L572" s="447"/>
      <c r="M572" s="428"/>
      <c r="N572" s="447"/>
      <c r="O572" s="139"/>
      <c r="P572" s="139"/>
      <c r="Q572" s="428"/>
      <c r="R572" s="428" t="s">
        <v>330</v>
      </c>
      <c r="S572" s="428"/>
      <c r="T572" s="428"/>
      <c r="U572" s="448"/>
      <c r="V572" s="437"/>
    </row>
    <row r="573" spans="1:23" x14ac:dyDescent="0.35">
      <c r="A573" s="1396"/>
      <c r="B573" s="142">
        <v>3</v>
      </c>
      <c r="C573" s="118"/>
      <c r="D573" s="112"/>
      <c r="E573" s="112"/>
      <c r="F573" s="118"/>
      <c r="G573" s="445"/>
      <c r="H573" s="118"/>
      <c r="I573" s="428"/>
      <c r="J573" s="446"/>
      <c r="K573" s="446"/>
      <c r="L573" s="447"/>
      <c r="M573" s="428"/>
      <c r="N573" s="447"/>
      <c r="O573" s="139"/>
      <c r="P573" s="139"/>
      <c r="Q573" s="428"/>
      <c r="R573" s="428"/>
      <c r="S573" s="428"/>
      <c r="T573" s="428"/>
      <c r="U573" s="448"/>
      <c r="V573" s="437"/>
    </row>
    <row r="574" spans="1:23" x14ac:dyDescent="0.35">
      <c r="A574" s="1396"/>
      <c r="B574" s="142">
        <v>4</v>
      </c>
      <c r="C574" s="118"/>
      <c r="D574" s="112"/>
      <c r="E574" s="112"/>
      <c r="F574" s="118"/>
      <c r="G574" s="445"/>
      <c r="H574" s="118"/>
      <c r="I574" s="428"/>
      <c r="J574" s="446"/>
      <c r="K574" s="446"/>
      <c r="L574" s="447"/>
      <c r="M574" s="428"/>
      <c r="N574" s="447"/>
      <c r="O574" s="139"/>
      <c r="P574" s="139"/>
      <c r="Q574" s="428"/>
      <c r="R574" s="428"/>
      <c r="S574" s="428"/>
      <c r="T574" s="428"/>
      <c r="U574" s="448"/>
      <c r="V574" s="437"/>
    </row>
    <row r="575" spans="1:23" x14ac:dyDescent="0.35">
      <c r="A575" s="1396"/>
      <c r="B575" s="142">
        <v>5</v>
      </c>
      <c r="C575" s="118"/>
      <c r="D575" s="112"/>
      <c r="E575" s="112"/>
      <c r="F575" s="118"/>
      <c r="G575" s="445"/>
      <c r="H575" s="118"/>
      <c r="I575" s="428"/>
      <c r="J575" s="446"/>
      <c r="K575" s="446"/>
      <c r="L575" s="447"/>
      <c r="M575" s="428"/>
      <c r="N575" s="447"/>
      <c r="O575" s="139"/>
      <c r="P575" s="139"/>
      <c r="Q575" s="428"/>
      <c r="R575" s="428"/>
      <c r="S575" s="428"/>
      <c r="T575" s="428"/>
      <c r="U575" s="448"/>
      <c r="V575" s="437"/>
    </row>
    <row r="576" spans="1:23" x14ac:dyDescent="0.35">
      <c r="A576" s="1396"/>
      <c r="B576" s="142">
        <v>6</v>
      </c>
      <c r="C576" s="118"/>
      <c r="D576" s="112"/>
      <c r="E576" s="112"/>
      <c r="F576" s="118"/>
      <c r="G576" s="445"/>
      <c r="H576" s="118"/>
      <c r="I576" s="428"/>
      <c r="J576" s="446"/>
      <c r="K576" s="446"/>
      <c r="L576" s="447"/>
      <c r="M576" s="428"/>
      <c r="N576" s="447"/>
      <c r="O576" s="139"/>
      <c r="P576" s="139"/>
      <c r="Q576" s="428"/>
      <c r="R576" s="428"/>
      <c r="S576" s="428"/>
      <c r="T576" s="428"/>
      <c r="U576" s="448"/>
      <c r="V576" s="437"/>
    </row>
    <row r="577" spans="1:23" x14ac:dyDescent="0.35">
      <c r="A577" s="1396"/>
      <c r="B577" s="142">
        <v>7</v>
      </c>
      <c r="C577" s="118"/>
      <c r="D577" s="112"/>
      <c r="E577" s="112"/>
      <c r="F577" s="118"/>
      <c r="G577" s="445"/>
      <c r="H577" s="118"/>
      <c r="I577" s="428"/>
      <c r="J577" s="446"/>
      <c r="K577" s="446"/>
      <c r="L577" s="447"/>
      <c r="M577" s="428"/>
      <c r="N577" s="447"/>
      <c r="O577" s="139"/>
      <c r="P577" s="139"/>
      <c r="Q577" s="428"/>
      <c r="R577" s="428"/>
      <c r="S577" s="428"/>
      <c r="T577" s="428"/>
      <c r="U577" s="448"/>
      <c r="V577" s="437"/>
    </row>
    <row r="578" spans="1:23" x14ac:dyDescent="0.35">
      <c r="A578" s="1396"/>
      <c r="B578" s="142">
        <v>8</v>
      </c>
      <c r="C578" s="118"/>
      <c r="D578" s="112"/>
      <c r="E578" s="112"/>
      <c r="F578" s="118"/>
      <c r="G578" s="445"/>
      <c r="H578" s="118"/>
      <c r="I578" s="428"/>
      <c r="J578" s="446"/>
      <c r="K578" s="446"/>
      <c r="L578" s="447"/>
      <c r="M578" s="428"/>
      <c r="N578" s="447"/>
      <c r="O578" s="139"/>
      <c r="P578" s="139"/>
      <c r="Q578" s="428"/>
      <c r="R578" s="428"/>
      <c r="S578" s="428"/>
      <c r="T578" s="428"/>
      <c r="U578" s="448"/>
      <c r="V578" s="437"/>
    </row>
    <row r="579" spans="1:23" x14ac:dyDescent="0.35">
      <c r="A579" s="1396"/>
      <c r="B579" s="142">
        <v>9</v>
      </c>
      <c r="C579" s="118"/>
      <c r="D579" s="112"/>
      <c r="E579" s="112"/>
      <c r="F579" s="118"/>
      <c r="G579" s="445"/>
      <c r="H579" s="118"/>
      <c r="I579" s="428"/>
      <c r="J579" s="446"/>
      <c r="K579" s="446"/>
      <c r="L579" s="447"/>
      <c r="M579" s="428"/>
      <c r="N579" s="447"/>
      <c r="O579" s="139"/>
      <c r="P579" s="139"/>
      <c r="Q579" s="428"/>
      <c r="R579" s="428"/>
      <c r="S579" s="428"/>
      <c r="T579" s="428"/>
      <c r="U579" s="448"/>
      <c r="V579" s="437"/>
    </row>
    <row r="580" spans="1:23" ht="15" thickBot="1" x14ac:dyDescent="0.4">
      <c r="A580" s="1397"/>
      <c r="B580" s="143">
        <v>10</v>
      </c>
      <c r="C580" s="132"/>
      <c r="D580" s="131"/>
      <c r="E580" s="131"/>
      <c r="F580" s="132"/>
      <c r="G580" s="449"/>
      <c r="H580" s="132"/>
      <c r="I580" s="450"/>
      <c r="J580" s="451"/>
      <c r="K580" s="451"/>
      <c r="L580" s="452"/>
      <c r="M580" s="450"/>
      <c r="N580" s="452"/>
      <c r="O580" s="140"/>
      <c r="P580" s="140"/>
      <c r="Q580" s="450"/>
      <c r="R580" s="450"/>
      <c r="S580" s="450"/>
      <c r="T580" s="450"/>
      <c r="U580" s="453"/>
      <c r="V580" s="437"/>
    </row>
    <row r="581" spans="1:23" ht="25" thickBot="1" x14ac:dyDescent="0.4">
      <c r="A581" s="564"/>
      <c r="C581" s="565"/>
      <c r="D581" s="566"/>
      <c r="E581" s="424" t="s">
        <v>331</v>
      </c>
      <c r="F581" s="425">
        <f>COUNTA(F571:F580)</f>
        <v>0</v>
      </c>
      <c r="G581" s="426">
        <f>COUNTA(G571:G580)</f>
        <v>0</v>
      </c>
      <c r="H581" s="565"/>
      <c r="I581" s="431"/>
      <c r="J581" s="567"/>
      <c r="K581" s="567"/>
      <c r="L581" s="568"/>
      <c r="M581" s="1354" t="s">
        <v>563</v>
      </c>
      <c r="N581" s="1355"/>
      <c r="O581" s="747">
        <f>SUM(O571:O580)</f>
        <v>0</v>
      </c>
      <c r="P581" s="748">
        <f>SUM(P571:P580)</f>
        <v>0</v>
      </c>
      <c r="Q581" s="431"/>
      <c r="S581" s="113"/>
      <c r="T581" s="117"/>
      <c r="U581" s="531"/>
      <c r="V581" s="455"/>
    </row>
    <row r="582" spans="1:23" ht="15" thickBot="1" x14ac:dyDescent="0.4">
      <c r="A582" s="456"/>
      <c r="B582" s="457"/>
      <c r="C582" s="407"/>
      <c r="D582" s="407"/>
      <c r="E582" s="407"/>
      <c r="F582" s="457"/>
      <c r="G582" s="407"/>
      <c r="H582" s="407"/>
      <c r="I582" s="457"/>
      <c r="J582" s="457"/>
      <c r="K582" s="457"/>
      <c r="L582" s="407"/>
      <c r="M582" s="407"/>
      <c r="N582" s="407"/>
      <c r="O582" s="407"/>
      <c r="P582" s="407"/>
      <c r="Q582" s="407"/>
      <c r="R582" s="407"/>
      <c r="S582" s="407"/>
      <c r="T582" s="458"/>
      <c r="U582" s="407"/>
      <c r="V582" s="459"/>
    </row>
    <row r="583" spans="1:23" ht="15" thickBot="1" x14ac:dyDescent="0.4">
      <c r="A583" s="432"/>
      <c r="B583" s="433"/>
      <c r="C583" s="434"/>
      <c r="D583" s="434"/>
      <c r="E583" s="434"/>
      <c r="F583" s="433"/>
      <c r="G583" s="434"/>
      <c r="H583" s="434"/>
      <c r="I583" s="433"/>
      <c r="J583" s="433"/>
      <c r="K583" s="433"/>
      <c r="L583" s="434"/>
      <c r="M583" s="434"/>
      <c r="N583" s="434"/>
      <c r="O583" s="434"/>
      <c r="P583" s="434"/>
      <c r="Q583" s="434"/>
      <c r="R583" s="434"/>
      <c r="S583" s="434"/>
      <c r="T583" s="434"/>
      <c r="U583" s="434"/>
      <c r="V583" s="435"/>
    </row>
    <row r="584" spans="1:23" ht="32.25" customHeight="1" thickBot="1" x14ac:dyDescent="0.4">
      <c r="A584" s="147" t="s">
        <v>9</v>
      </c>
      <c r="B584" s="1317" t="s">
        <v>57</v>
      </c>
      <c r="C584" s="1318"/>
      <c r="E584" s="1410" t="s">
        <v>294</v>
      </c>
      <c r="F584" s="1411"/>
      <c r="G584" s="1315">
        <f>VLOOKUP(B584,'Urbano.Piano inv. forn'!$D$131:$H$170,3,FALSE)</f>
        <v>0</v>
      </c>
      <c r="H584" s="1316"/>
      <c r="I584" s="104"/>
      <c r="J584" s="1410" t="s">
        <v>295</v>
      </c>
      <c r="K584" s="1412"/>
      <c r="L584" s="1411"/>
      <c r="M584" s="1315">
        <f>VLOOKUP(B584,'Urbano.Piano inv. forn'!$D$131:$H$170,4,FALSE)</f>
        <v>0</v>
      </c>
      <c r="N584" s="1316"/>
      <c r="P584" s="153" t="s">
        <v>296</v>
      </c>
      <c r="Q584" s="436"/>
      <c r="S584" s="154" t="s">
        <v>297</v>
      </c>
      <c r="T584" s="1171"/>
      <c r="U584" s="1173"/>
      <c r="V584" s="437"/>
    </row>
    <row r="585" spans="1:23" ht="13.5" customHeight="1" thickBot="1" x14ac:dyDescent="0.4">
      <c r="A585" s="133"/>
      <c r="B585" s="114"/>
      <c r="C585" s="114"/>
      <c r="E585" s="115"/>
      <c r="F585" s="115"/>
      <c r="G585" s="116"/>
      <c r="H585" s="116"/>
      <c r="I585" s="104"/>
      <c r="J585" s="115"/>
      <c r="K585" s="115"/>
      <c r="L585" s="115"/>
      <c r="M585" s="116"/>
      <c r="N585" s="116"/>
      <c r="P585" s="117"/>
      <c r="S585" s="113"/>
      <c r="T585" s="431"/>
      <c r="V585" s="134"/>
      <c r="W585" s="431"/>
    </row>
    <row r="586" spans="1:23" ht="33.75" customHeight="1" thickBot="1" x14ac:dyDescent="0.4">
      <c r="A586" s="1398" t="s">
        <v>298</v>
      </c>
      <c r="B586" s="1399"/>
      <c r="C586" s="1399"/>
      <c r="D586" s="1400"/>
      <c r="E586" s="1346">
        <f>VLOOKUP(B584,'Urbano.Piano inv. forn'!$D$131:$V$170,17,FALSE)</f>
        <v>0</v>
      </c>
      <c r="F586" s="1347"/>
      <c r="G586" s="1347"/>
      <c r="H586" s="1348"/>
      <c r="I586" s="104"/>
      <c r="J586" s="1401" t="s">
        <v>53</v>
      </c>
      <c r="K586" s="1402"/>
      <c r="L586" s="1403"/>
      <c r="M586" s="1346">
        <f>VLOOKUP(B584,'Urbano.Piano inv. forn'!$D$131:$V$170,19,FALSE)</f>
        <v>0</v>
      </c>
      <c r="N586" s="1348"/>
      <c r="O586" s="130"/>
      <c r="P586" s="154" t="s">
        <v>299</v>
      </c>
      <c r="Q586" s="135">
        <f>M586+E586</f>
        <v>0</v>
      </c>
      <c r="S586" s="154" t="s">
        <v>300</v>
      </c>
      <c r="T586" s="1171"/>
      <c r="U586" s="1173"/>
      <c r="V586" s="134"/>
      <c r="W586" s="431"/>
    </row>
    <row r="587" spans="1:23" ht="21.75" customHeight="1" thickBot="1" x14ac:dyDescent="0.4">
      <c r="A587" s="136"/>
      <c r="B587" s="137"/>
      <c r="C587" s="137"/>
      <c r="D587" s="137"/>
      <c r="E587" s="138"/>
      <c r="F587" s="138"/>
      <c r="G587" s="138"/>
      <c r="H587" s="138"/>
      <c r="I587" s="104"/>
      <c r="J587" s="115"/>
      <c r="K587" s="115"/>
      <c r="L587" s="115"/>
      <c r="M587" s="138"/>
      <c r="N587" s="138"/>
      <c r="O587" s="130"/>
      <c r="P587" s="113"/>
      <c r="Q587" s="130"/>
      <c r="S587" s="113"/>
      <c r="T587" s="114"/>
      <c r="U587" s="114"/>
      <c r="V587" s="134"/>
      <c r="W587" s="431"/>
    </row>
    <row r="588" spans="1:23" s="166" customFormat="1" ht="72" customHeight="1" x14ac:dyDescent="0.35">
      <c r="A588" s="1404" t="s">
        <v>301</v>
      </c>
      <c r="B588" s="1406" t="s">
        <v>302</v>
      </c>
      <c r="C588" s="1406" t="s">
        <v>303</v>
      </c>
      <c r="D588" s="149" t="s">
        <v>304</v>
      </c>
      <c r="E588" s="150" t="s">
        <v>305</v>
      </c>
      <c r="F588" s="149" t="s">
        <v>306</v>
      </c>
      <c r="G588" s="149" t="s">
        <v>307</v>
      </c>
      <c r="H588" s="151" t="s">
        <v>268</v>
      </c>
      <c r="I588" s="151" t="s">
        <v>308</v>
      </c>
      <c r="J588" s="151" t="s">
        <v>309</v>
      </c>
      <c r="K588" s="151" t="s">
        <v>818</v>
      </c>
      <c r="L588" s="151" t="s">
        <v>310</v>
      </c>
      <c r="M588" s="151" t="s">
        <v>311</v>
      </c>
      <c r="N588" s="151" t="s">
        <v>312</v>
      </c>
      <c r="O588" s="151" t="s">
        <v>313</v>
      </c>
      <c r="P588" s="151" t="s">
        <v>314</v>
      </c>
      <c r="Q588" s="151" t="s">
        <v>315</v>
      </c>
      <c r="R588" s="151" t="s">
        <v>316</v>
      </c>
      <c r="S588" s="151" t="s">
        <v>317</v>
      </c>
      <c r="T588" s="151" t="s">
        <v>318</v>
      </c>
      <c r="U588" s="1408" t="s">
        <v>319</v>
      </c>
      <c r="V588" s="438"/>
    </row>
    <row r="589" spans="1:23" s="166" customFormat="1" ht="28.5" customHeight="1" thickBot="1" x14ac:dyDescent="0.4">
      <c r="A589" s="1405"/>
      <c r="B589" s="1407"/>
      <c r="C589" s="1407"/>
      <c r="D589" s="152" t="s">
        <v>320</v>
      </c>
      <c r="E589" s="152" t="s">
        <v>321</v>
      </c>
      <c r="F589" s="152" t="s">
        <v>322</v>
      </c>
      <c r="G589" s="152" t="s">
        <v>322</v>
      </c>
      <c r="H589" s="152" t="s">
        <v>55</v>
      </c>
      <c r="I589" s="152" t="s">
        <v>29</v>
      </c>
      <c r="J589" s="152" t="s">
        <v>323</v>
      </c>
      <c r="K589" s="152" t="s">
        <v>324</v>
      </c>
      <c r="L589" s="152" t="s">
        <v>324</v>
      </c>
      <c r="M589" s="152" t="s">
        <v>325</v>
      </c>
      <c r="N589" s="152" t="s">
        <v>324</v>
      </c>
      <c r="O589" s="152" t="s">
        <v>326</v>
      </c>
      <c r="P589" s="152" t="s">
        <v>820</v>
      </c>
      <c r="Q589" s="152" t="s">
        <v>327</v>
      </c>
      <c r="R589" s="152" t="s">
        <v>328</v>
      </c>
      <c r="S589" s="152" t="s">
        <v>329</v>
      </c>
      <c r="T589" s="152" t="s">
        <v>329</v>
      </c>
      <c r="U589" s="1409"/>
      <c r="V589" s="438"/>
    </row>
    <row r="590" spans="1:23" ht="15" customHeight="1" x14ac:dyDescent="0.35">
      <c r="A590" s="1396" t="str">
        <f>B584</f>
        <v>urb.e.2</v>
      </c>
      <c r="B590" s="141">
        <v>1</v>
      </c>
      <c r="C590" s="185"/>
      <c r="D590" s="119"/>
      <c r="E590" s="119"/>
      <c r="F590" s="185"/>
      <c r="G590" s="440"/>
      <c r="H590" s="120"/>
      <c r="I590" s="441"/>
      <c r="J590" s="442"/>
      <c r="K590" s="442"/>
      <c r="L590" s="443"/>
      <c r="M590" s="441"/>
      <c r="N590" s="443"/>
      <c r="O590" s="148"/>
      <c r="P590" s="148"/>
      <c r="Q590" s="441"/>
      <c r="R590" s="441"/>
      <c r="S590" s="441"/>
      <c r="T590" s="441"/>
      <c r="U590" s="444"/>
      <c r="V590" s="437"/>
    </row>
    <row r="591" spans="1:23" x14ac:dyDescent="0.35">
      <c r="A591" s="1396"/>
      <c r="B591" s="142">
        <v>2</v>
      </c>
      <c r="C591" s="118"/>
      <c r="D591" s="112"/>
      <c r="E591" s="112"/>
      <c r="F591" s="118"/>
      <c r="G591" s="445"/>
      <c r="H591" s="118"/>
      <c r="I591" s="428"/>
      <c r="J591" s="446"/>
      <c r="K591" s="446"/>
      <c r="L591" s="447"/>
      <c r="M591" s="428"/>
      <c r="N591" s="447"/>
      <c r="O591" s="139"/>
      <c r="P591" s="139"/>
      <c r="Q591" s="428"/>
      <c r="R591" s="428" t="s">
        <v>330</v>
      </c>
      <c r="S591" s="428"/>
      <c r="T591" s="428"/>
      <c r="U591" s="448"/>
      <c r="V591" s="437"/>
    </row>
    <row r="592" spans="1:23" x14ac:dyDescent="0.35">
      <c r="A592" s="1396"/>
      <c r="B592" s="142">
        <v>3</v>
      </c>
      <c r="C592" s="118"/>
      <c r="D592" s="112"/>
      <c r="E592" s="112"/>
      <c r="F592" s="118"/>
      <c r="G592" s="445"/>
      <c r="H592" s="118"/>
      <c r="I592" s="428"/>
      <c r="J592" s="446"/>
      <c r="K592" s="446"/>
      <c r="L592" s="447"/>
      <c r="M592" s="428"/>
      <c r="N592" s="447"/>
      <c r="O592" s="139"/>
      <c r="P592" s="139"/>
      <c r="Q592" s="428"/>
      <c r="R592" s="428"/>
      <c r="S592" s="428"/>
      <c r="T592" s="428"/>
      <c r="U592" s="448"/>
      <c r="V592" s="437"/>
    </row>
    <row r="593" spans="1:23" x14ac:dyDescent="0.35">
      <c r="A593" s="1396"/>
      <c r="B593" s="142">
        <v>4</v>
      </c>
      <c r="C593" s="118"/>
      <c r="D593" s="112"/>
      <c r="E593" s="112"/>
      <c r="F593" s="118"/>
      <c r="G593" s="445"/>
      <c r="H593" s="118"/>
      <c r="I593" s="428"/>
      <c r="J593" s="446"/>
      <c r="K593" s="446"/>
      <c r="L593" s="447"/>
      <c r="M593" s="428"/>
      <c r="N593" s="447"/>
      <c r="O593" s="139"/>
      <c r="P593" s="139"/>
      <c r="Q593" s="428"/>
      <c r="R593" s="428"/>
      <c r="S593" s="428"/>
      <c r="T593" s="428"/>
      <c r="U593" s="448"/>
      <c r="V593" s="437"/>
    </row>
    <row r="594" spans="1:23" x14ac:dyDescent="0.35">
      <c r="A594" s="1396"/>
      <c r="B594" s="142">
        <v>5</v>
      </c>
      <c r="C594" s="118"/>
      <c r="D594" s="112"/>
      <c r="E594" s="112"/>
      <c r="F594" s="118"/>
      <c r="G594" s="445"/>
      <c r="H594" s="118"/>
      <c r="I594" s="428"/>
      <c r="J594" s="446"/>
      <c r="K594" s="446"/>
      <c r="L594" s="447"/>
      <c r="M594" s="428"/>
      <c r="N594" s="447"/>
      <c r="O594" s="139"/>
      <c r="P594" s="139"/>
      <c r="Q594" s="428"/>
      <c r="R594" s="428"/>
      <c r="S594" s="428"/>
      <c r="T594" s="428"/>
      <c r="U594" s="448"/>
      <c r="V594" s="437"/>
    </row>
    <row r="595" spans="1:23" x14ac:dyDescent="0.35">
      <c r="A595" s="1396"/>
      <c r="B595" s="142">
        <v>6</v>
      </c>
      <c r="C595" s="118"/>
      <c r="D595" s="112"/>
      <c r="E595" s="112"/>
      <c r="F595" s="118"/>
      <c r="G595" s="445"/>
      <c r="H595" s="118"/>
      <c r="I595" s="428"/>
      <c r="J595" s="446"/>
      <c r="K595" s="446"/>
      <c r="L595" s="447"/>
      <c r="M595" s="428"/>
      <c r="N595" s="447"/>
      <c r="O595" s="139"/>
      <c r="P595" s="139"/>
      <c r="Q595" s="428"/>
      <c r="R595" s="428"/>
      <c r="S595" s="428"/>
      <c r="T595" s="428"/>
      <c r="U595" s="448"/>
      <c r="V595" s="437"/>
    </row>
    <row r="596" spans="1:23" x14ac:dyDescent="0.35">
      <c r="A596" s="1396"/>
      <c r="B596" s="142">
        <v>7</v>
      </c>
      <c r="C596" s="118"/>
      <c r="D596" s="112"/>
      <c r="E596" s="112"/>
      <c r="F596" s="118"/>
      <c r="G596" s="445"/>
      <c r="H596" s="118"/>
      <c r="I596" s="428"/>
      <c r="J596" s="446"/>
      <c r="K596" s="446"/>
      <c r="L596" s="447"/>
      <c r="M596" s="428"/>
      <c r="N596" s="447"/>
      <c r="O596" s="139"/>
      <c r="P596" s="139"/>
      <c r="Q596" s="428"/>
      <c r="R596" s="428"/>
      <c r="S596" s="428"/>
      <c r="T596" s="428"/>
      <c r="U596" s="448"/>
      <c r="V596" s="437"/>
    </row>
    <row r="597" spans="1:23" x14ac:dyDescent="0.35">
      <c r="A597" s="1396"/>
      <c r="B597" s="142">
        <v>8</v>
      </c>
      <c r="C597" s="118"/>
      <c r="D597" s="112"/>
      <c r="E597" s="112"/>
      <c r="F597" s="118"/>
      <c r="G597" s="445"/>
      <c r="H597" s="118"/>
      <c r="I597" s="428"/>
      <c r="J597" s="446"/>
      <c r="K597" s="446"/>
      <c r="L597" s="447"/>
      <c r="M597" s="428"/>
      <c r="N597" s="447"/>
      <c r="O597" s="139"/>
      <c r="P597" s="139"/>
      <c r="Q597" s="428"/>
      <c r="R597" s="428"/>
      <c r="S597" s="428"/>
      <c r="T597" s="428"/>
      <c r="U597" s="448"/>
      <c r="V597" s="437"/>
    </row>
    <row r="598" spans="1:23" x14ac:dyDescent="0.35">
      <c r="A598" s="1396"/>
      <c r="B598" s="142">
        <v>9</v>
      </c>
      <c r="C598" s="118"/>
      <c r="D598" s="112"/>
      <c r="E598" s="112"/>
      <c r="F598" s="118"/>
      <c r="G598" s="445"/>
      <c r="H598" s="118"/>
      <c r="I598" s="428"/>
      <c r="J598" s="446"/>
      <c r="K598" s="446"/>
      <c r="L598" s="447"/>
      <c r="M598" s="428"/>
      <c r="N598" s="447"/>
      <c r="O598" s="139"/>
      <c r="P598" s="139"/>
      <c r="Q598" s="428"/>
      <c r="R598" s="428"/>
      <c r="S598" s="428"/>
      <c r="T598" s="428"/>
      <c r="U598" s="448"/>
      <c r="V598" s="437"/>
    </row>
    <row r="599" spans="1:23" ht="15" thickBot="1" x14ac:dyDescent="0.4">
      <c r="A599" s="1397"/>
      <c r="B599" s="143">
        <v>10</v>
      </c>
      <c r="C599" s="132"/>
      <c r="D599" s="131"/>
      <c r="E599" s="131"/>
      <c r="F599" s="132"/>
      <c r="G599" s="449"/>
      <c r="H599" s="132"/>
      <c r="I599" s="450"/>
      <c r="J599" s="451"/>
      <c r="K599" s="451"/>
      <c r="L599" s="452"/>
      <c r="M599" s="450"/>
      <c r="N599" s="452"/>
      <c r="O599" s="140"/>
      <c r="P599" s="140"/>
      <c r="Q599" s="450"/>
      <c r="R599" s="450"/>
      <c r="S599" s="450"/>
      <c r="T599" s="450"/>
      <c r="U599" s="453"/>
      <c r="V599" s="437"/>
    </row>
    <row r="600" spans="1:23" ht="25" thickBot="1" x14ac:dyDescent="0.4">
      <c r="A600" s="564"/>
      <c r="C600" s="565"/>
      <c r="D600" s="566"/>
      <c r="E600" s="424" t="s">
        <v>331</v>
      </c>
      <c r="F600" s="425">
        <f>COUNTA(F590:F599)</f>
        <v>0</v>
      </c>
      <c r="G600" s="426">
        <f>COUNTA(G590:G599)</f>
        <v>0</v>
      </c>
      <c r="H600" s="565"/>
      <c r="I600" s="431"/>
      <c r="J600" s="567"/>
      <c r="K600" s="567"/>
      <c r="L600" s="568"/>
      <c r="M600" s="1354" t="s">
        <v>563</v>
      </c>
      <c r="N600" s="1355"/>
      <c r="O600" s="747">
        <f>SUM(O590:O599)</f>
        <v>0</v>
      </c>
      <c r="P600" s="748">
        <f>SUM(P590:P599)</f>
        <v>0</v>
      </c>
      <c r="Q600" s="431"/>
      <c r="S600" s="113"/>
      <c r="T600" s="117"/>
      <c r="U600" s="531"/>
      <c r="V600" s="455"/>
    </row>
    <row r="601" spans="1:23" ht="15" thickBot="1" x14ac:dyDescent="0.4">
      <c r="A601" s="456"/>
      <c r="B601" s="457"/>
      <c r="C601" s="407"/>
      <c r="D601" s="407"/>
      <c r="E601" s="407"/>
      <c r="F601" s="457"/>
      <c r="G601" s="407"/>
      <c r="H601" s="407"/>
      <c r="I601" s="457"/>
      <c r="J601" s="457"/>
      <c r="K601" s="457"/>
      <c r="L601" s="407"/>
      <c r="M601" s="407"/>
      <c r="N601" s="407"/>
      <c r="O601" s="407"/>
      <c r="P601" s="407"/>
      <c r="Q601" s="407"/>
      <c r="R601" s="407"/>
      <c r="S601" s="407"/>
      <c r="T601" s="458"/>
      <c r="U601" s="407"/>
      <c r="V601" s="459"/>
    </row>
    <row r="602" spans="1:23" ht="15" thickBot="1" x14ac:dyDescent="0.4">
      <c r="A602" s="432"/>
      <c r="B602" s="433"/>
      <c r="C602" s="434"/>
      <c r="D602" s="434"/>
      <c r="E602" s="434"/>
      <c r="F602" s="433"/>
      <c r="G602" s="434"/>
      <c r="H602" s="434"/>
      <c r="I602" s="433"/>
      <c r="J602" s="433"/>
      <c r="K602" s="433"/>
      <c r="L602" s="434"/>
      <c r="M602" s="434"/>
      <c r="N602" s="434"/>
      <c r="O602" s="434"/>
      <c r="P602" s="434"/>
      <c r="Q602" s="434"/>
      <c r="R602" s="434"/>
      <c r="S602" s="434"/>
      <c r="T602" s="434"/>
      <c r="U602" s="434"/>
      <c r="V602" s="435"/>
    </row>
    <row r="603" spans="1:23" ht="32.25" customHeight="1" thickBot="1" x14ac:dyDescent="0.4">
      <c r="A603" s="147" t="s">
        <v>9</v>
      </c>
      <c r="B603" s="1317" t="s">
        <v>57</v>
      </c>
      <c r="C603" s="1318"/>
      <c r="E603" s="1410" t="s">
        <v>294</v>
      </c>
      <c r="F603" s="1411"/>
      <c r="G603" s="1315">
        <f>VLOOKUP(B603,'Urbano.Piano inv. forn'!$D$131:$H$170,3,FALSE)</f>
        <v>0</v>
      </c>
      <c r="H603" s="1316"/>
      <c r="I603" s="104"/>
      <c r="J603" s="1410" t="s">
        <v>295</v>
      </c>
      <c r="K603" s="1412"/>
      <c r="L603" s="1411"/>
      <c r="M603" s="1315">
        <f>VLOOKUP(B603,'Urbano.Piano inv. forn'!$D$131:$H$170,4,FALSE)</f>
        <v>0</v>
      </c>
      <c r="N603" s="1316"/>
      <c r="P603" s="153" t="s">
        <v>296</v>
      </c>
      <c r="Q603" s="436"/>
      <c r="S603" s="154" t="s">
        <v>297</v>
      </c>
      <c r="T603" s="1171"/>
      <c r="U603" s="1173"/>
      <c r="V603" s="437"/>
    </row>
    <row r="604" spans="1:23" ht="13.5" customHeight="1" thickBot="1" x14ac:dyDescent="0.4">
      <c r="A604" s="133"/>
      <c r="B604" s="114"/>
      <c r="C604" s="114"/>
      <c r="E604" s="115"/>
      <c r="F604" s="115"/>
      <c r="G604" s="116"/>
      <c r="H604" s="116"/>
      <c r="I604" s="104"/>
      <c r="J604" s="115"/>
      <c r="K604" s="115"/>
      <c r="L604" s="115"/>
      <c r="M604" s="116"/>
      <c r="N604" s="116"/>
      <c r="P604" s="117"/>
      <c r="S604" s="113"/>
      <c r="T604" s="431"/>
      <c r="V604" s="134"/>
      <c r="W604" s="431"/>
    </row>
    <row r="605" spans="1:23" ht="33.75" customHeight="1" thickBot="1" x14ac:dyDescent="0.4">
      <c r="A605" s="1398" t="s">
        <v>298</v>
      </c>
      <c r="B605" s="1399"/>
      <c r="C605" s="1399"/>
      <c r="D605" s="1400"/>
      <c r="E605" s="1346">
        <f>VLOOKUP(B603,'Urbano.Piano inv. forn'!$D$131:$V$170,17,FALSE)</f>
        <v>0</v>
      </c>
      <c r="F605" s="1347"/>
      <c r="G605" s="1347"/>
      <c r="H605" s="1348"/>
      <c r="I605" s="104"/>
      <c r="J605" s="1401" t="s">
        <v>53</v>
      </c>
      <c r="K605" s="1402"/>
      <c r="L605" s="1403"/>
      <c r="M605" s="1346">
        <f>VLOOKUP(B603,'Urbano.Piano inv. forn'!$D$131:$V$170,19,FALSE)</f>
        <v>0</v>
      </c>
      <c r="N605" s="1348"/>
      <c r="O605" s="130"/>
      <c r="P605" s="154" t="s">
        <v>299</v>
      </c>
      <c r="Q605" s="135">
        <f>M605+E605</f>
        <v>0</v>
      </c>
      <c r="S605" s="154" t="s">
        <v>300</v>
      </c>
      <c r="T605" s="1171"/>
      <c r="U605" s="1173"/>
      <c r="V605" s="134"/>
      <c r="W605" s="431"/>
    </row>
    <row r="606" spans="1:23" ht="21.75" customHeight="1" thickBot="1" x14ac:dyDescent="0.4">
      <c r="A606" s="136"/>
      <c r="B606" s="137"/>
      <c r="C606" s="137"/>
      <c r="D606" s="137"/>
      <c r="E606" s="138"/>
      <c r="F606" s="138"/>
      <c r="G606" s="138"/>
      <c r="H606" s="138"/>
      <c r="I606" s="104"/>
      <c r="J606" s="115"/>
      <c r="K606" s="115"/>
      <c r="L606" s="115"/>
      <c r="M606" s="138"/>
      <c r="N606" s="138"/>
      <c r="O606" s="130"/>
      <c r="P606" s="113"/>
      <c r="Q606" s="130"/>
      <c r="S606" s="113"/>
      <c r="T606" s="114"/>
      <c r="U606" s="114"/>
      <c r="V606" s="134"/>
      <c r="W606" s="431"/>
    </row>
    <row r="607" spans="1:23" s="166" customFormat="1" ht="72" customHeight="1" x14ac:dyDescent="0.35">
      <c r="A607" s="1404" t="s">
        <v>301</v>
      </c>
      <c r="B607" s="1406" t="s">
        <v>302</v>
      </c>
      <c r="C607" s="1406" t="s">
        <v>303</v>
      </c>
      <c r="D607" s="149" t="s">
        <v>304</v>
      </c>
      <c r="E607" s="150" t="s">
        <v>305</v>
      </c>
      <c r="F607" s="149" t="s">
        <v>306</v>
      </c>
      <c r="G607" s="149" t="s">
        <v>307</v>
      </c>
      <c r="H607" s="151" t="s">
        <v>268</v>
      </c>
      <c r="I607" s="151" t="s">
        <v>308</v>
      </c>
      <c r="J607" s="151" t="s">
        <v>309</v>
      </c>
      <c r="K607" s="151" t="s">
        <v>818</v>
      </c>
      <c r="L607" s="151" t="s">
        <v>310</v>
      </c>
      <c r="M607" s="151" t="s">
        <v>311</v>
      </c>
      <c r="N607" s="151" t="s">
        <v>312</v>
      </c>
      <c r="O607" s="151" t="s">
        <v>313</v>
      </c>
      <c r="P607" s="151" t="s">
        <v>314</v>
      </c>
      <c r="Q607" s="151" t="s">
        <v>315</v>
      </c>
      <c r="R607" s="151" t="s">
        <v>316</v>
      </c>
      <c r="S607" s="151" t="s">
        <v>317</v>
      </c>
      <c r="T607" s="151" t="s">
        <v>318</v>
      </c>
      <c r="U607" s="1408" t="s">
        <v>319</v>
      </c>
      <c r="V607" s="438"/>
    </row>
    <row r="608" spans="1:23" s="166" customFormat="1" ht="28.5" customHeight="1" thickBot="1" x14ac:dyDescent="0.4">
      <c r="A608" s="1405"/>
      <c r="B608" s="1407"/>
      <c r="C608" s="1407"/>
      <c r="D608" s="152" t="s">
        <v>320</v>
      </c>
      <c r="E608" s="152" t="s">
        <v>321</v>
      </c>
      <c r="F608" s="152" t="s">
        <v>322</v>
      </c>
      <c r="G608" s="152" t="s">
        <v>322</v>
      </c>
      <c r="H608" s="152" t="s">
        <v>55</v>
      </c>
      <c r="I608" s="152" t="s">
        <v>29</v>
      </c>
      <c r="J608" s="152" t="s">
        <v>323</v>
      </c>
      <c r="K608" s="152" t="s">
        <v>324</v>
      </c>
      <c r="L608" s="152" t="s">
        <v>324</v>
      </c>
      <c r="M608" s="152" t="s">
        <v>325</v>
      </c>
      <c r="N608" s="152" t="s">
        <v>324</v>
      </c>
      <c r="O608" s="152" t="s">
        <v>326</v>
      </c>
      <c r="P608" s="152" t="s">
        <v>820</v>
      </c>
      <c r="Q608" s="152" t="s">
        <v>327</v>
      </c>
      <c r="R608" s="152" t="s">
        <v>328</v>
      </c>
      <c r="S608" s="152" t="s">
        <v>329</v>
      </c>
      <c r="T608" s="152" t="s">
        <v>329</v>
      </c>
      <c r="U608" s="1409"/>
      <c r="V608" s="438"/>
    </row>
    <row r="609" spans="1:23" ht="15" customHeight="1" x14ac:dyDescent="0.35">
      <c r="A609" s="1396" t="str">
        <f>B603</f>
        <v>urb.e.2</v>
      </c>
      <c r="B609" s="141">
        <v>1</v>
      </c>
      <c r="C609" s="185"/>
      <c r="D609" s="119"/>
      <c r="E609" s="119"/>
      <c r="F609" s="185"/>
      <c r="G609" s="440"/>
      <c r="H609" s="120"/>
      <c r="I609" s="441"/>
      <c r="J609" s="442"/>
      <c r="K609" s="442"/>
      <c r="L609" s="443"/>
      <c r="M609" s="441"/>
      <c r="N609" s="443"/>
      <c r="O609" s="148"/>
      <c r="P609" s="148"/>
      <c r="Q609" s="441"/>
      <c r="R609" s="441"/>
      <c r="S609" s="441"/>
      <c r="T609" s="441"/>
      <c r="U609" s="444"/>
      <c r="V609" s="437"/>
    </row>
    <row r="610" spans="1:23" x14ac:dyDescent="0.35">
      <c r="A610" s="1396"/>
      <c r="B610" s="142">
        <v>2</v>
      </c>
      <c r="C610" s="118"/>
      <c r="D610" s="112"/>
      <c r="E610" s="112"/>
      <c r="F610" s="118"/>
      <c r="G610" s="445"/>
      <c r="H610" s="118"/>
      <c r="I610" s="428"/>
      <c r="J610" s="446"/>
      <c r="K610" s="446"/>
      <c r="L610" s="447"/>
      <c r="M610" s="428"/>
      <c r="N610" s="447"/>
      <c r="O610" s="139"/>
      <c r="P610" s="139"/>
      <c r="Q610" s="428"/>
      <c r="R610" s="428" t="s">
        <v>330</v>
      </c>
      <c r="S610" s="428"/>
      <c r="T610" s="428"/>
      <c r="U610" s="448"/>
      <c r="V610" s="437"/>
    </row>
    <row r="611" spans="1:23" x14ac:dyDescent="0.35">
      <c r="A611" s="1396"/>
      <c r="B611" s="142">
        <v>3</v>
      </c>
      <c r="C611" s="118"/>
      <c r="D611" s="112"/>
      <c r="E611" s="112"/>
      <c r="F611" s="118"/>
      <c r="G611" s="445"/>
      <c r="H611" s="118"/>
      <c r="I611" s="428"/>
      <c r="J611" s="446"/>
      <c r="K611" s="446"/>
      <c r="L611" s="447"/>
      <c r="M611" s="428"/>
      <c r="N611" s="447"/>
      <c r="O611" s="139"/>
      <c r="P611" s="139"/>
      <c r="Q611" s="428"/>
      <c r="R611" s="428"/>
      <c r="S611" s="428"/>
      <c r="T611" s="428"/>
      <c r="U611" s="448"/>
      <c r="V611" s="437"/>
    </row>
    <row r="612" spans="1:23" x14ac:dyDescent="0.35">
      <c r="A612" s="1396"/>
      <c r="B612" s="142">
        <v>4</v>
      </c>
      <c r="C612" s="118"/>
      <c r="D612" s="112"/>
      <c r="E612" s="112"/>
      <c r="F612" s="118"/>
      <c r="G612" s="445"/>
      <c r="H612" s="118"/>
      <c r="I612" s="428"/>
      <c r="J612" s="446"/>
      <c r="K612" s="446"/>
      <c r="L612" s="447"/>
      <c r="M612" s="428"/>
      <c r="N612" s="447"/>
      <c r="O612" s="139"/>
      <c r="P612" s="139"/>
      <c r="Q612" s="428"/>
      <c r="R612" s="428"/>
      <c r="S612" s="428"/>
      <c r="T612" s="428"/>
      <c r="U612" s="448"/>
      <c r="V612" s="437"/>
    </row>
    <row r="613" spans="1:23" x14ac:dyDescent="0.35">
      <c r="A613" s="1396"/>
      <c r="B613" s="142">
        <v>5</v>
      </c>
      <c r="C613" s="118"/>
      <c r="D613" s="112"/>
      <c r="E613" s="112"/>
      <c r="F613" s="118"/>
      <c r="G613" s="445"/>
      <c r="H613" s="118"/>
      <c r="I613" s="428"/>
      <c r="J613" s="446"/>
      <c r="K613" s="446"/>
      <c r="L613" s="447"/>
      <c r="M613" s="428"/>
      <c r="N613" s="447"/>
      <c r="O613" s="139"/>
      <c r="P613" s="139"/>
      <c r="Q613" s="428"/>
      <c r="R613" s="428"/>
      <c r="S613" s="428"/>
      <c r="T613" s="428"/>
      <c r="U613" s="448"/>
      <c r="V613" s="437"/>
    </row>
    <row r="614" spans="1:23" x14ac:dyDescent="0.35">
      <c r="A614" s="1396"/>
      <c r="B614" s="142">
        <v>6</v>
      </c>
      <c r="C614" s="118"/>
      <c r="D614" s="112"/>
      <c r="E614" s="112"/>
      <c r="F614" s="118"/>
      <c r="G614" s="445"/>
      <c r="H614" s="118"/>
      <c r="I614" s="428"/>
      <c r="J614" s="446"/>
      <c r="K614" s="446"/>
      <c r="L614" s="447"/>
      <c r="M614" s="428"/>
      <c r="N614" s="447"/>
      <c r="O614" s="139"/>
      <c r="P614" s="139"/>
      <c r="Q614" s="428"/>
      <c r="R614" s="428"/>
      <c r="S614" s="428"/>
      <c r="T614" s="428"/>
      <c r="U614" s="448"/>
      <c r="V614" s="437"/>
    </row>
    <row r="615" spans="1:23" x14ac:dyDescent="0.35">
      <c r="A615" s="1396"/>
      <c r="B615" s="142">
        <v>7</v>
      </c>
      <c r="C615" s="118"/>
      <c r="D615" s="112"/>
      <c r="E615" s="112"/>
      <c r="F615" s="118"/>
      <c r="G615" s="445"/>
      <c r="H615" s="118"/>
      <c r="I615" s="428"/>
      <c r="J615" s="446"/>
      <c r="K615" s="446"/>
      <c r="L615" s="447"/>
      <c r="M615" s="428"/>
      <c r="N615" s="447"/>
      <c r="O615" s="139"/>
      <c r="P615" s="139"/>
      <c r="Q615" s="428"/>
      <c r="R615" s="428"/>
      <c r="S615" s="428"/>
      <c r="T615" s="428"/>
      <c r="U615" s="448"/>
      <c r="V615" s="437"/>
    </row>
    <row r="616" spans="1:23" x14ac:dyDescent="0.35">
      <c r="A616" s="1396"/>
      <c r="B616" s="142">
        <v>8</v>
      </c>
      <c r="C616" s="118"/>
      <c r="D616" s="112"/>
      <c r="E616" s="112"/>
      <c r="F616" s="118"/>
      <c r="G616" s="445"/>
      <c r="H616" s="118"/>
      <c r="I616" s="428"/>
      <c r="J616" s="446"/>
      <c r="K616" s="446"/>
      <c r="L616" s="447"/>
      <c r="M616" s="428"/>
      <c r="N616" s="447"/>
      <c r="O616" s="139"/>
      <c r="P616" s="139"/>
      <c r="Q616" s="428"/>
      <c r="R616" s="428"/>
      <c r="S616" s="428"/>
      <c r="T616" s="428"/>
      <c r="U616" s="448"/>
      <c r="V616" s="437"/>
    </row>
    <row r="617" spans="1:23" x14ac:dyDescent="0.35">
      <c r="A617" s="1396"/>
      <c r="B617" s="142">
        <v>9</v>
      </c>
      <c r="C617" s="118"/>
      <c r="D617" s="112"/>
      <c r="E617" s="112"/>
      <c r="F617" s="118"/>
      <c r="G617" s="445"/>
      <c r="H617" s="118"/>
      <c r="I617" s="428"/>
      <c r="J617" s="446"/>
      <c r="K617" s="446"/>
      <c r="L617" s="447"/>
      <c r="M617" s="428"/>
      <c r="N617" s="447"/>
      <c r="O617" s="139"/>
      <c r="P617" s="139"/>
      <c r="Q617" s="428"/>
      <c r="R617" s="428"/>
      <c r="S617" s="428"/>
      <c r="T617" s="428"/>
      <c r="U617" s="448"/>
      <c r="V617" s="437"/>
    </row>
    <row r="618" spans="1:23" ht="15" thickBot="1" x14ac:dyDescent="0.4">
      <c r="A618" s="1397"/>
      <c r="B618" s="143">
        <v>10</v>
      </c>
      <c r="C618" s="132"/>
      <c r="D618" s="131"/>
      <c r="E618" s="131"/>
      <c r="F618" s="132"/>
      <c r="G618" s="449"/>
      <c r="H618" s="132"/>
      <c r="I618" s="450"/>
      <c r="J618" s="451"/>
      <c r="K618" s="451"/>
      <c r="L618" s="452"/>
      <c r="M618" s="450"/>
      <c r="N618" s="452"/>
      <c r="O618" s="140"/>
      <c r="P618" s="140"/>
      <c r="Q618" s="450"/>
      <c r="R618" s="450"/>
      <c r="S618" s="450"/>
      <c r="T618" s="450"/>
      <c r="U618" s="453"/>
      <c r="V618" s="437"/>
    </row>
    <row r="619" spans="1:23" ht="25" thickBot="1" x14ac:dyDescent="0.4">
      <c r="A619" s="564"/>
      <c r="C619" s="565"/>
      <c r="D619" s="566"/>
      <c r="E619" s="424" t="s">
        <v>331</v>
      </c>
      <c r="F619" s="425">
        <f>COUNTA(F609:F618)</f>
        <v>0</v>
      </c>
      <c r="G619" s="426">
        <f>COUNTA(G609:G618)</f>
        <v>0</v>
      </c>
      <c r="H619" s="565"/>
      <c r="I619" s="431"/>
      <c r="J619" s="567"/>
      <c r="K619" s="567"/>
      <c r="L619" s="568"/>
      <c r="M619" s="1354" t="s">
        <v>563</v>
      </c>
      <c r="N619" s="1355"/>
      <c r="O619" s="747">
        <f>SUM(O609:O618)</f>
        <v>0</v>
      </c>
      <c r="P619" s="748">
        <f>SUM(P609:P618)</f>
        <v>0</v>
      </c>
      <c r="Q619" s="431"/>
      <c r="S619" s="113"/>
      <c r="T619" s="117"/>
      <c r="U619" s="531"/>
      <c r="V619" s="455"/>
    </row>
    <row r="620" spans="1:23" ht="15" thickBot="1" x14ac:dyDescent="0.4">
      <c r="A620" s="456"/>
      <c r="B620" s="457"/>
      <c r="C620" s="407"/>
      <c r="D620" s="407"/>
      <c r="E620" s="407"/>
      <c r="F620" s="457"/>
      <c r="G620" s="407"/>
      <c r="H620" s="407"/>
      <c r="I620" s="457"/>
      <c r="J620" s="457"/>
      <c r="K620" s="457"/>
      <c r="L620" s="407"/>
      <c r="M620" s="407"/>
      <c r="N620" s="407"/>
      <c r="O620" s="407"/>
      <c r="P620" s="407"/>
      <c r="Q620" s="407"/>
      <c r="R620" s="407"/>
      <c r="S620" s="407"/>
      <c r="T620" s="458"/>
      <c r="U620" s="407"/>
      <c r="V620" s="459"/>
    </row>
    <row r="621" spans="1:23" ht="15" thickBot="1" x14ac:dyDescent="0.4">
      <c r="A621" s="432"/>
      <c r="B621" s="433"/>
      <c r="C621" s="434"/>
      <c r="D621" s="434"/>
      <c r="E621" s="434"/>
      <c r="F621" s="433"/>
      <c r="G621" s="434"/>
      <c r="H621" s="434"/>
      <c r="I621" s="433"/>
      <c r="J621" s="433"/>
      <c r="K621" s="433"/>
      <c r="L621" s="434"/>
      <c r="M621" s="434"/>
      <c r="N621" s="434"/>
      <c r="O621" s="434"/>
      <c r="P621" s="434"/>
      <c r="Q621" s="434"/>
      <c r="R621" s="434"/>
      <c r="S621" s="434"/>
      <c r="T621" s="434"/>
      <c r="U621" s="434"/>
      <c r="V621" s="435"/>
    </row>
    <row r="622" spans="1:23" ht="32.25" customHeight="1" thickBot="1" x14ac:dyDescent="0.4">
      <c r="A622" s="147" t="s">
        <v>9</v>
      </c>
      <c r="B622" s="1317" t="s">
        <v>57</v>
      </c>
      <c r="C622" s="1318"/>
      <c r="E622" s="1410" t="s">
        <v>294</v>
      </c>
      <c r="F622" s="1411"/>
      <c r="G622" s="1315">
        <f>VLOOKUP(B622,'Urbano.Piano inv. forn'!$D$131:$H$170,3,FALSE)</f>
        <v>0</v>
      </c>
      <c r="H622" s="1316"/>
      <c r="I622" s="104"/>
      <c r="J622" s="1410" t="s">
        <v>295</v>
      </c>
      <c r="K622" s="1412"/>
      <c r="L622" s="1411"/>
      <c r="M622" s="1315">
        <f>VLOOKUP(B622,'Urbano.Piano inv. forn'!$D$131:$H$170,4,FALSE)</f>
        <v>0</v>
      </c>
      <c r="N622" s="1316"/>
      <c r="P622" s="153" t="s">
        <v>296</v>
      </c>
      <c r="Q622" s="436"/>
      <c r="S622" s="154" t="s">
        <v>297</v>
      </c>
      <c r="T622" s="1171"/>
      <c r="U622" s="1173"/>
      <c r="V622" s="437"/>
    </row>
    <row r="623" spans="1:23" ht="13.5" customHeight="1" thickBot="1" x14ac:dyDescent="0.4">
      <c r="A623" s="133"/>
      <c r="B623" s="114"/>
      <c r="C623" s="114"/>
      <c r="E623" s="115"/>
      <c r="F623" s="115"/>
      <c r="G623" s="116"/>
      <c r="H623" s="116"/>
      <c r="I623" s="104"/>
      <c r="J623" s="115"/>
      <c r="K623" s="115"/>
      <c r="L623" s="115"/>
      <c r="M623" s="116"/>
      <c r="N623" s="116"/>
      <c r="P623" s="117"/>
      <c r="S623" s="113"/>
      <c r="T623" s="431"/>
      <c r="V623" s="134"/>
      <c r="W623" s="431"/>
    </row>
    <row r="624" spans="1:23" ht="33.75" customHeight="1" thickBot="1" x14ac:dyDescent="0.4">
      <c r="A624" s="1398" t="s">
        <v>298</v>
      </c>
      <c r="B624" s="1399"/>
      <c r="C624" s="1399"/>
      <c r="D624" s="1400"/>
      <c r="E624" s="1346">
        <f>VLOOKUP(B622,'Urbano.Piano inv. forn'!$D$131:$V$170,17,FALSE)</f>
        <v>0</v>
      </c>
      <c r="F624" s="1347"/>
      <c r="G624" s="1347"/>
      <c r="H624" s="1348"/>
      <c r="I624" s="104"/>
      <c r="J624" s="1401" t="s">
        <v>53</v>
      </c>
      <c r="K624" s="1402"/>
      <c r="L624" s="1403"/>
      <c r="M624" s="1346">
        <f>VLOOKUP(B622,'Urbano.Piano inv. forn'!$D$131:$V$170,19,FALSE)</f>
        <v>0</v>
      </c>
      <c r="N624" s="1348"/>
      <c r="O624" s="130"/>
      <c r="P624" s="154" t="s">
        <v>299</v>
      </c>
      <c r="Q624" s="135">
        <f>M624+E624</f>
        <v>0</v>
      </c>
      <c r="S624" s="154" t="s">
        <v>300</v>
      </c>
      <c r="T624" s="1171"/>
      <c r="U624" s="1173"/>
      <c r="V624" s="134"/>
      <c r="W624" s="431"/>
    </row>
    <row r="625" spans="1:23" ht="21.75" customHeight="1" thickBot="1" x14ac:dyDescent="0.4">
      <c r="A625" s="136"/>
      <c r="B625" s="137"/>
      <c r="C625" s="137"/>
      <c r="D625" s="137"/>
      <c r="E625" s="138"/>
      <c r="F625" s="138"/>
      <c r="G625" s="138"/>
      <c r="H625" s="138"/>
      <c r="I625" s="104"/>
      <c r="J625" s="115"/>
      <c r="K625" s="115"/>
      <c r="L625" s="115"/>
      <c r="M625" s="138"/>
      <c r="N625" s="138"/>
      <c r="O625" s="130"/>
      <c r="P625" s="113"/>
      <c r="Q625" s="130"/>
      <c r="S625" s="113"/>
      <c r="T625" s="114"/>
      <c r="U625" s="114"/>
      <c r="V625" s="134"/>
      <c r="W625" s="431"/>
    </row>
    <row r="626" spans="1:23" s="166" customFormat="1" ht="72" customHeight="1" x14ac:dyDescent="0.35">
      <c r="A626" s="1404" t="s">
        <v>301</v>
      </c>
      <c r="B626" s="1406" t="s">
        <v>302</v>
      </c>
      <c r="C626" s="1406" t="s">
        <v>303</v>
      </c>
      <c r="D626" s="149" t="s">
        <v>304</v>
      </c>
      <c r="E626" s="150" t="s">
        <v>305</v>
      </c>
      <c r="F626" s="149" t="s">
        <v>306</v>
      </c>
      <c r="G626" s="149" t="s">
        <v>307</v>
      </c>
      <c r="H626" s="151" t="s">
        <v>268</v>
      </c>
      <c r="I626" s="151" t="s">
        <v>308</v>
      </c>
      <c r="J626" s="151" t="s">
        <v>309</v>
      </c>
      <c r="K626" s="151" t="s">
        <v>818</v>
      </c>
      <c r="L626" s="151" t="s">
        <v>310</v>
      </c>
      <c r="M626" s="151" t="s">
        <v>311</v>
      </c>
      <c r="N626" s="151" t="s">
        <v>312</v>
      </c>
      <c r="O626" s="151" t="s">
        <v>313</v>
      </c>
      <c r="P626" s="151" t="s">
        <v>314</v>
      </c>
      <c r="Q626" s="151" t="s">
        <v>315</v>
      </c>
      <c r="R626" s="151" t="s">
        <v>316</v>
      </c>
      <c r="S626" s="151" t="s">
        <v>317</v>
      </c>
      <c r="T626" s="151" t="s">
        <v>318</v>
      </c>
      <c r="U626" s="1408" t="s">
        <v>319</v>
      </c>
      <c r="V626" s="438"/>
    </row>
    <row r="627" spans="1:23" s="166" customFormat="1" ht="28.5" customHeight="1" thickBot="1" x14ac:dyDescent="0.4">
      <c r="A627" s="1405"/>
      <c r="B627" s="1407"/>
      <c r="C627" s="1407"/>
      <c r="D627" s="152" t="s">
        <v>320</v>
      </c>
      <c r="E627" s="152" t="s">
        <v>321</v>
      </c>
      <c r="F627" s="152" t="s">
        <v>322</v>
      </c>
      <c r="G627" s="152" t="s">
        <v>322</v>
      </c>
      <c r="H627" s="152" t="s">
        <v>55</v>
      </c>
      <c r="I627" s="152" t="s">
        <v>29</v>
      </c>
      <c r="J627" s="152" t="s">
        <v>323</v>
      </c>
      <c r="K627" s="152" t="s">
        <v>324</v>
      </c>
      <c r="L627" s="152" t="s">
        <v>324</v>
      </c>
      <c r="M627" s="152" t="s">
        <v>325</v>
      </c>
      <c r="N627" s="152" t="s">
        <v>324</v>
      </c>
      <c r="O627" s="152" t="s">
        <v>326</v>
      </c>
      <c r="P627" s="152" t="s">
        <v>820</v>
      </c>
      <c r="Q627" s="152" t="s">
        <v>327</v>
      </c>
      <c r="R627" s="152" t="s">
        <v>328</v>
      </c>
      <c r="S627" s="152" t="s">
        <v>329</v>
      </c>
      <c r="T627" s="152" t="s">
        <v>329</v>
      </c>
      <c r="U627" s="1409"/>
      <c r="V627" s="438"/>
    </row>
    <row r="628" spans="1:23" ht="15" customHeight="1" x14ac:dyDescent="0.35">
      <c r="A628" s="1396" t="str">
        <f>B622</f>
        <v>urb.e.2</v>
      </c>
      <c r="B628" s="141">
        <v>1</v>
      </c>
      <c r="C628" s="185"/>
      <c r="D628" s="119"/>
      <c r="E628" s="119"/>
      <c r="F628" s="185"/>
      <c r="G628" s="440"/>
      <c r="H628" s="120"/>
      <c r="I628" s="441"/>
      <c r="J628" s="442"/>
      <c r="K628" s="442"/>
      <c r="L628" s="443"/>
      <c r="M628" s="441"/>
      <c r="N628" s="443"/>
      <c r="O628" s="148"/>
      <c r="P628" s="148"/>
      <c r="Q628" s="441"/>
      <c r="R628" s="441"/>
      <c r="S628" s="441"/>
      <c r="T628" s="441"/>
      <c r="U628" s="444"/>
      <c r="V628" s="437"/>
    </row>
    <row r="629" spans="1:23" x14ac:dyDescent="0.35">
      <c r="A629" s="1396"/>
      <c r="B629" s="142">
        <v>2</v>
      </c>
      <c r="C629" s="118"/>
      <c r="D629" s="112"/>
      <c r="E629" s="112"/>
      <c r="F629" s="118"/>
      <c r="G629" s="445"/>
      <c r="H629" s="118"/>
      <c r="I629" s="428"/>
      <c r="J629" s="446"/>
      <c r="K629" s="446"/>
      <c r="L629" s="447"/>
      <c r="M629" s="428"/>
      <c r="N629" s="447"/>
      <c r="O629" s="139"/>
      <c r="P629" s="139"/>
      <c r="Q629" s="428"/>
      <c r="R629" s="428" t="s">
        <v>330</v>
      </c>
      <c r="S629" s="428"/>
      <c r="T629" s="428"/>
      <c r="U629" s="448"/>
      <c r="V629" s="437"/>
    </row>
    <row r="630" spans="1:23" x14ac:dyDescent="0.35">
      <c r="A630" s="1396"/>
      <c r="B630" s="142">
        <v>3</v>
      </c>
      <c r="C630" s="118"/>
      <c r="D630" s="112"/>
      <c r="E630" s="112"/>
      <c r="F630" s="118"/>
      <c r="G630" s="445"/>
      <c r="H630" s="118"/>
      <c r="I630" s="428"/>
      <c r="J630" s="446"/>
      <c r="K630" s="446"/>
      <c r="L630" s="447"/>
      <c r="M630" s="428"/>
      <c r="N630" s="447"/>
      <c r="O630" s="139"/>
      <c r="P630" s="139"/>
      <c r="Q630" s="428"/>
      <c r="R630" s="428"/>
      <c r="S630" s="428"/>
      <c r="T630" s="428"/>
      <c r="U630" s="448"/>
      <c r="V630" s="437"/>
    </row>
    <row r="631" spans="1:23" x14ac:dyDescent="0.35">
      <c r="A631" s="1396"/>
      <c r="B631" s="142">
        <v>4</v>
      </c>
      <c r="C631" s="118"/>
      <c r="D631" s="112"/>
      <c r="E631" s="112"/>
      <c r="F631" s="118"/>
      <c r="G631" s="445"/>
      <c r="H631" s="118"/>
      <c r="I631" s="428"/>
      <c r="J631" s="446"/>
      <c r="K631" s="446"/>
      <c r="L631" s="447"/>
      <c r="M631" s="428"/>
      <c r="N631" s="447"/>
      <c r="O631" s="139"/>
      <c r="P631" s="139"/>
      <c r="Q631" s="428"/>
      <c r="R631" s="428"/>
      <c r="S631" s="428"/>
      <c r="T631" s="428"/>
      <c r="U631" s="448"/>
      <c r="V631" s="437"/>
    </row>
    <row r="632" spans="1:23" x14ac:dyDescent="0.35">
      <c r="A632" s="1396"/>
      <c r="B632" s="142">
        <v>5</v>
      </c>
      <c r="C632" s="118"/>
      <c r="D632" s="112"/>
      <c r="E632" s="112"/>
      <c r="F632" s="118"/>
      <c r="G632" s="445"/>
      <c r="H632" s="118"/>
      <c r="I632" s="428"/>
      <c r="J632" s="446"/>
      <c r="K632" s="446"/>
      <c r="L632" s="447"/>
      <c r="M632" s="428"/>
      <c r="N632" s="447"/>
      <c r="O632" s="139"/>
      <c r="P632" s="139"/>
      <c r="Q632" s="428"/>
      <c r="R632" s="428"/>
      <c r="S632" s="428"/>
      <c r="T632" s="428"/>
      <c r="U632" s="448"/>
      <c r="V632" s="437"/>
    </row>
    <row r="633" spans="1:23" x14ac:dyDescent="0.35">
      <c r="A633" s="1396"/>
      <c r="B633" s="142">
        <v>6</v>
      </c>
      <c r="C633" s="118"/>
      <c r="D633" s="112"/>
      <c r="E633" s="112"/>
      <c r="F633" s="118"/>
      <c r="G633" s="445"/>
      <c r="H633" s="118"/>
      <c r="I633" s="428"/>
      <c r="J633" s="446"/>
      <c r="K633" s="446"/>
      <c r="L633" s="447"/>
      <c r="M633" s="428"/>
      <c r="N633" s="447"/>
      <c r="O633" s="139"/>
      <c r="P633" s="139"/>
      <c r="Q633" s="428"/>
      <c r="R633" s="428"/>
      <c r="S633" s="428"/>
      <c r="T633" s="428"/>
      <c r="U633" s="448"/>
      <c r="V633" s="437"/>
    </row>
    <row r="634" spans="1:23" x14ac:dyDescent="0.35">
      <c r="A634" s="1396"/>
      <c r="B634" s="142">
        <v>7</v>
      </c>
      <c r="C634" s="118"/>
      <c r="D634" s="112"/>
      <c r="E634" s="112"/>
      <c r="F634" s="118"/>
      <c r="G634" s="445"/>
      <c r="H634" s="118"/>
      <c r="I634" s="428"/>
      <c r="J634" s="446"/>
      <c r="K634" s="446"/>
      <c r="L634" s="447"/>
      <c r="M634" s="428"/>
      <c r="N634" s="447"/>
      <c r="O634" s="139"/>
      <c r="P634" s="139"/>
      <c r="Q634" s="428"/>
      <c r="R634" s="428"/>
      <c r="S634" s="428"/>
      <c r="T634" s="428"/>
      <c r="U634" s="448"/>
      <c r="V634" s="437"/>
    </row>
    <row r="635" spans="1:23" x14ac:dyDescent="0.35">
      <c r="A635" s="1396"/>
      <c r="B635" s="142">
        <v>8</v>
      </c>
      <c r="C635" s="118"/>
      <c r="D635" s="112"/>
      <c r="E635" s="112"/>
      <c r="F635" s="118"/>
      <c r="G635" s="445"/>
      <c r="H635" s="118"/>
      <c r="I635" s="428"/>
      <c r="J635" s="446"/>
      <c r="K635" s="446"/>
      <c r="L635" s="447"/>
      <c r="M635" s="428"/>
      <c r="N635" s="447"/>
      <c r="O635" s="139"/>
      <c r="P635" s="139"/>
      <c r="Q635" s="428"/>
      <c r="R635" s="428"/>
      <c r="S635" s="428"/>
      <c r="T635" s="428"/>
      <c r="U635" s="448"/>
      <c r="V635" s="437"/>
    </row>
    <row r="636" spans="1:23" x14ac:dyDescent="0.35">
      <c r="A636" s="1396"/>
      <c r="B636" s="142">
        <v>9</v>
      </c>
      <c r="C636" s="118"/>
      <c r="D636" s="112"/>
      <c r="E636" s="112"/>
      <c r="F636" s="118"/>
      <c r="G636" s="445"/>
      <c r="H636" s="118"/>
      <c r="I636" s="428"/>
      <c r="J636" s="446"/>
      <c r="K636" s="446"/>
      <c r="L636" s="447"/>
      <c r="M636" s="428"/>
      <c r="N636" s="447"/>
      <c r="O636" s="139"/>
      <c r="P636" s="139"/>
      <c r="Q636" s="428"/>
      <c r="R636" s="428"/>
      <c r="S636" s="428"/>
      <c r="T636" s="428"/>
      <c r="U636" s="448"/>
      <c r="V636" s="437"/>
    </row>
    <row r="637" spans="1:23" ht="15" thickBot="1" x14ac:dyDescent="0.4">
      <c r="A637" s="1397"/>
      <c r="B637" s="143">
        <v>10</v>
      </c>
      <c r="C637" s="132"/>
      <c r="D637" s="131"/>
      <c r="E637" s="131"/>
      <c r="F637" s="132"/>
      <c r="G637" s="449"/>
      <c r="H637" s="132"/>
      <c r="I637" s="450"/>
      <c r="J637" s="451"/>
      <c r="K637" s="451"/>
      <c r="L637" s="452"/>
      <c r="M637" s="450"/>
      <c r="N637" s="452"/>
      <c r="O637" s="140"/>
      <c r="P637" s="140"/>
      <c r="Q637" s="450"/>
      <c r="R637" s="450"/>
      <c r="S637" s="450"/>
      <c r="T637" s="450"/>
      <c r="U637" s="453"/>
      <c r="V637" s="437"/>
    </row>
    <row r="638" spans="1:23" ht="25" thickBot="1" x14ac:dyDescent="0.4">
      <c r="A638" s="564"/>
      <c r="C638" s="565"/>
      <c r="D638" s="566"/>
      <c r="E638" s="424" t="s">
        <v>331</v>
      </c>
      <c r="F638" s="425">
        <f>COUNTA(F628:F637)</f>
        <v>0</v>
      </c>
      <c r="G638" s="426">
        <f>COUNTA(G628:G637)</f>
        <v>0</v>
      </c>
      <c r="H638" s="565"/>
      <c r="I638" s="431"/>
      <c r="J638" s="567"/>
      <c r="K638" s="567"/>
      <c r="L638" s="568"/>
      <c r="M638" s="1354" t="s">
        <v>563</v>
      </c>
      <c r="N638" s="1355"/>
      <c r="O638" s="747">
        <f>SUM(O628:O637)</f>
        <v>0</v>
      </c>
      <c r="P638" s="748">
        <f>SUM(P628:P637)</f>
        <v>0</v>
      </c>
      <c r="Q638" s="431"/>
      <c r="S638" s="113"/>
      <c r="T638" s="117"/>
      <c r="U638" s="531"/>
      <c r="V638" s="455"/>
    </row>
    <row r="639" spans="1:23" ht="15" thickBot="1" x14ac:dyDescent="0.4">
      <c r="A639" s="456"/>
      <c r="B639" s="457"/>
      <c r="C639" s="407"/>
      <c r="D639" s="407"/>
      <c r="E639" s="407"/>
      <c r="F639" s="457"/>
      <c r="G639" s="407"/>
      <c r="H639" s="407"/>
      <c r="I639" s="457"/>
      <c r="J639" s="457"/>
      <c r="K639" s="457"/>
      <c r="L639" s="407"/>
      <c r="M639" s="407"/>
      <c r="N639" s="407"/>
      <c r="O639" s="407"/>
      <c r="P639" s="407"/>
      <c r="Q639" s="407"/>
      <c r="R639" s="407"/>
      <c r="S639" s="407"/>
      <c r="T639" s="458"/>
      <c r="U639" s="407"/>
      <c r="V639" s="459"/>
    </row>
  </sheetData>
  <sheetProtection algorithmName="SHA-512" hashValue="EorXCBpUJfLv+pgVkjKPRJcj2ZDzZN8U9o94wqAtm5tYNr/qu7CtTvX0DDilQQ1kB8V9QUD5yBYc4jLZOeeD4g==" saltValue="W97hG73uekIL8/bgx5QEbA==" spinCount="100000" sheet="1" objects="1" scenarios="1"/>
  <mergeCells count="575">
    <mergeCell ref="A381:A390"/>
    <mergeCell ref="B394:C394"/>
    <mergeCell ref="E394:F394"/>
    <mergeCell ref="G394:H394"/>
    <mergeCell ref="J394:L394"/>
    <mergeCell ref="M394:N394"/>
    <mergeCell ref="T394:U394"/>
    <mergeCell ref="M391:N391"/>
    <mergeCell ref="A400:A409"/>
    <mergeCell ref="A396:D396"/>
    <mergeCell ref="E396:H396"/>
    <mergeCell ref="J396:L396"/>
    <mergeCell ref="M396:N396"/>
    <mergeCell ref="T396:U396"/>
    <mergeCell ref="A398:A399"/>
    <mergeCell ref="B398:B399"/>
    <mergeCell ref="C398:C399"/>
    <mergeCell ref="U398:U399"/>
    <mergeCell ref="A377:D377"/>
    <mergeCell ref="E377:H377"/>
    <mergeCell ref="J377:L377"/>
    <mergeCell ref="M377:N377"/>
    <mergeCell ref="T377:U377"/>
    <mergeCell ref="M372:N372"/>
    <mergeCell ref="A379:A380"/>
    <mergeCell ref="B379:B380"/>
    <mergeCell ref="C379:C380"/>
    <mergeCell ref="U379:U380"/>
    <mergeCell ref="A360:A361"/>
    <mergeCell ref="B360:B361"/>
    <mergeCell ref="C360:C361"/>
    <mergeCell ref="U360:U361"/>
    <mergeCell ref="A362:A371"/>
    <mergeCell ref="B375:C375"/>
    <mergeCell ref="E375:F375"/>
    <mergeCell ref="G375:H375"/>
    <mergeCell ref="J375:L375"/>
    <mergeCell ref="M375:N375"/>
    <mergeCell ref="T375:U375"/>
    <mergeCell ref="A343:A352"/>
    <mergeCell ref="B356:C356"/>
    <mergeCell ref="E356:F356"/>
    <mergeCell ref="G356:H356"/>
    <mergeCell ref="J356:L356"/>
    <mergeCell ref="M356:N356"/>
    <mergeCell ref="T356:U356"/>
    <mergeCell ref="M353:N353"/>
    <mergeCell ref="A358:D358"/>
    <mergeCell ref="E358:H358"/>
    <mergeCell ref="J358:L358"/>
    <mergeCell ref="M358:N358"/>
    <mergeCell ref="T358:U358"/>
    <mergeCell ref="A339:D339"/>
    <mergeCell ref="E339:H339"/>
    <mergeCell ref="J339:L339"/>
    <mergeCell ref="M339:N339"/>
    <mergeCell ref="T339:U339"/>
    <mergeCell ref="M334:N334"/>
    <mergeCell ref="A341:A342"/>
    <mergeCell ref="B341:B342"/>
    <mergeCell ref="C341:C342"/>
    <mergeCell ref="U341:U342"/>
    <mergeCell ref="A322:A323"/>
    <mergeCell ref="B322:B323"/>
    <mergeCell ref="C322:C323"/>
    <mergeCell ref="U322:U323"/>
    <mergeCell ref="A324:A333"/>
    <mergeCell ref="B337:C337"/>
    <mergeCell ref="E337:F337"/>
    <mergeCell ref="G337:H337"/>
    <mergeCell ref="J337:L337"/>
    <mergeCell ref="M337:N337"/>
    <mergeCell ref="T337:U337"/>
    <mergeCell ref="A305:A314"/>
    <mergeCell ref="B318:C318"/>
    <mergeCell ref="E318:F318"/>
    <mergeCell ref="G318:H318"/>
    <mergeCell ref="J318:L318"/>
    <mergeCell ref="M318:N318"/>
    <mergeCell ref="T318:U318"/>
    <mergeCell ref="M315:N315"/>
    <mergeCell ref="A320:D320"/>
    <mergeCell ref="E320:H320"/>
    <mergeCell ref="J320:L320"/>
    <mergeCell ref="M320:N320"/>
    <mergeCell ref="T320:U320"/>
    <mergeCell ref="A301:D301"/>
    <mergeCell ref="E301:H301"/>
    <mergeCell ref="J301:L301"/>
    <mergeCell ref="M301:N301"/>
    <mergeCell ref="T301:U301"/>
    <mergeCell ref="M296:N296"/>
    <mergeCell ref="A303:A304"/>
    <mergeCell ref="B303:B304"/>
    <mergeCell ref="C303:C304"/>
    <mergeCell ref="U303:U304"/>
    <mergeCell ref="M282:N282"/>
    <mergeCell ref="T282:U282"/>
    <mergeCell ref="A284:A285"/>
    <mergeCell ref="B284:B285"/>
    <mergeCell ref="C284:C285"/>
    <mergeCell ref="U284:U285"/>
    <mergeCell ref="A286:A295"/>
    <mergeCell ref="B299:C299"/>
    <mergeCell ref="E299:F299"/>
    <mergeCell ref="G299:H299"/>
    <mergeCell ref="J299:L299"/>
    <mergeCell ref="M299:N299"/>
    <mergeCell ref="T299:U299"/>
    <mergeCell ref="T263:U263"/>
    <mergeCell ref="A265:A266"/>
    <mergeCell ref="B265:B266"/>
    <mergeCell ref="C265:C266"/>
    <mergeCell ref="U265:U266"/>
    <mergeCell ref="A267:A276"/>
    <mergeCell ref="B280:C280"/>
    <mergeCell ref="E280:F280"/>
    <mergeCell ref="G280:H280"/>
    <mergeCell ref="J280:L280"/>
    <mergeCell ref="M280:N280"/>
    <mergeCell ref="T280:U280"/>
    <mergeCell ref="M277:N277"/>
    <mergeCell ref="A246:A247"/>
    <mergeCell ref="B246:B247"/>
    <mergeCell ref="C246:C247"/>
    <mergeCell ref="U246:U247"/>
    <mergeCell ref="A248:A257"/>
    <mergeCell ref="B261:C261"/>
    <mergeCell ref="E261:F261"/>
    <mergeCell ref="G261:H261"/>
    <mergeCell ref="J261:L261"/>
    <mergeCell ref="M261:N261"/>
    <mergeCell ref="T261:U261"/>
    <mergeCell ref="A229:A238"/>
    <mergeCell ref="B242:C242"/>
    <mergeCell ref="E242:F242"/>
    <mergeCell ref="G242:H242"/>
    <mergeCell ref="J242:L242"/>
    <mergeCell ref="M242:N242"/>
    <mergeCell ref="T242:U242"/>
    <mergeCell ref="A244:D244"/>
    <mergeCell ref="E244:H244"/>
    <mergeCell ref="J244:L244"/>
    <mergeCell ref="M244:N244"/>
    <mergeCell ref="T244:U244"/>
    <mergeCell ref="T223:U223"/>
    <mergeCell ref="A225:D225"/>
    <mergeCell ref="E225:H225"/>
    <mergeCell ref="J225:L225"/>
    <mergeCell ref="M225:N225"/>
    <mergeCell ref="T225:U225"/>
    <mergeCell ref="A227:A228"/>
    <mergeCell ref="B227:B228"/>
    <mergeCell ref="C227:C228"/>
    <mergeCell ref="U227:U228"/>
    <mergeCell ref="U208:U209"/>
    <mergeCell ref="U18:U19"/>
    <mergeCell ref="M6:O6"/>
    <mergeCell ref="P6:U6"/>
    <mergeCell ref="A3:U3"/>
    <mergeCell ref="A1:U1"/>
    <mergeCell ref="U37:U38"/>
    <mergeCell ref="U56:U57"/>
    <mergeCell ref="U75:U76"/>
    <mergeCell ref="U94:U95"/>
    <mergeCell ref="U113:U114"/>
    <mergeCell ref="U132:U133"/>
    <mergeCell ref="U151:U152"/>
    <mergeCell ref="U170:U171"/>
    <mergeCell ref="U189:U190"/>
    <mergeCell ref="A208:A209"/>
    <mergeCell ref="B208:B209"/>
    <mergeCell ref="C208:C209"/>
    <mergeCell ref="T204:U204"/>
    <mergeCell ref="M206:N206"/>
    <mergeCell ref="T206:U206"/>
    <mergeCell ref="A189:A190"/>
    <mergeCell ref="B189:B190"/>
    <mergeCell ref="C189:C190"/>
    <mergeCell ref="A210:A219"/>
    <mergeCell ref="J10:O10"/>
    <mergeCell ref="J11:O11"/>
    <mergeCell ref="G204:H204"/>
    <mergeCell ref="J204:L204"/>
    <mergeCell ref="M204:N204"/>
    <mergeCell ref="G185:H185"/>
    <mergeCell ref="J185:L185"/>
    <mergeCell ref="M185:N185"/>
    <mergeCell ref="G166:H166"/>
    <mergeCell ref="J166:L166"/>
    <mergeCell ref="M166:N166"/>
    <mergeCell ref="G147:H147"/>
    <mergeCell ref="J147:L147"/>
    <mergeCell ref="M147:N147"/>
    <mergeCell ref="G128:H128"/>
    <mergeCell ref="J128:L128"/>
    <mergeCell ref="M128:N128"/>
    <mergeCell ref="G109:H109"/>
    <mergeCell ref="J109:L109"/>
    <mergeCell ref="M109:N109"/>
    <mergeCell ref="A206:D206"/>
    <mergeCell ref="E206:H206"/>
    <mergeCell ref="J206:L206"/>
    <mergeCell ref="A191:A200"/>
    <mergeCell ref="B204:C204"/>
    <mergeCell ref="E204:F204"/>
    <mergeCell ref="T185:U185"/>
    <mergeCell ref="A187:D187"/>
    <mergeCell ref="E187:H187"/>
    <mergeCell ref="J187:L187"/>
    <mergeCell ref="M187:N187"/>
    <mergeCell ref="T187:U187"/>
    <mergeCell ref="M201:N201"/>
    <mergeCell ref="A170:A171"/>
    <mergeCell ref="B170:B171"/>
    <mergeCell ref="C170:C171"/>
    <mergeCell ref="A172:A181"/>
    <mergeCell ref="B185:C185"/>
    <mergeCell ref="E185:F185"/>
    <mergeCell ref="T166:U166"/>
    <mergeCell ref="A168:D168"/>
    <mergeCell ref="E168:H168"/>
    <mergeCell ref="J168:L168"/>
    <mergeCell ref="M168:N168"/>
    <mergeCell ref="T168:U168"/>
    <mergeCell ref="M182:N182"/>
    <mergeCell ref="A151:A152"/>
    <mergeCell ref="B151:B152"/>
    <mergeCell ref="C151:C152"/>
    <mergeCell ref="A153:A162"/>
    <mergeCell ref="B166:C166"/>
    <mergeCell ref="E166:F166"/>
    <mergeCell ref="T147:U147"/>
    <mergeCell ref="A149:D149"/>
    <mergeCell ref="E149:H149"/>
    <mergeCell ref="J149:L149"/>
    <mergeCell ref="M149:N149"/>
    <mergeCell ref="T149:U149"/>
    <mergeCell ref="M163:N163"/>
    <mergeCell ref="A132:A133"/>
    <mergeCell ref="B132:B133"/>
    <mergeCell ref="C132:C133"/>
    <mergeCell ref="A134:A143"/>
    <mergeCell ref="B147:C147"/>
    <mergeCell ref="E147:F147"/>
    <mergeCell ref="T128:U128"/>
    <mergeCell ref="A130:D130"/>
    <mergeCell ref="E130:H130"/>
    <mergeCell ref="J130:L130"/>
    <mergeCell ref="M130:N130"/>
    <mergeCell ref="T130:U130"/>
    <mergeCell ref="A113:A114"/>
    <mergeCell ref="B113:B114"/>
    <mergeCell ref="C113:C114"/>
    <mergeCell ref="A115:A124"/>
    <mergeCell ref="B128:C128"/>
    <mergeCell ref="E128:F128"/>
    <mergeCell ref="T90:U90"/>
    <mergeCell ref="A92:D92"/>
    <mergeCell ref="E92:H92"/>
    <mergeCell ref="J92:L92"/>
    <mergeCell ref="M92:N92"/>
    <mergeCell ref="T92:U92"/>
    <mergeCell ref="T109:U109"/>
    <mergeCell ref="A111:D111"/>
    <mergeCell ref="E111:H111"/>
    <mergeCell ref="J111:L111"/>
    <mergeCell ref="M111:N111"/>
    <mergeCell ref="T111:U111"/>
    <mergeCell ref="A94:A95"/>
    <mergeCell ref="B94:B95"/>
    <mergeCell ref="C94:C95"/>
    <mergeCell ref="A96:A105"/>
    <mergeCell ref="B109:C109"/>
    <mergeCell ref="E109:F109"/>
    <mergeCell ref="A75:A76"/>
    <mergeCell ref="B75:B76"/>
    <mergeCell ref="C75:C76"/>
    <mergeCell ref="A77:A86"/>
    <mergeCell ref="B90:C90"/>
    <mergeCell ref="E90:F90"/>
    <mergeCell ref="G71:H71"/>
    <mergeCell ref="J71:L71"/>
    <mergeCell ref="M71:N71"/>
    <mergeCell ref="G90:H90"/>
    <mergeCell ref="J90:L90"/>
    <mergeCell ref="M90:N90"/>
    <mergeCell ref="M87:N87"/>
    <mergeCell ref="T52:U52"/>
    <mergeCell ref="A54:D54"/>
    <mergeCell ref="E54:H54"/>
    <mergeCell ref="J54:L54"/>
    <mergeCell ref="M54:N54"/>
    <mergeCell ref="T54:U54"/>
    <mergeCell ref="T71:U71"/>
    <mergeCell ref="A73:D73"/>
    <mergeCell ref="E73:H73"/>
    <mergeCell ref="J73:L73"/>
    <mergeCell ref="M73:N73"/>
    <mergeCell ref="T73:U73"/>
    <mergeCell ref="A56:A57"/>
    <mergeCell ref="B56:B57"/>
    <mergeCell ref="C56:C57"/>
    <mergeCell ref="A58:A67"/>
    <mergeCell ref="B71:C71"/>
    <mergeCell ref="E71:F71"/>
    <mergeCell ref="M68:N68"/>
    <mergeCell ref="A37:A38"/>
    <mergeCell ref="B37:B38"/>
    <mergeCell ref="C37:C38"/>
    <mergeCell ref="A39:A48"/>
    <mergeCell ref="B52:C52"/>
    <mergeCell ref="E52:F52"/>
    <mergeCell ref="G33:H33"/>
    <mergeCell ref="J33:L33"/>
    <mergeCell ref="M33:N33"/>
    <mergeCell ref="G52:H52"/>
    <mergeCell ref="J52:L52"/>
    <mergeCell ref="M52:N52"/>
    <mergeCell ref="M49:N49"/>
    <mergeCell ref="T33:U33"/>
    <mergeCell ref="A35:D35"/>
    <mergeCell ref="E35:H35"/>
    <mergeCell ref="J35:L35"/>
    <mergeCell ref="M35:N35"/>
    <mergeCell ref="T35:U35"/>
    <mergeCell ref="A18:A19"/>
    <mergeCell ref="B18:B19"/>
    <mergeCell ref="C18:C19"/>
    <mergeCell ref="A20:A29"/>
    <mergeCell ref="B33:C33"/>
    <mergeCell ref="E33:F33"/>
    <mergeCell ref="M30:N30"/>
    <mergeCell ref="A6:D6"/>
    <mergeCell ref="E6:J6"/>
    <mergeCell ref="A16:D16"/>
    <mergeCell ref="E16:H16"/>
    <mergeCell ref="J16:L16"/>
    <mergeCell ref="M16:N16"/>
    <mergeCell ref="T16:U16"/>
    <mergeCell ref="A10:D11"/>
    <mergeCell ref="E10:H11"/>
    <mergeCell ref="P10:Q11"/>
    <mergeCell ref="A8:U8"/>
    <mergeCell ref="B14:C14"/>
    <mergeCell ref="E14:F14"/>
    <mergeCell ref="G14:H14"/>
    <mergeCell ref="J14:L14"/>
    <mergeCell ref="M14:N14"/>
    <mergeCell ref="T14:U14"/>
    <mergeCell ref="S10:T11"/>
    <mergeCell ref="U10:U11"/>
    <mergeCell ref="M106:N106"/>
    <mergeCell ref="M125:N125"/>
    <mergeCell ref="M144:N144"/>
    <mergeCell ref="M220:N220"/>
    <mergeCell ref="M239:N239"/>
    <mergeCell ref="M258:N258"/>
    <mergeCell ref="M410:N410"/>
    <mergeCell ref="B413:C413"/>
    <mergeCell ref="E413:F413"/>
    <mergeCell ref="G413:H413"/>
    <mergeCell ref="J413:L413"/>
    <mergeCell ref="M413:N413"/>
    <mergeCell ref="B223:C223"/>
    <mergeCell ref="E223:F223"/>
    <mergeCell ref="G223:H223"/>
    <mergeCell ref="J223:L223"/>
    <mergeCell ref="M223:N223"/>
    <mergeCell ref="A263:D263"/>
    <mergeCell ref="E263:H263"/>
    <mergeCell ref="J263:L263"/>
    <mergeCell ref="M263:N263"/>
    <mergeCell ref="A282:D282"/>
    <mergeCell ref="E282:H282"/>
    <mergeCell ref="J282:L282"/>
    <mergeCell ref="T413:U413"/>
    <mergeCell ref="A415:D415"/>
    <mergeCell ref="E415:H415"/>
    <mergeCell ref="J415:L415"/>
    <mergeCell ref="M415:N415"/>
    <mergeCell ref="T415:U415"/>
    <mergeCell ref="A417:A418"/>
    <mergeCell ref="B417:B418"/>
    <mergeCell ref="C417:C418"/>
    <mergeCell ref="U417:U418"/>
    <mergeCell ref="A419:A428"/>
    <mergeCell ref="M429:N429"/>
    <mergeCell ref="B432:C432"/>
    <mergeCell ref="E432:F432"/>
    <mergeCell ref="G432:H432"/>
    <mergeCell ref="J432:L432"/>
    <mergeCell ref="M432:N432"/>
    <mergeCell ref="T432:U432"/>
    <mergeCell ref="A434:D434"/>
    <mergeCell ref="E434:H434"/>
    <mergeCell ref="J434:L434"/>
    <mergeCell ref="M434:N434"/>
    <mergeCell ref="T434:U434"/>
    <mergeCell ref="A436:A437"/>
    <mergeCell ref="B436:B437"/>
    <mergeCell ref="C436:C437"/>
    <mergeCell ref="U436:U437"/>
    <mergeCell ref="A438:A447"/>
    <mergeCell ref="M448:N448"/>
    <mergeCell ref="B451:C451"/>
    <mergeCell ref="E451:F451"/>
    <mergeCell ref="G451:H451"/>
    <mergeCell ref="J451:L451"/>
    <mergeCell ref="M451:N451"/>
    <mergeCell ref="T451:U451"/>
    <mergeCell ref="A453:D453"/>
    <mergeCell ref="E453:H453"/>
    <mergeCell ref="J453:L453"/>
    <mergeCell ref="M453:N453"/>
    <mergeCell ref="T453:U453"/>
    <mergeCell ref="A455:A456"/>
    <mergeCell ref="B455:B456"/>
    <mergeCell ref="C455:C456"/>
    <mergeCell ref="U455:U456"/>
    <mergeCell ref="A457:A466"/>
    <mergeCell ref="M467:N467"/>
    <mergeCell ref="B470:C470"/>
    <mergeCell ref="E470:F470"/>
    <mergeCell ref="G470:H470"/>
    <mergeCell ref="J470:L470"/>
    <mergeCell ref="M470:N470"/>
    <mergeCell ref="T470:U470"/>
    <mergeCell ref="A472:D472"/>
    <mergeCell ref="E472:H472"/>
    <mergeCell ref="J472:L472"/>
    <mergeCell ref="M472:N472"/>
    <mergeCell ref="T472:U472"/>
    <mergeCell ref="A474:A475"/>
    <mergeCell ref="B474:B475"/>
    <mergeCell ref="C474:C475"/>
    <mergeCell ref="U474:U475"/>
    <mergeCell ref="A476:A485"/>
    <mergeCell ref="M486:N486"/>
    <mergeCell ref="B489:C489"/>
    <mergeCell ref="E489:F489"/>
    <mergeCell ref="G489:H489"/>
    <mergeCell ref="J489:L489"/>
    <mergeCell ref="M489:N489"/>
    <mergeCell ref="T489:U489"/>
    <mergeCell ref="A491:D491"/>
    <mergeCell ref="E491:H491"/>
    <mergeCell ref="J491:L491"/>
    <mergeCell ref="M491:N491"/>
    <mergeCell ref="T491:U491"/>
    <mergeCell ref="A493:A494"/>
    <mergeCell ref="B493:B494"/>
    <mergeCell ref="C493:C494"/>
    <mergeCell ref="U493:U494"/>
    <mergeCell ref="A495:A504"/>
    <mergeCell ref="M505:N505"/>
    <mergeCell ref="B508:C508"/>
    <mergeCell ref="E508:F508"/>
    <mergeCell ref="G508:H508"/>
    <mergeCell ref="J508:L508"/>
    <mergeCell ref="M508:N508"/>
    <mergeCell ref="T508:U508"/>
    <mergeCell ref="A510:D510"/>
    <mergeCell ref="E510:H510"/>
    <mergeCell ref="J510:L510"/>
    <mergeCell ref="M510:N510"/>
    <mergeCell ref="T510:U510"/>
    <mergeCell ref="A512:A513"/>
    <mergeCell ref="B512:B513"/>
    <mergeCell ref="C512:C513"/>
    <mergeCell ref="U512:U513"/>
    <mergeCell ref="A514:A523"/>
    <mergeCell ref="M524:N524"/>
    <mergeCell ref="B527:C527"/>
    <mergeCell ref="E527:F527"/>
    <mergeCell ref="G527:H527"/>
    <mergeCell ref="J527:L527"/>
    <mergeCell ref="M527:N527"/>
    <mergeCell ref="T527:U527"/>
    <mergeCell ref="A529:D529"/>
    <mergeCell ref="E529:H529"/>
    <mergeCell ref="J529:L529"/>
    <mergeCell ref="M529:N529"/>
    <mergeCell ref="T529:U529"/>
    <mergeCell ref="A531:A532"/>
    <mergeCell ref="B531:B532"/>
    <mergeCell ref="C531:C532"/>
    <mergeCell ref="U531:U532"/>
    <mergeCell ref="A533:A542"/>
    <mergeCell ref="M543:N543"/>
    <mergeCell ref="B546:C546"/>
    <mergeCell ref="E546:F546"/>
    <mergeCell ref="G546:H546"/>
    <mergeCell ref="J546:L546"/>
    <mergeCell ref="M546:N546"/>
    <mergeCell ref="T546:U546"/>
    <mergeCell ref="A548:D548"/>
    <mergeCell ref="E548:H548"/>
    <mergeCell ref="J548:L548"/>
    <mergeCell ref="M548:N548"/>
    <mergeCell ref="T548:U548"/>
    <mergeCell ref="A550:A551"/>
    <mergeCell ref="B550:B551"/>
    <mergeCell ref="C550:C551"/>
    <mergeCell ref="U550:U551"/>
    <mergeCell ref="A552:A561"/>
    <mergeCell ref="M562:N562"/>
    <mergeCell ref="B565:C565"/>
    <mergeCell ref="E565:F565"/>
    <mergeCell ref="G565:H565"/>
    <mergeCell ref="J565:L565"/>
    <mergeCell ref="M565:N565"/>
    <mergeCell ref="T565:U565"/>
    <mergeCell ref="A567:D567"/>
    <mergeCell ref="E567:H567"/>
    <mergeCell ref="J567:L567"/>
    <mergeCell ref="M567:N567"/>
    <mergeCell ref="T567:U567"/>
    <mergeCell ref="A569:A570"/>
    <mergeCell ref="B569:B570"/>
    <mergeCell ref="C569:C570"/>
    <mergeCell ref="U569:U570"/>
    <mergeCell ref="B603:C603"/>
    <mergeCell ref="E603:F603"/>
    <mergeCell ref="G603:H603"/>
    <mergeCell ref="J603:L603"/>
    <mergeCell ref="M603:N603"/>
    <mergeCell ref="T584:U584"/>
    <mergeCell ref="A586:D586"/>
    <mergeCell ref="E586:H586"/>
    <mergeCell ref="J586:L586"/>
    <mergeCell ref="M586:N586"/>
    <mergeCell ref="T586:U586"/>
    <mergeCell ref="A588:A589"/>
    <mergeCell ref="B588:B589"/>
    <mergeCell ref="C588:C589"/>
    <mergeCell ref="U588:U589"/>
    <mergeCell ref="B584:C584"/>
    <mergeCell ref="E584:F584"/>
    <mergeCell ref="G584:H584"/>
    <mergeCell ref="J584:L584"/>
    <mergeCell ref="M584:N584"/>
    <mergeCell ref="A605:D605"/>
    <mergeCell ref="E605:H605"/>
    <mergeCell ref="J605:L605"/>
    <mergeCell ref="M605:N605"/>
    <mergeCell ref="T605:U605"/>
    <mergeCell ref="A607:A608"/>
    <mergeCell ref="B607:B608"/>
    <mergeCell ref="C607:C608"/>
    <mergeCell ref="U607:U608"/>
    <mergeCell ref="A628:A637"/>
    <mergeCell ref="M638:N638"/>
    <mergeCell ref="A609:A618"/>
    <mergeCell ref="M619:N619"/>
    <mergeCell ref="A590:A599"/>
    <mergeCell ref="M600:N600"/>
    <mergeCell ref="A571:A580"/>
    <mergeCell ref="M581:N581"/>
    <mergeCell ref="T622:U622"/>
    <mergeCell ref="A624:D624"/>
    <mergeCell ref="E624:H624"/>
    <mergeCell ref="J624:L624"/>
    <mergeCell ref="M624:N624"/>
    <mergeCell ref="T624:U624"/>
    <mergeCell ref="A626:A627"/>
    <mergeCell ref="B626:B627"/>
    <mergeCell ref="C626:C627"/>
    <mergeCell ref="U626:U627"/>
    <mergeCell ref="B622:C622"/>
    <mergeCell ref="E622:F622"/>
    <mergeCell ref="G622:H622"/>
    <mergeCell ref="J622:L622"/>
    <mergeCell ref="M622:N622"/>
    <mergeCell ref="T603:U603"/>
  </mergeCells>
  <dataValidations count="12">
    <dataValidation type="list" allowBlank="1" showInputMessage="1" showErrorMessage="1" sqref="S115:T124 S134:T143 S153:T162 S172:T181 S191:T200 S96:T105 S77:T86 S58:T67 S39:T48 S609:T618 S20:T29 S210:T219 S229:T238 S248:T257 S267:T276 S286:T295 S305:T314 S324:T333 S343:T352 S362:T371 S381:T390 S400:T409 S419:T428 S438:T447 S457:T466 S476:T485 S495:T504 S514:T523 S533:T542 S552:T561 S571:T580 S590:T599 S628:T637" xr:uid="{00000000-0002-0000-0700-000000000000}">
      <formula1>"si,"</formula1>
    </dataValidation>
    <dataValidation type="list" allowBlank="1" showInputMessage="1" showErrorMessage="1" sqref="I20:I29 I172:I181 I609:I618 I39:I48 I58:I67 I77:I86 I96:I105 I115:I124 I134:I143 I153:I162 I191:I200 I210:I219 I229:I238 I248:I257 I267:I276 I286:I295 I305:I314 I324:I333 I343:I352 I362:I371 I381:I390 I400:I409 I419:I428 I438:I447 I457:I466 I476:I485 I495:I504 I514:I523 I533:I542 I552:I561 I571:I580 I590:I599 I628:I637" xr:uid="{00000000-0002-0000-0700-000001000000}">
      <formula1>"classe I, classe A"</formula1>
    </dataValidation>
    <dataValidation type="list" allowBlank="1" showInputMessage="1" showErrorMessage="1" sqref="E20:E30 E172:E182 E609:E619 E39:E49 E58:E68 E77:E87 E96:E106 E115:E125 E134:E144 E153:E163 E191:E201 E210:E220 E229:E239 E248:E258 E267:E277 E286:E296 E381:E391 E324:E334 E343:E353 E362:E372 E305:E315 E400:E410 E419:E429 E438:E448 E457:E467 E476:E486 E495:E505 E514:E524 E533:E543 E552:E562 E571:E581 E590:E600 E628:E638" xr:uid="{00000000-0002-0000-0700-000002000000}">
      <formula1>"urbano,suburbano"</formula1>
    </dataValidation>
    <dataValidation allowBlank="1" showInputMessage="1" showErrorMessage="1" prompt="Inserire il riferimento corretto da piano di investimento (es.m1,e.1. ecc.)_x000a_" sqref="A18:A19 A170:A171 A607:A608 A37:A38 A56:A57 A75:A76 A94:A95 A113:A114 A132:A133 A151:A152 A189:A190 A208:A209 A227:A228 A246:A247 A265:A266 A284:A285 A303:A304 A322:A323 A341:A342 A360:A361 A379:A380 A398:A399 A417:A418 A436:A437 A455:A456 A474:A475 A493:A494 A512:A513 A531:A532 A550:A551 A569:A570 A588:A589 A626:A627" xr:uid="{00000000-0002-0000-0700-000003000000}"/>
    <dataValidation type="list" allowBlank="1" showInputMessage="1" showErrorMessage="1" sqref="B604:C604 B376:C376 B357:C357 B338:C338 B319:C319 B300:C300 B281:C281 B262:C262 B243:C243 B224:C224 B205:C205 B15:C15 B186:C186 B167:C167 B148:C148 B129:C129 B110:C110 B91:C91 B72:C72 B53:C53 B34:C34 B395:C395 B414:C414 B433:C433 B452:C452 B471:C471 B490:C490 B509:C509 B528:C528 B547:C547 B566:C566 B585:C585 B623:C623" xr:uid="{00000000-0002-0000-0700-000004000000}">
      <formula1>$D$18:$D$37</formula1>
    </dataValidation>
    <dataValidation type="list" allowBlank="1" showInputMessage="1" showErrorMessage="1" sqref="H96:H105 H77:H86 H58:H67 H39:H48 H609:H618 H20:H29 H115:H124 H134:H143 H153:H162 H172:H181 H191:H200 H210:H219 H229:H238 H248:H257 H267:H276 H286:H295 H305:H314 H324:H333 H343:H352 H362:H371 H381:H390 H400:H409 H419:H428 H438:H447 H457:H466 H476:H485 H495:H504 H514:H523 H533:H542 H552:H561 H571:H580 H590:H599 H628:H637" xr:uid="{00000000-0002-0000-0700-000005000000}">
      <formula1>"elettrico,"</formula1>
    </dataValidation>
    <dataValidation type="list" allowBlank="1" showInputMessage="1" showErrorMessage="1" sqref="H30 H619 H49 H68 H87 H106 H125 H144 H163 H182 H201 H220 H239 H258 H277 H296 H315 H334 H353 H372 H391 H410 H429 H448 H467 H486 H505 H524 H543 H562 H581 H600 H638" xr:uid="{49E7F01A-9131-4ACF-B369-B317BDF38952}">
      <mc:AlternateContent xmlns:x12ac="http://schemas.microsoft.com/office/spreadsheetml/2011/1/ac" xmlns:mc="http://schemas.openxmlformats.org/markup-compatibility/2006">
        <mc:Choice Requires="x12ac">
          <x12ac:list>GNC,"GNL, Ibrido (met/ele)"</x12ac:list>
        </mc:Choice>
        <mc:Fallback>
          <formula1>"GNC,GNL, Ibrido (met/ele)"</formula1>
        </mc:Fallback>
      </mc:AlternateContent>
    </dataValidation>
    <dataValidation type="list" allowBlank="1" showInputMessage="1" showErrorMessage="1" sqref="I30 I619 I49 I68 I87 I106 I125 I144 I163 I182 I201 I220 I239 I258 I277 I296 I315 I334 I353 I372 I391 I410 I429 I448 I467 I486 I505 I524 I543 I562 I581 I600 I638" xr:uid="{B0E4C0A9-5B05-45E8-8D3E-22B473467DEC}">
      <formula1>"classe I,classe A"</formula1>
    </dataValidation>
    <dataValidation allowBlank="1" showInputMessage="1" showErrorMessage="1" prompt="Scegliere la regione beneficiaria dal menù a tendina_x000a_" sqref="K6" xr:uid="{29689B68-7B31-4441-85B5-5D54BDD8E923}"/>
    <dataValidation type="date" operator="lessThan" allowBlank="1" showInputMessage="1" showErrorMessage="1" errorTitle="attenzione " error="data fattura non ammessa art. 2 c. 5 del D.D. 445/2025" prompt="entro il 31/12/2028_x000a_" sqref="N20:N29 N39:N48 N58:N67 N77:N86 N96:N105 N115:N124 N134:N143 N153:N162 N172:N181 N191:N200 N210:N219 N229:N238 N248:N257 N267:N276 N286:N295 N305:N314 N324:N333 N343:N352 N362:N371 N381:N390 N400:N409 N419:N428 N438:N447 N457:N466 N476:N485 N495:N504 N514:N523 N533:N542 N552:N561 N571:N580 N590:N599 N609:N618 N628:N637" xr:uid="{FC9C5CE8-B03D-4B3A-B85C-839F3D15FE2D}">
      <formula1>47118</formula1>
    </dataValidation>
    <dataValidation type="date" operator="greaterThanOrEqual" allowBlank="1" showInputMessage="1" showErrorMessage="1" errorTitle="ATTENZIONE DATO NON COMPATIBILE" error="ai sensi dell'art. 5 c. 6 del D.D. 445/2024" prompt="immatricolazione successiva al 01/01/2024" sqref="K20:K29 K39:K48 K58:K67 K77:K86 K96:K105 K115:K124 K134:K143 K153:K162 K172:K181 K191:K200 K210:K219 K229:K238 K248:K257 K267:K276 K286:K295 K305:K314 K324:K333 K343:K352 K362:K371 K381:K390 K400:K409 K419:K428 K438:K447 K457:K466 K476:K485 K495:K504 K514:K523 K533:K542 K552:K561 K571:K580 K590:K599 K609:K618 K628:K637" xr:uid="{21F26619-E48B-440F-80A4-E29C3456EDD3}">
      <formula1>45292</formula1>
    </dataValidation>
    <dataValidation type="date" operator="lessThanOrEqual" allowBlank="1" showInputMessage="1" showErrorMessage="1" errorTitle="Attenzione oGV NON COMPATIBILE" error="ai sensi dell'art. 2 c. 5 D.D. 445/2025" promptTitle="attenzione:" prompt="Data max  OGV 31/12/2026" sqref="Q14 Q33 Q52 Q71 Q90 Q109 Q128 Q147 Q166 Q185 Q204 Q223 Q242 Q261 Q280 Q299 Q318 Q337 Q356 Q375 Q394 Q413 Q432 Q451 Q470 Q489 Q508 Q527 Q546 Q565 Q584 Q603 Q622" xr:uid="{8BD8EC3B-4123-4DE1-8424-1EC7F089A6DF}">
      <formula1>46387</formula1>
    </dataValidation>
  </dataValidations>
  <pageMargins left="0.7" right="0.7" top="0.75" bottom="0.75" header="0.3" footer="0.3"/>
  <pageSetup paperSize="8" scale="50"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prompt="Scegliere la regione beneficiaria dal menù a tendina_x000a_" xr:uid="{00000000-0002-0000-0700-000011000000}">
          <x14:formula1>
            <xm:f>'DATI EROGAZIONI'!$A$2:$A$20</xm:f>
          </x14:formula1>
          <xm:sqref>E6:J6</xm:sqref>
        </x14:dataValidation>
        <x14:dataValidation type="list" allowBlank="1" showInputMessage="1" showErrorMessage="1" prompt="Inserire OGV corrispondente al Piano di investimento esecutivo" xr:uid="{00000000-0002-0000-0700-000006000000}">
          <x14:formula1>
            <xm:f>'Urbano.Piano inv. forn'!$D$131:$D$170</xm:f>
          </x14:formula1>
          <xm:sqref>B603:C603 B185:C185 B166:C166 B147:C147 B128:C128 B109:C109 B90:C90 B71:C71 B52:C52 B33:C33 B14:C14 B204:C204 B223:C223 B242:C242 B261:C261 B280:C280 B299:C299 B318:C318 B337:C337 B356:C356 B375:C375 B394:C394 B413:C413 B432:C432 B451:C451 B470:C470 B489:C489 B508:C508 B527:C527 B546:C546 B565:C565 B584:C584 B622:C622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83F6B2-0C76-4D02-914F-DA5F27066900}">
  <sheetPr>
    <tabColor rgb="FF99FFCC"/>
    <pageSetUpPr fitToPage="1"/>
  </sheetPr>
  <dimension ref="A1:Y639"/>
  <sheetViews>
    <sheetView zoomScale="76" zoomScaleNormal="76" workbookViewId="0">
      <selection activeCell="I25" sqref="I25"/>
    </sheetView>
  </sheetViews>
  <sheetFormatPr defaultColWidth="8.54296875" defaultRowHeight="14.5" x14ac:dyDescent="0.35"/>
  <cols>
    <col min="1" max="1" width="14.54296875" style="113" customWidth="1"/>
    <col min="2" max="2" width="8" style="430" customWidth="1"/>
    <col min="3" max="3" width="23.81640625" style="104" customWidth="1"/>
    <col min="4" max="4" width="11.453125" style="104" customWidth="1"/>
    <col min="5" max="5" width="17.54296875" style="104" customWidth="1"/>
    <col min="6" max="6" width="13.7265625" style="430" customWidth="1"/>
    <col min="7" max="7" width="23" style="104" customWidth="1"/>
    <col min="8" max="8" width="17.453125" style="104" customWidth="1"/>
    <col min="9" max="9" width="11.54296875" style="430" bestFit="1" customWidth="1"/>
    <col min="10" max="11" width="25" style="430" customWidth="1"/>
    <col min="12" max="12" width="14.7265625" style="104" customWidth="1"/>
    <col min="13" max="13" width="15.81640625" style="104" customWidth="1"/>
    <col min="14" max="14" width="16.453125" style="104" customWidth="1"/>
    <col min="15" max="15" width="26.1796875" style="104" customWidth="1"/>
    <col min="16" max="16" width="32.7265625" style="104" customWidth="1"/>
    <col min="17" max="17" width="22" style="104" customWidth="1"/>
    <col min="18" max="18" width="21.1796875" style="104" bestFit="1" customWidth="1"/>
    <col min="19" max="19" width="15.54296875" style="104" customWidth="1"/>
    <col min="20" max="20" width="17.54296875" style="104" customWidth="1"/>
    <col min="21" max="21" width="23.81640625" style="104" customWidth="1"/>
    <col min="22" max="22" width="8" style="104" customWidth="1"/>
    <col min="23" max="23" width="18.54296875" style="104" customWidth="1"/>
    <col min="24" max="24" width="12.81640625" style="104" bestFit="1" customWidth="1"/>
    <col min="25" max="25" width="15.1796875" style="104" bestFit="1" customWidth="1"/>
    <col min="26" max="26" width="15.1796875" style="104" customWidth="1"/>
    <col min="27" max="27" width="15.54296875" style="104" customWidth="1"/>
    <col min="28" max="16384" width="8.54296875" style="104"/>
  </cols>
  <sheetData>
    <row r="1" spans="1:25" ht="20.5" thickBot="1" x14ac:dyDescent="0.4">
      <c r="A1" s="970" t="s">
        <v>99</v>
      </c>
      <c r="B1" s="971"/>
      <c r="C1" s="971"/>
      <c r="D1" s="971"/>
      <c r="E1" s="971"/>
      <c r="F1" s="971"/>
      <c r="G1" s="971"/>
      <c r="H1" s="971"/>
      <c r="I1" s="971"/>
      <c r="J1" s="971"/>
      <c r="K1" s="971"/>
      <c r="L1" s="971"/>
      <c r="M1" s="971"/>
      <c r="N1" s="971"/>
      <c r="O1" s="971"/>
      <c r="P1" s="971"/>
      <c r="Q1" s="971"/>
      <c r="R1" s="971"/>
      <c r="S1" s="971"/>
      <c r="T1" s="971"/>
      <c r="U1" s="972"/>
      <c r="V1" s="105"/>
      <c r="W1" s="105"/>
      <c r="X1" s="105"/>
      <c r="Y1" s="105"/>
    </row>
    <row r="2" spans="1:25" ht="13.5" customHeight="1" thickBot="1" x14ac:dyDescent="0.4">
      <c r="A2" s="429"/>
      <c r="B2" s="429"/>
      <c r="C2" s="429"/>
      <c r="D2" s="429"/>
      <c r="E2" s="429"/>
      <c r="F2" s="429"/>
      <c r="G2" s="429"/>
      <c r="H2" s="429"/>
      <c r="I2" s="429"/>
      <c r="J2" s="429"/>
      <c r="K2" s="429"/>
      <c r="L2" s="429"/>
      <c r="M2" s="429"/>
      <c r="N2" s="429"/>
      <c r="O2" s="429"/>
      <c r="P2" s="429"/>
      <c r="Q2" s="429"/>
      <c r="R2" s="429"/>
      <c r="S2" s="429"/>
      <c r="T2" s="429"/>
      <c r="U2" s="429"/>
      <c r="V2" s="429"/>
      <c r="W2" s="429"/>
      <c r="X2" s="429"/>
      <c r="Y2" s="429"/>
    </row>
    <row r="3" spans="1:25" ht="18" thickBot="1" x14ac:dyDescent="0.4">
      <c r="A3" s="1146" t="s">
        <v>288</v>
      </c>
      <c r="B3" s="1147"/>
      <c r="C3" s="1147"/>
      <c r="D3" s="1147"/>
      <c r="E3" s="1147"/>
      <c r="F3" s="1147"/>
      <c r="G3" s="1147"/>
      <c r="H3" s="1147"/>
      <c r="I3" s="1147"/>
      <c r="J3" s="1147"/>
      <c r="K3" s="1147"/>
      <c r="L3" s="1147"/>
      <c r="M3" s="1147"/>
      <c r="N3" s="1147"/>
      <c r="O3" s="1147"/>
      <c r="P3" s="1147"/>
      <c r="Q3" s="1147"/>
      <c r="R3" s="1147"/>
      <c r="S3" s="1147"/>
      <c r="T3" s="1147"/>
      <c r="U3" s="1148"/>
      <c r="V3" s="106"/>
      <c r="W3" s="106"/>
      <c r="X3" s="106"/>
      <c r="Y3" s="106"/>
    </row>
    <row r="4" spans="1:25" ht="10.5" customHeight="1" x14ac:dyDescent="0.35">
      <c r="A4" s="104"/>
      <c r="B4" s="65"/>
      <c r="C4" s="65"/>
      <c r="D4" s="65"/>
      <c r="E4" s="65"/>
      <c r="F4" s="65"/>
      <c r="G4" s="65"/>
      <c r="H4" s="65"/>
      <c r="I4" s="65"/>
      <c r="J4" s="65"/>
      <c r="K4" s="65"/>
      <c r="L4" s="65"/>
      <c r="M4" s="65"/>
      <c r="N4" s="65"/>
      <c r="O4" s="65"/>
      <c r="P4" s="65"/>
      <c r="Q4" s="65"/>
      <c r="R4" s="65"/>
      <c r="S4" s="65"/>
      <c r="T4" s="65"/>
      <c r="U4" s="65"/>
      <c r="V4" s="65"/>
      <c r="W4" s="65"/>
      <c r="X4" s="65"/>
      <c r="Y4" s="65"/>
    </row>
    <row r="5" spans="1:25" ht="6" customHeight="1" thickBot="1" x14ac:dyDescent="0.4">
      <c r="A5" s="104"/>
      <c r="B5" s="34"/>
      <c r="C5" s="34"/>
      <c r="D5" s="34"/>
      <c r="E5" s="34"/>
      <c r="F5" s="34"/>
      <c r="G5" s="34"/>
      <c r="H5" s="34"/>
      <c r="I5" s="34"/>
      <c r="J5" s="34"/>
      <c r="K5" s="34"/>
      <c r="L5" s="34"/>
      <c r="M5" s="34"/>
      <c r="N5" s="34"/>
      <c r="O5" s="34"/>
      <c r="P5" s="34"/>
      <c r="Q5" s="34"/>
      <c r="R5" s="34"/>
      <c r="S5" s="34"/>
      <c r="T5" s="34"/>
      <c r="U5" s="34"/>
      <c r="V5" s="34"/>
      <c r="W5" s="34"/>
      <c r="X5" s="34"/>
      <c r="Y5" s="34"/>
    </row>
    <row r="6" spans="1:25" ht="26.25" customHeight="1" thickBot="1" x14ac:dyDescent="0.4">
      <c r="A6" s="1306" t="s">
        <v>224</v>
      </c>
      <c r="B6" s="1307"/>
      <c r="C6" s="1307"/>
      <c r="D6" s="1308"/>
      <c r="E6" s="628" t="s">
        <v>412</v>
      </c>
      <c r="F6" s="629"/>
      <c r="G6" s="629"/>
      <c r="H6" s="629"/>
      <c r="I6" s="629"/>
      <c r="J6" s="630"/>
      <c r="K6" s="631"/>
      <c r="M6" s="1165" t="s">
        <v>4</v>
      </c>
      <c r="N6" s="1166"/>
      <c r="O6" s="1166"/>
      <c r="P6" s="1334"/>
      <c r="Q6" s="1335"/>
      <c r="R6" s="1335"/>
      <c r="S6" s="1335"/>
      <c r="T6" s="1335"/>
      <c r="U6" s="1336"/>
      <c r="V6" s="327"/>
      <c r="W6" s="327"/>
      <c r="X6" s="327"/>
      <c r="Y6" s="327"/>
    </row>
    <row r="7" spans="1:25" ht="15" thickBot="1" x14ac:dyDescent="0.4"/>
    <row r="8" spans="1:25" ht="26.25" customHeight="1" thickBot="1" x14ac:dyDescent="0.4">
      <c r="A8" s="1153" t="s">
        <v>827</v>
      </c>
      <c r="B8" s="1154"/>
      <c r="C8" s="1154"/>
      <c r="D8" s="1154"/>
      <c r="E8" s="1154"/>
      <c r="F8" s="1154"/>
      <c r="G8" s="1154"/>
      <c r="H8" s="1154"/>
      <c r="I8" s="1154"/>
      <c r="J8" s="1154"/>
      <c r="K8" s="1154"/>
      <c r="L8" s="1154"/>
      <c r="M8" s="1154"/>
      <c r="N8" s="1154"/>
      <c r="O8" s="1154"/>
      <c r="P8" s="1154"/>
      <c r="Q8" s="1154"/>
      <c r="R8" s="1154"/>
      <c r="S8" s="1154"/>
      <c r="T8" s="1154"/>
      <c r="U8" s="1418"/>
      <c r="V8" s="248"/>
    </row>
    <row r="9" spans="1:25" ht="15" thickBot="1" x14ac:dyDescent="0.4"/>
    <row r="10" spans="1:25" x14ac:dyDescent="0.35">
      <c r="A10" s="1161" t="s">
        <v>826</v>
      </c>
      <c r="B10" s="1413"/>
      <c r="C10" s="1413"/>
      <c r="D10" s="1414"/>
      <c r="E10" s="1324">
        <f>O30+O49+O68+O87+O106+O125+O144+O163+O182+O201+O220+O239+O258+O277+O296+O315+O334+O353+O372+O391+O410+O429+O448+O467+O486+O505+O524+O543+O562+O581+O600+O619+O638</f>
        <v>0</v>
      </c>
      <c r="F10" s="1302"/>
      <c r="G10" s="1302"/>
      <c r="H10" s="1303"/>
      <c r="I10" s="104"/>
      <c r="J10" s="1404" t="s">
        <v>292</v>
      </c>
      <c r="K10" s="1431"/>
      <c r="L10" s="1406"/>
      <c r="M10" s="1406"/>
      <c r="N10" s="1406"/>
      <c r="O10" s="1432"/>
      <c r="P10" s="1302">
        <f>P30+P49+P68+P87+P106+P125+P144+P163+P182+P201+P220+P239+P258+P277+P296+P315+P334+P353+P372+P391+P410+P429+P448+P467+P486+P505+P524+P543+P562+P581</f>
        <v>0</v>
      </c>
      <c r="Q10" s="1303"/>
      <c r="S10" s="1433" t="s">
        <v>293</v>
      </c>
      <c r="T10" s="1434"/>
      <c r="U10" s="1341">
        <f>F30+F49+F68+F87+F106+F125+F144+F163+F182+F201+F220+F239+F258+F277+F296+F315+F334+F353+F372+F391+F410+F429+F448+F467+F486+F505+F524+F543+F562+F581+F600+F619+F638</f>
        <v>0</v>
      </c>
      <c r="V10" s="113"/>
      <c r="W10" s="431"/>
    </row>
    <row r="11" spans="1:25" ht="15" thickBot="1" x14ac:dyDescent="0.4">
      <c r="A11" s="1415"/>
      <c r="B11" s="1416"/>
      <c r="C11" s="1416"/>
      <c r="D11" s="1417"/>
      <c r="E11" s="1325"/>
      <c r="F11" s="1304"/>
      <c r="G11" s="1304"/>
      <c r="H11" s="1305"/>
      <c r="I11" s="104"/>
      <c r="J11" s="1437" t="s">
        <v>820</v>
      </c>
      <c r="K11" s="1438"/>
      <c r="L11" s="1439"/>
      <c r="M11" s="1439"/>
      <c r="N11" s="1439"/>
      <c r="O11" s="1440"/>
      <c r="P11" s="1304"/>
      <c r="Q11" s="1305"/>
      <c r="S11" s="1435"/>
      <c r="T11" s="1436"/>
      <c r="U11" s="1342"/>
      <c r="V11" s="113"/>
      <c r="W11" s="431"/>
    </row>
    <row r="12" spans="1:25" ht="15" thickBot="1" x14ac:dyDescent="0.4"/>
    <row r="13" spans="1:25" ht="15" thickBot="1" x14ac:dyDescent="0.4">
      <c r="A13" s="432"/>
      <c r="B13" s="433"/>
      <c r="C13" s="434"/>
      <c r="D13" s="434"/>
      <c r="E13" s="434"/>
      <c r="F13" s="433"/>
      <c r="G13" s="434"/>
      <c r="H13" s="434"/>
      <c r="I13" s="433"/>
      <c r="J13" s="433"/>
      <c r="K13" s="433"/>
      <c r="L13" s="434"/>
      <c r="M13" s="434"/>
      <c r="N13" s="434"/>
      <c r="O13" s="434"/>
      <c r="P13" s="434"/>
      <c r="Q13" s="434"/>
      <c r="R13" s="434"/>
      <c r="S13" s="434"/>
      <c r="T13" s="434"/>
      <c r="U13" s="434"/>
      <c r="V13" s="435"/>
    </row>
    <row r="14" spans="1:25" ht="36" customHeight="1" thickBot="1" x14ac:dyDescent="0.4">
      <c r="A14" s="147" t="s">
        <v>9</v>
      </c>
      <c r="B14" s="1317" t="s">
        <v>724</v>
      </c>
      <c r="C14" s="1318"/>
      <c r="E14" s="1410" t="s">
        <v>294</v>
      </c>
      <c r="F14" s="1411"/>
      <c r="G14" s="1315">
        <f>VLOOKUP(B14,'EXTRAUrbano.Piano inv. forn '!$D$140:$AB$176,3,FALSE)</f>
        <v>0</v>
      </c>
      <c r="H14" s="1316"/>
      <c r="I14" s="104"/>
      <c r="J14" s="1410" t="s">
        <v>295</v>
      </c>
      <c r="K14" s="1412"/>
      <c r="L14" s="1411"/>
      <c r="M14" s="1315">
        <f>VLOOKUP(B14,'EXTRAUrbano.Piano inv. forn '!$D$140:$AB$176,4,FALSE)</f>
        <v>0</v>
      </c>
      <c r="N14" s="1316"/>
      <c r="P14" s="153" t="s">
        <v>296</v>
      </c>
      <c r="Q14" s="436"/>
      <c r="S14" s="154" t="s">
        <v>297</v>
      </c>
      <c r="T14" s="1171"/>
      <c r="U14" s="1173"/>
      <c r="V14" s="437"/>
    </row>
    <row r="15" spans="1:25" ht="13.5" customHeight="1" thickBot="1" x14ac:dyDescent="0.4">
      <c r="A15" s="133"/>
      <c r="B15" s="114"/>
      <c r="C15" s="114"/>
      <c r="E15" s="115"/>
      <c r="F15" s="115"/>
      <c r="G15" s="116"/>
      <c r="H15" s="116"/>
      <c r="I15" s="104"/>
      <c r="J15" s="115"/>
      <c r="K15" s="115"/>
      <c r="L15" s="115"/>
      <c r="M15" s="116"/>
      <c r="N15" s="116"/>
      <c r="P15" s="117"/>
      <c r="S15" s="113"/>
      <c r="T15" s="431"/>
      <c r="V15" s="134"/>
      <c r="W15" s="431"/>
    </row>
    <row r="16" spans="1:25" ht="33.75" customHeight="1" thickBot="1" x14ac:dyDescent="0.4">
      <c r="A16" s="1398" t="s">
        <v>298</v>
      </c>
      <c r="B16" s="1399"/>
      <c r="C16" s="1399"/>
      <c r="D16" s="1400"/>
      <c r="E16" s="1346">
        <f>VLOOKUP(B14,'EXTRAUrbano.Piano inv. forn '!$D$140:$AB$176,17,FALSE)</f>
        <v>0</v>
      </c>
      <c r="F16" s="1347"/>
      <c r="G16" s="1347"/>
      <c r="H16" s="1348"/>
      <c r="I16" s="104"/>
      <c r="J16" s="1398" t="s">
        <v>53</v>
      </c>
      <c r="K16" s="1441"/>
      <c r="L16" s="1399"/>
      <c r="M16" s="1346">
        <f>VLOOKUP(B14,'EXTRAUrbano.Piano inv. forn '!$D$140:$AB$176,19,FALSE)</f>
        <v>0</v>
      </c>
      <c r="N16" s="1348"/>
      <c r="O16" s="130"/>
      <c r="P16" s="781" t="s">
        <v>299</v>
      </c>
      <c r="Q16" s="135">
        <f>M16+E16</f>
        <v>0</v>
      </c>
      <c r="S16" s="154" t="s">
        <v>300</v>
      </c>
      <c r="T16" s="1171"/>
      <c r="U16" s="1173"/>
      <c r="V16" s="134"/>
      <c r="W16" s="431"/>
    </row>
    <row r="17" spans="1:23" ht="33.75" customHeight="1" thickBot="1" x14ac:dyDescent="0.4">
      <c r="A17" s="136"/>
      <c r="B17" s="137"/>
      <c r="C17" s="137"/>
      <c r="D17" s="137"/>
      <c r="E17" s="138"/>
      <c r="F17" s="138"/>
      <c r="G17" s="138"/>
      <c r="H17" s="138"/>
      <c r="I17" s="104"/>
      <c r="J17" s="115"/>
      <c r="K17" s="115"/>
      <c r="L17" s="115"/>
      <c r="M17" s="138"/>
      <c r="N17" s="138"/>
      <c r="O17" s="130"/>
      <c r="P17" s="113"/>
      <c r="Q17" s="130"/>
      <c r="S17" s="113"/>
      <c r="T17" s="114"/>
      <c r="U17" s="114"/>
      <c r="V17" s="134"/>
      <c r="W17" s="431"/>
    </row>
    <row r="18" spans="1:23" s="166" customFormat="1" ht="72" customHeight="1" x14ac:dyDescent="0.35">
      <c r="A18" s="1404" t="s">
        <v>301</v>
      </c>
      <c r="B18" s="1406" t="s">
        <v>302</v>
      </c>
      <c r="C18" s="1406" t="s">
        <v>303</v>
      </c>
      <c r="D18" s="149" t="s">
        <v>304</v>
      </c>
      <c r="E18" s="150" t="s">
        <v>305</v>
      </c>
      <c r="F18" s="149" t="s">
        <v>306</v>
      </c>
      <c r="G18" s="149" t="s">
        <v>307</v>
      </c>
      <c r="H18" s="151" t="s">
        <v>268</v>
      </c>
      <c r="I18" s="151" t="s">
        <v>308</v>
      </c>
      <c r="J18" s="151" t="s">
        <v>309</v>
      </c>
      <c r="K18" s="151" t="s">
        <v>818</v>
      </c>
      <c r="L18" s="151" t="s">
        <v>310</v>
      </c>
      <c r="M18" s="151" t="s">
        <v>311</v>
      </c>
      <c r="N18" s="151" t="s">
        <v>312</v>
      </c>
      <c r="O18" s="151" t="s">
        <v>313</v>
      </c>
      <c r="P18" s="151" t="s">
        <v>314</v>
      </c>
      <c r="Q18" s="151" t="s">
        <v>315</v>
      </c>
      <c r="R18" s="151" t="s">
        <v>316</v>
      </c>
      <c r="S18" s="151" t="s">
        <v>317</v>
      </c>
      <c r="T18" s="151" t="s">
        <v>819</v>
      </c>
      <c r="U18" s="782" t="s">
        <v>319</v>
      </c>
      <c r="V18" s="438"/>
    </row>
    <row r="19" spans="1:23" s="166" customFormat="1" ht="36.5" thickBot="1" x14ac:dyDescent="0.4">
      <c r="A19" s="1405"/>
      <c r="B19" s="1407"/>
      <c r="C19" s="1407"/>
      <c r="D19" s="152" t="s">
        <v>320</v>
      </c>
      <c r="E19" s="152" t="s">
        <v>333</v>
      </c>
      <c r="F19" s="152" t="s">
        <v>322</v>
      </c>
      <c r="G19" s="152" t="s">
        <v>322</v>
      </c>
      <c r="H19" s="152" t="s">
        <v>54</v>
      </c>
      <c r="I19" s="152" t="s">
        <v>334</v>
      </c>
      <c r="J19" s="152" t="s">
        <v>323</v>
      </c>
      <c r="K19" s="152" t="s">
        <v>324</v>
      </c>
      <c r="L19" s="152" t="s">
        <v>324</v>
      </c>
      <c r="M19" s="152" t="s">
        <v>325</v>
      </c>
      <c r="N19" s="152" t="s">
        <v>324</v>
      </c>
      <c r="O19" s="152" t="s">
        <v>326</v>
      </c>
      <c r="P19" s="152" t="s">
        <v>820</v>
      </c>
      <c r="Q19" s="152" t="s">
        <v>327</v>
      </c>
      <c r="R19" s="152" t="s">
        <v>328</v>
      </c>
      <c r="S19" s="152" t="s">
        <v>329</v>
      </c>
      <c r="T19" s="152" t="s">
        <v>329</v>
      </c>
      <c r="U19" s="783"/>
      <c r="V19" s="438"/>
    </row>
    <row r="20" spans="1:23" ht="15" customHeight="1" x14ac:dyDescent="0.35">
      <c r="A20" s="1396" t="str">
        <f>B14</f>
        <v>Extra-urb.E.4</v>
      </c>
      <c r="B20" s="141">
        <v>1</v>
      </c>
      <c r="C20" s="185"/>
      <c r="D20" s="119"/>
      <c r="E20" s="119"/>
      <c r="F20" s="185"/>
      <c r="G20" s="440"/>
      <c r="H20" s="120"/>
      <c r="I20" s="441"/>
      <c r="J20" s="442"/>
      <c r="K20" s="442"/>
      <c r="L20" s="443"/>
      <c r="M20" s="441"/>
      <c r="N20" s="443"/>
      <c r="O20" s="148"/>
      <c r="P20" s="148"/>
      <c r="Q20" s="441"/>
      <c r="R20" s="441"/>
      <c r="S20" s="441"/>
      <c r="T20" s="441"/>
      <c r="U20" s="444"/>
      <c r="V20" s="437"/>
    </row>
    <row r="21" spans="1:23" x14ac:dyDescent="0.35">
      <c r="A21" s="1396"/>
      <c r="B21" s="142">
        <v>2</v>
      </c>
      <c r="C21" s="118"/>
      <c r="D21" s="112"/>
      <c r="E21" s="112"/>
      <c r="F21" s="118"/>
      <c r="G21" s="445"/>
      <c r="H21" s="118"/>
      <c r="I21" s="428"/>
      <c r="J21" s="446"/>
      <c r="K21" s="446"/>
      <c r="L21" s="447"/>
      <c r="M21" s="428"/>
      <c r="N21" s="447"/>
      <c r="O21" s="139"/>
      <c r="P21" s="139"/>
      <c r="Q21" s="428"/>
      <c r="R21" s="428" t="s">
        <v>330</v>
      </c>
      <c r="S21" s="428"/>
      <c r="T21" s="428"/>
      <c r="U21" s="448"/>
      <c r="V21" s="437"/>
    </row>
    <row r="22" spans="1:23" x14ac:dyDescent="0.35">
      <c r="A22" s="1396"/>
      <c r="B22" s="142">
        <v>3</v>
      </c>
      <c r="C22" s="118"/>
      <c r="D22" s="112"/>
      <c r="E22" s="112"/>
      <c r="F22" s="118"/>
      <c r="G22" s="445"/>
      <c r="H22" s="118"/>
      <c r="I22" s="428"/>
      <c r="J22" s="446"/>
      <c r="K22" s="446"/>
      <c r="L22" s="447"/>
      <c r="M22" s="428"/>
      <c r="N22" s="447"/>
      <c r="O22" s="139"/>
      <c r="P22" s="139"/>
      <c r="Q22" s="428"/>
      <c r="R22" s="428"/>
      <c r="S22" s="428"/>
      <c r="T22" s="428"/>
      <c r="U22" s="448"/>
      <c r="V22" s="437"/>
    </row>
    <row r="23" spans="1:23" x14ac:dyDescent="0.35">
      <c r="A23" s="1396"/>
      <c r="B23" s="142">
        <v>4</v>
      </c>
      <c r="C23" s="118"/>
      <c r="D23" s="112"/>
      <c r="E23" s="112"/>
      <c r="F23" s="118"/>
      <c r="G23" s="445"/>
      <c r="H23" s="118"/>
      <c r="I23" s="428"/>
      <c r="J23" s="446"/>
      <c r="K23" s="446"/>
      <c r="L23" s="447"/>
      <c r="M23" s="428"/>
      <c r="N23" s="447"/>
      <c r="O23" s="139"/>
      <c r="P23" s="139"/>
      <c r="Q23" s="428"/>
      <c r="R23" s="428"/>
      <c r="S23" s="428"/>
      <c r="T23" s="428"/>
      <c r="U23" s="448"/>
      <c r="V23" s="437"/>
    </row>
    <row r="24" spans="1:23" x14ac:dyDescent="0.35">
      <c r="A24" s="1396"/>
      <c r="B24" s="142">
        <v>5</v>
      </c>
      <c r="C24" s="118"/>
      <c r="D24" s="112"/>
      <c r="E24" s="112"/>
      <c r="F24" s="118"/>
      <c r="G24" s="445"/>
      <c r="H24" s="118"/>
      <c r="I24" s="428"/>
      <c r="J24" s="446"/>
      <c r="K24" s="446"/>
      <c r="L24" s="447"/>
      <c r="M24" s="428"/>
      <c r="N24" s="447"/>
      <c r="O24" s="139"/>
      <c r="P24" s="139"/>
      <c r="Q24" s="428"/>
      <c r="R24" s="428"/>
      <c r="S24" s="428"/>
      <c r="T24" s="428"/>
      <c r="U24" s="448"/>
      <c r="V24" s="437"/>
    </row>
    <row r="25" spans="1:23" x14ac:dyDescent="0.35">
      <c r="A25" s="1396"/>
      <c r="B25" s="142">
        <v>6</v>
      </c>
      <c r="C25" s="118"/>
      <c r="D25" s="112"/>
      <c r="E25" s="112"/>
      <c r="F25" s="118"/>
      <c r="G25" s="445"/>
      <c r="H25" s="118"/>
      <c r="I25" s="428"/>
      <c r="J25" s="446"/>
      <c r="K25" s="446"/>
      <c r="L25" s="447"/>
      <c r="M25" s="428"/>
      <c r="N25" s="447"/>
      <c r="O25" s="139"/>
      <c r="P25" s="139"/>
      <c r="Q25" s="428"/>
      <c r="R25" s="428"/>
      <c r="S25" s="428"/>
      <c r="T25" s="428"/>
      <c r="U25" s="448"/>
      <c r="V25" s="437"/>
    </row>
    <row r="26" spans="1:23" x14ac:dyDescent="0.35">
      <c r="A26" s="1396"/>
      <c r="B26" s="142">
        <v>7</v>
      </c>
      <c r="C26" s="118"/>
      <c r="D26" s="112"/>
      <c r="E26" s="112"/>
      <c r="F26" s="118"/>
      <c r="G26" s="445"/>
      <c r="H26" s="118"/>
      <c r="I26" s="428"/>
      <c r="J26" s="446"/>
      <c r="K26" s="446"/>
      <c r="L26" s="447"/>
      <c r="M26" s="428"/>
      <c r="N26" s="447"/>
      <c r="O26" s="139"/>
      <c r="P26" s="139"/>
      <c r="Q26" s="428"/>
      <c r="R26" s="428"/>
      <c r="S26" s="428"/>
      <c r="T26" s="428"/>
      <c r="U26" s="448"/>
      <c r="V26" s="437"/>
    </row>
    <row r="27" spans="1:23" x14ac:dyDescent="0.35">
      <c r="A27" s="1396"/>
      <c r="B27" s="142">
        <v>8</v>
      </c>
      <c r="C27" s="118"/>
      <c r="D27" s="112"/>
      <c r="E27" s="112"/>
      <c r="F27" s="118"/>
      <c r="G27" s="445"/>
      <c r="H27" s="118"/>
      <c r="I27" s="428"/>
      <c r="J27" s="446"/>
      <c r="K27" s="446"/>
      <c r="L27" s="447"/>
      <c r="M27" s="428"/>
      <c r="N27" s="447"/>
      <c r="O27" s="139"/>
      <c r="P27" s="139"/>
      <c r="Q27" s="428"/>
      <c r="R27" s="428"/>
      <c r="S27" s="428"/>
      <c r="T27" s="428"/>
      <c r="U27" s="448"/>
      <c r="V27" s="437"/>
    </row>
    <row r="28" spans="1:23" x14ac:dyDescent="0.35">
      <c r="A28" s="1396"/>
      <c r="B28" s="142">
        <v>9</v>
      </c>
      <c r="C28" s="118"/>
      <c r="D28" s="112"/>
      <c r="E28" s="112"/>
      <c r="F28" s="118"/>
      <c r="G28" s="445"/>
      <c r="H28" s="118"/>
      <c r="I28" s="428"/>
      <c r="J28" s="446"/>
      <c r="K28" s="446"/>
      <c r="L28" s="447"/>
      <c r="M28" s="428"/>
      <c r="N28" s="447"/>
      <c r="O28" s="139"/>
      <c r="P28" s="139"/>
      <c r="Q28" s="428"/>
      <c r="R28" s="428"/>
      <c r="S28" s="428"/>
      <c r="T28" s="428"/>
      <c r="U28" s="448"/>
      <c r="V28" s="437"/>
    </row>
    <row r="29" spans="1:23" ht="15" thickBot="1" x14ac:dyDescent="0.4">
      <c r="A29" s="1397"/>
      <c r="B29" s="143">
        <v>10</v>
      </c>
      <c r="C29" s="132"/>
      <c r="D29" s="131"/>
      <c r="E29" s="131"/>
      <c r="F29" s="132"/>
      <c r="G29" s="449"/>
      <c r="H29" s="132"/>
      <c r="I29" s="450"/>
      <c r="J29" s="451"/>
      <c r="K29" s="451"/>
      <c r="L29" s="452"/>
      <c r="M29" s="450"/>
      <c r="N29" s="452"/>
      <c r="O29" s="140"/>
      <c r="P29" s="140"/>
      <c r="Q29" s="450"/>
      <c r="R29" s="450"/>
      <c r="S29" s="450"/>
      <c r="T29" s="450"/>
      <c r="U29" s="453"/>
      <c r="V29" s="437"/>
    </row>
    <row r="30" spans="1:23" ht="25" thickBot="1" x14ac:dyDescent="0.4">
      <c r="A30" s="564"/>
      <c r="C30" s="565"/>
      <c r="D30" s="566"/>
      <c r="E30" s="424" t="s">
        <v>331</v>
      </c>
      <c r="F30" s="425">
        <f>COUNTA(F20:F29)</f>
        <v>0</v>
      </c>
      <c r="G30" s="426">
        <f>COUNTA(G20:G29)</f>
        <v>0</v>
      </c>
      <c r="H30" s="565"/>
      <c r="I30" s="431"/>
      <c r="J30" s="567"/>
      <c r="K30" s="567"/>
      <c r="L30" s="568"/>
      <c r="M30" s="1354" t="s">
        <v>563</v>
      </c>
      <c r="N30" s="1355"/>
      <c r="O30" s="747">
        <f>SUM(O20:O29)</f>
        <v>0</v>
      </c>
      <c r="P30" s="748">
        <f>SUM(P20:P29)</f>
        <v>0</v>
      </c>
      <c r="Q30" s="431"/>
      <c r="S30" s="113"/>
      <c r="T30" s="117"/>
      <c r="U30" s="531"/>
      <c r="V30" s="455"/>
    </row>
    <row r="31" spans="1:23" ht="15" thickBot="1" x14ac:dyDescent="0.4">
      <c r="A31" s="456"/>
      <c r="B31" s="457"/>
      <c r="C31" s="407"/>
      <c r="D31" s="407"/>
      <c r="E31" s="407"/>
      <c r="F31" s="457"/>
      <c r="G31" s="407"/>
      <c r="H31" s="407"/>
      <c r="I31" s="457"/>
      <c r="J31" s="457"/>
      <c r="K31" s="457"/>
      <c r="L31" s="407"/>
      <c r="M31" s="407"/>
      <c r="N31" s="407"/>
      <c r="O31" s="407"/>
      <c r="P31" s="407"/>
      <c r="Q31" s="407"/>
      <c r="R31" s="407"/>
      <c r="S31" s="407"/>
      <c r="T31" s="458"/>
      <c r="U31" s="407"/>
      <c r="V31" s="459"/>
    </row>
    <row r="32" spans="1:23" ht="15" thickBot="1" x14ac:dyDescent="0.4">
      <c r="A32" s="432"/>
      <c r="B32" s="433"/>
      <c r="C32" s="434"/>
      <c r="D32" s="434"/>
      <c r="E32" s="434"/>
      <c r="F32" s="433"/>
      <c r="G32" s="434"/>
      <c r="H32" s="434"/>
      <c r="I32" s="433"/>
      <c r="J32" s="433"/>
      <c r="K32" s="433"/>
      <c r="L32" s="434"/>
      <c r="M32" s="434"/>
      <c r="N32" s="434"/>
      <c r="O32" s="434"/>
      <c r="P32" s="434"/>
      <c r="Q32" s="434"/>
      <c r="R32" s="434"/>
      <c r="S32" s="434"/>
      <c r="T32" s="434"/>
      <c r="U32" s="434"/>
      <c r="V32" s="435"/>
    </row>
    <row r="33" spans="1:23" ht="36" customHeight="1" thickBot="1" x14ac:dyDescent="0.4">
      <c r="A33" s="147" t="s">
        <v>9</v>
      </c>
      <c r="B33" s="1317" t="s">
        <v>724</v>
      </c>
      <c r="C33" s="1318"/>
      <c r="E33" s="1410" t="s">
        <v>294</v>
      </c>
      <c r="F33" s="1411"/>
      <c r="G33" s="1315">
        <f>VLOOKUP(B33,'EXTRAUrbano.Piano inv. forn '!$D$140:$AB$176,3,FALSE)</f>
        <v>0</v>
      </c>
      <c r="H33" s="1316"/>
      <c r="I33" s="104"/>
      <c r="J33" s="1410" t="s">
        <v>295</v>
      </c>
      <c r="K33" s="1412"/>
      <c r="L33" s="1411"/>
      <c r="M33" s="1315">
        <f>VLOOKUP(B33,'EXTRAUrbano.Piano inv. forn '!$D$140:$AB$176,4,FALSE)</f>
        <v>0</v>
      </c>
      <c r="N33" s="1316"/>
      <c r="P33" s="153" t="s">
        <v>296</v>
      </c>
      <c r="Q33" s="436"/>
      <c r="S33" s="154" t="s">
        <v>297</v>
      </c>
      <c r="T33" s="1171"/>
      <c r="U33" s="1173"/>
      <c r="V33" s="437"/>
    </row>
    <row r="34" spans="1:23" ht="13.5" customHeight="1" thickBot="1" x14ac:dyDescent="0.4">
      <c r="A34" s="133"/>
      <c r="B34" s="114"/>
      <c r="C34" s="114"/>
      <c r="E34" s="115"/>
      <c r="F34" s="115"/>
      <c r="G34" s="116"/>
      <c r="H34" s="116"/>
      <c r="I34" s="104"/>
      <c r="J34" s="115"/>
      <c r="K34" s="115"/>
      <c r="L34" s="115"/>
      <c r="M34" s="116"/>
      <c r="N34" s="116"/>
      <c r="P34" s="117"/>
      <c r="S34" s="113"/>
      <c r="T34" s="431"/>
      <c r="V34" s="134"/>
      <c r="W34" s="431"/>
    </row>
    <row r="35" spans="1:23" ht="33.75" customHeight="1" thickBot="1" x14ac:dyDescent="0.4">
      <c r="A35" s="1398" t="s">
        <v>298</v>
      </c>
      <c r="B35" s="1399"/>
      <c r="C35" s="1399"/>
      <c r="D35" s="1400"/>
      <c r="E35" s="1346">
        <f>VLOOKUP(B33,'EXTRAUrbano.Piano inv. forn '!$D$140:$AB$176,17,FALSE)</f>
        <v>0</v>
      </c>
      <c r="F35" s="1347"/>
      <c r="G35" s="1347"/>
      <c r="H35" s="1348"/>
      <c r="I35" s="104"/>
      <c r="J35" s="1398" t="s">
        <v>53</v>
      </c>
      <c r="K35" s="1441"/>
      <c r="L35" s="1399"/>
      <c r="M35" s="1346">
        <f>VLOOKUP(B33,'EXTRAUrbano.Piano inv. forn '!$D$140:$AB$176,19,FALSE)</f>
        <v>0</v>
      </c>
      <c r="N35" s="1348"/>
      <c r="O35" s="130"/>
      <c r="P35" s="781" t="s">
        <v>299</v>
      </c>
      <c r="Q35" s="135">
        <f>M35+E35</f>
        <v>0</v>
      </c>
      <c r="S35" s="154" t="s">
        <v>300</v>
      </c>
      <c r="T35" s="1171"/>
      <c r="U35" s="1173"/>
      <c r="V35" s="134"/>
      <c r="W35" s="431"/>
    </row>
    <row r="36" spans="1:23" ht="33.75" customHeight="1" thickBot="1" x14ac:dyDescent="0.4">
      <c r="A36" s="136"/>
      <c r="B36" s="137"/>
      <c r="C36" s="137"/>
      <c r="D36" s="137"/>
      <c r="E36" s="138"/>
      <c r="F36" s="138"/>
      <c r="G36" s="138"/>
      <c r="H36" s="138"/>
      <c r="I36" s="104"/>
      <c r="J36" s="115"/>
      <c r="K36" s="115"/>
      <c r="L36" s="115"/>
      <c r="M36" s="138"/>
      <c r="N36" s="138"/>
      <c r="O36" s="130"/>
      <c r="P36" s="113"/>
      <c r="Q36" s="130"/>
      <c r="S36" s="113"/>
      <c r="T36" s="114"/>
      <c r="U36" s="114"/>
      <c r="V36" s="134"/>
      <c r="W36" s="431"/>
    </row>
    <row r="37" spans="1:23" s="166" customFormat="1" ht="72" customHeight="1" x14ac:dyDescent="0.35">
      <c r="A37" s="1404" t="s">
        <v>301</v>
      </c>
      <c r="B37" s="1406" t="s">
        <v>302</v>
      </c>
      <c r="C37" s="1406" t="s">
        <v>303</v>
      </c>
      <c r="D37" s="149" t="s">
        <v>304</v>
      </c>
      <c r="E37" s="150" t="s">
        <v>305</v>
      </c>
      <c r="F37" s="149" t="s">
        <v>306</v>
      </c>
      <c r="G37" s="149" t="s">
        <v>307</v>
      </c>
      <c r="H37" s="151" t="s">
        <v>268</v>
      </c>
      <c r="I37" s="151" t="s">
        <v>308</v>
      </c>
      <c r="J37" s="151" t="s">
        <v>309</v>
      </c>
      <c r="K37" s="151" t="s">
        <v>818</v>
      </c>
      <c r="L37" s="151" t="s">
        <v>310</v>
      </c>
      <c r="M37" s="151" t="s">
        <v>311</v>
      </c>
      <c r="N37" s="151" t="s">
        <v>312</v>
      </c>
      <c r="O37" s="151" t="s">
        <v>313</v>
      </c>
      <c r="P37" s="151" t="s">
        <v>314</v>
      </c>
      <c r="Q37" s="151" t="s">
        <v>315</v>
      </c>
      <c r="R37" s="151" t="s">
        <v>316</v>
      </c>
      <c r="S37" s="151" t="s">
        <v>317</v>
      </c>
      <c r="T37" s="151" t="s">
        <v>819</v>
      </c>
      <c r="U37" s="782" t="s">
        <v>319</v>
      </c>
      <c r="V37" s="438"/>
    </row>
    <row r="38" spans="1:23" s="166" customFormat="1" ht="36.5" thickBot="1" x14ac:dyDescent="0.4">
      <c r="A38" s="1405"/>
      <c r="B38" s="1407"/>
      <c r="C38" s="1407"/>
      <c r="D38" s="152" t="s">
        <v>320</v>
      </c>
      <c r="E38" s="152" t="s">
        <v>333</v>
      </c>
      <c r="F38" s="152" t="s">
        <v>322</v>
      </c>
      <c r="G38" s="152" t="s">
        <v>322</v>
      </c>
      <c r="H38" s="152" t="s">
        <v>54</v>
      </c>
      <c r="I38" s="152" t="s">
        <v>334</v>
      </c>
      <c r="J38" s="152" t="s">
        <v>323</v>
      </c>
      <c r="K38" s="152" t="s">
        <v>324</v>
      </c>
      <c r="L38" s="152" t="s">
        <v>324</v>
      </c>
      <c r="M38" s="152" t="s">
        <v>325</v>
      </c>
      <c r="N38" s="152" t="s">
        <v>324</v>
      </c>
      <c r="O38" s="152" t="s">
        <v>326</v>
      </c>
      <c r="P38" s="152" t="s">
        <v>820</v>
      </c>
      <c r="Q38" s="152" t="s">
        <v>327</v>
      </c>
      <c r="R38" s="152" t="s">
        <v>328</v>
      </c>
      <c r="S38" s="152" t="s">
        <v>329</v>
      </c>
      <c r="T38" s="152" t="s">
        <v>329</v>
      </c>
      <c r="U38" s="783"/>
      <c r="V38" s="438"/>
    </row>
    <row r="39" spans="1:23" ht="15" customHeight="1" x14ac:dyDescent="0.35">
      <c r="A39" s="1396" t="str">
        <f>B33</f>
        <v>Extra-urb.E.4</v>
      </c>
      <c r="B39" s="141">
        <v>1</v>
      </c>
      <c r="C39" s="185"/>
      <c r="D39" s="119"/>
      <c r="E39" s="119"/>
      <c r="F39" s="185"/>
      <c r="G39" s="440"/>
      <c r="H39" s="120"/>
      <c r="I39" s="441"/>
      <c r="J39" s="442"/>
      <c r="K39" s="442"/>
      <c r="L39" s="443"/>
      <c r="M39" s="441"/>
      <c r="N39" s="443"/>
      <c r="O39" s="148"/>
      <c r="P39" s="148"/>
      <c r="Q39" s="441"/>
      <c r="R39" s="441"/>
      <c r="S39" s="441"/>
      <c r="T39" s="441"/>
      <c r="U39" s="444"/>
      <c r="V39" s="437"/>
    </row>
    <row r="40" spans="1:23" x14ac:dyDescent="0.35">
      <c r="A40" s="1396"/>
      <c r="B40" s="142">
        <v>2</v>
      </c>
      <c r="C40" s="118"/>
      <c r="D40" s="112"/>
      <c r="E40" s="112"/>
      <c r="F40" s="118"/>
      <c r="G40" s="445"/>
      <c r="H40" s="118"/>
      <c r="I40" s="428"/>
      <c r="J40" s="446"/>
      <c r="K40" s="446"/>
      <c r="L40" s="447"/>
      <c r="M40" s="428"/>
      <c r="N40" s="447"/>
      <c r="O40" s="139"/>
      <c r="P40" s="139"/>
      <c r="Q40" s="428"/>
      <c r="R40" s="428" t="s">
        <v>330</v>
      </c>
      <c r="S40" s="428"/>
      <c r="T40" s="428"/>
      <c r="U40" s="448"/>
      <c r="V40" s="437"/>
    </row>
    <row r="41" spans="1:23" x14ac:dyDescent="0.35">
      <c r="A41" s="1396"/>
      <c r="B41" s="142">
        <v>3</v>
      </c>
      <c r="C41" s="118"/>
      <c r="D41" s="112"/>
      <c r="E41" s="112"/>
      <c r="F41" s="118"/>
      <c r="G41" s="445"/>
      <c r="H41" s="118"/>
      <c r="I41" s="428"/>
      <c r="J41" s="446"/>
      <c r="K41" s="446"/>
      <c r="L41" s="447"/>
      <c r="M41" s="428"/>
      <c r="N41" s="447"/>
      <c r="O41" s="139"/>
      <c r="P41" s="139"/>
      <c r="Q41" s="428"/>
      <c r="R41" s="428"/>
      <c r="S41" s="428"/>
      <c r="T41" s="428"/>
      <c r="U41" s="448"/>
      <c r="V41" s="437"/>
    </row>
    <row r="42" spans="1:23" x14ac:dyDescent="0.35">
      <c r="A42" s="1396"/>
      <c r="B42" s="142">
        <v>4</v>
      </c>
      <c r="C42" s="118"/>
      <c r="D42" s="112"/>
      <c r="E42" s="112"/>
      <c r="F42" s="118"/>
      <c r="G42" s="445"/>
      <c r="H42" s="118"/>
      <c r="I42" s="428"/>
      <c r="J42" s="446"/>
      <c r="K42" s="446"/>
      <c r="L42" s="447"/>
      <c r="M42" s="428"/>
      <c r="N42" s="447"/>
      <c r="O42" s="139"/>
      <c r="P42" s="139"/>
      <c r="Q42" s="428"/>
      <c r="R42" s="428"/>
      <c r="S42" s="428"/>
      <c r="T42" s="428"/>
      <c r="U42" s="448"/>
      <c r="V42" s="437"/>
    </row>
    <row r="43" spans="1:23" x14ac:dyDescent="0.35">
      <c r="A43" s="1396"/>
      <c r="B43" s="142">
        <v>5</v>
      </c>
      <c r="C43" s="118"/>
      <c r="D43" s="112"/>
      <c r="E43" s="112"/>
      <c r="F43" s="118"/>
      <c r="G43" s="445"/>
      <c r="H43" s="118"/>
      <c r="I43" s="428"/>
      <c r="J43" s="446"/>
      <c r="K43" s="446"/>
      <c r="L43" s="447"/>
      <c r="M43" s="428"/>
      <c r="N43" s="447"/>
      <c r="O43" s="139"/>
      <c r="P43" s="139"/>
      <c r="Q43" s="428"/>
      <c r="R43" s="428"/>
      <c r="S43" s="428"/>
      <c r="T43" s="428"/>
      <c r="U43" s="448"/>
      <c r="V43" s="437"/>
    </row>
    <row r="44" spans="1:23" x14ac:dyDescent="0.35">
      <c r="A44" s="1396"/>
      <c r="B44" s="142">
        <v>6</v>
      </c>
      <c r="C44" s="118"/>
      <c r="D44" s="112"/>
      <c r="E44" s="112"/>
      <c r="F44" s="118"/>
      <c r="G44" s="445"/>
      <c r="H44" s="118"/>
      <c r="I44" s="428"/>
      <c r="J44" s="446"/>
      <c r="K44" s="446"/>
      <c r="L44" s="447"/>
      <c r="M44" s="428"/>
      <c r="N44" s="447"/>
      <c r="O44" s="139"/>
      <c r="P44" s="139"/>
      <c r="Q44" s="428"/>
      <c r="R44" s="428"/>
      <c r="S44" s="428"/>
      <c r="T44" s="428"/>
      <c r="U44" s="448"/>
      <c r="V44" s="437"/>
    </row>
    <row r="45" spans="1:23" x14ac:dyDescent="0.35">
      <c r="A45" s="1396"/>
      <c r="B45" s="142">
        <v>7</v>
      </c>
      <c r="C45" s="118"/>
      <c r="D45" s="112"/>
      <c r="E45" s="112"/>
      <c r="F45" s="118"/>
      <c r="G45" s="445"/>
      <c r="H45" s="118"/>
      <c r="I45" s="428"/>
      <c r="J45" s="446"/>
      <c r="K45" s="446"/>
      <c r="L45" s="447"/>
      <c r="M45" s="428"/>
      <c r="N45" s="447"/>
      <c r="O45" s="139"/>
      <c r="P45" s="139"/>
      <c r="Q45" s="428"/>
      <c r="R45" s="428"/>
      <c r="S45" s="428"/>
      <c r="T45" s="428"/>
      <c r="U45" s="448"/>
      <c r="V45" s="437"/>
    </row>
    <row r="46" spans="1:23" x14ac:dyDescent="0.35">
      <c r="A46" s="1396"/>
      <c r="B46" s="142">
        <v>8</v>
      </c>
      <c r="C46" s="118"/>
      <c r="D46" s="112"/>
      <c r="E46" s="112"/>
      <c r="F46" s="118"/>
      <c r="G46" s="445"/>
      <c r="H46" s="118"/>
      <c r="I46" s="428"/>
      <c r="J46" s="446"/>
      <c r="K46" s="446"/>
      <c r="L46" s="447"/>
      <c r="M46" s="428"/>
      <c r="N46" s="447"/>
      <c r="O46" s="139"/>
      <c r="P46" s="139"/>
      <c r="Q46" s="428"/>
      <c r="R46" s="428"/>
      <c r="S46" s="428"/>
      <c r="T46" s="428"/>
      <c r="U46" s="448"/>
      <c r="V46" s="437"/>
    </row>
    <row r="47" spans="1:23" x14ac:dyDescent="0.35">
      <c r="A47" s="1396"/>
      <c r="B47" s="142">
        <v>9</v>
      </c>
      <c r="C47" s="118"/>
      <c r="D47" s="112"/>
      <c r="E47" s="112"/>
      <c r="F47" s="118"/>
      <c r="G47" s="445"/>
      <c r="H47" s="118"/>
      <c r="I47" s="428"/>
      <c r="J47" s="446"/>
      <c r="K47" s="446"/>
      <c r="L47" s="447"/>
      <c r="M47" s="428"/>
      <c r="N47" s="447"/>
      <c r="O47" s="139"/>
      <c r="P47" s="139"/>
      <c r="Q47" s="428"/>
      <c r="R47" s="428"/>
      <c r="S47" s="428"/>
      <c r="T47" s="428"/>
      <c r="U47" s="448"/>
      <c r="V47" s="437"/>
    </row>
    <row r="48" spans="1:23" ht="15" thickBot="1" x14ac:dyDescent="0.4">
      <c r="A48" s="1397"/>
      <c r="B48" s="143">
        <v>10</v>
      </c>
      <c r="C48" s="132"/>
      <c r="D48" s="131"/>
      <c r="E48" s="131"/>
      <c r="F48" s="132"/>
      <c r="G48" s="449"/>
      <c r="H48" s="132"/>
      <c r="I48" s="450"/>
      <c r="J48" s="451"/>
      <c r="K48" s="451"/>
      <c r="L48" s="452"/>
      <c r="M48" s="450"/>
      <c r="N48" s="452"/>
      <c r="O48" s="140"/>
      <c r="P48" s="140"/>
      <c r="Q48" s="450"/>
      <c r="R48" s="450"/>
      <c r="S48" s="450"/>
      <c r="T48" s="450"/>
      <c r="U48" s="453"/>
      <c r="V48" s="437"/>
    </row>
    <row r="49" spans="1:23" ht="25" thickBot="1" x14ac:dyDescent="0.4">
      <c r="A49" s="564"/>
      <c r="C49" s="565"/>
      <c r="D49" s="566"/>
      <c r="E49" s="424" t="s">
        <v>331</v>
      </c>
      <c r="F49" s="425">
        <f>COUNTA(F39:F48)</f>
        <v>0</v>
      </c>
      <c r="G49" s="426">
        <f>COUNTA(G39:G48)</f>
        <v>0</v>
      </c>
      <c r="H49" s="565"/>
      <c r="I49" s="431"/>
      <c r="J49" s="567"/>
      <c r="K49" s="567"/>
      <c r="L49" s="568"/>
      <c r="M49" s="1354" t="s">
        <v>563</v>
      </c>
      <c r="N49" s="1355"/>
      <c r="O49" s="747">
        <f>SUM(O39:O48)</f>
        <v>0</v>
      </c>
      <c r="P49" s="748">
        <f>SUM(P39:P48)</f>
        <v>0</v>
      </c>
      <c r="Q49" s="431"/>
      <c r="S49" s="113"/>
      <c r="T49" s="117"/>
      <c r="U49" s="531"/>
      <c r="V49" s="455"/>
    </row>
    <row r="50" spans="1:23" ht="15" thickBot="1" x14ac:dyDescent="0.4">
      <c r="A50" s="456"/>
      <c r="B50" s="457"/>
      <c r="C50" s="407"/>
      <c r="D50" s="407"/>
      <c r="E50" s="407"/>
      <c r="F50" s="457"/>
      <c r="G50" s="407"/>
      <c r="H50" s="407"/>
      <c r="I50" s="457"/>
      <c r="J50" s="457"/>
      <c r="K50" s="457"/>
      <c r="L50" s="407"/>
      <c r="M50" s="407"/>
      <c r="N50" s="407"/>
      <c r="O50" s="407"/>
      <c r="P50" s="407"/>
      <c r="Q50" s="407"/>
      <c r="R50" s="407"/>
      <c r="S50" s="407"/>
      <c r="T50" s="458"/>
      <c r="U50" s="407"/>
      <c r="V50" s="459"/>
    </row>
    <row r="51" spans="1:23" ht="15" thickBot="1" x14ac:dyDescent="0.4">
      <c r="A51" s="432"/>
      <c r="B51" s="433"/>
      <c r="C51" s="434"/>
      <c r="D51" s="434"/>
      <c r="E51" s="434"/>
      <c r="F51" s="433"/>
      <c r="G51" s="434"/>
      <c r="H51" s="434"/>
      <c r="I51" s="433"/>
      <c r="J51" s="433"/>
      <c r="K51" s="433"/>
      <c r="L51" s="434"/>
      <c r="M51" s="434"/>
      <c r="N51" s="434"/>
      <c r="O51" s="434"/>
      <c r="P51" s="434"/>
      <c r="Q51" s="434"/>
      <c r="R51" s="434"/>
      <c r="S51" s="434"/>
      <c r="T51" s="434"/>
      <c r="U51" s="434"/>
      <c r="V51" s="435"/>
    </row>
    <row r="52" spans="1:23" ht="36" customHeight="1" thickBot="1" x14ac:dyDescent="0.4">
      <c r="A52" s="147" t="s">
        <v>9</v>
      </c>
      <c r="B52" s="1317" t="s">
        <v>724</v>
      </c>
      <c r="C52" s="1318"/>
      <c r="E52" s="1410" t="s">
        <v>294</v>
      </c>
      <c r="F52" s="1411"/>
      <c r="G52" s="1315">
        <f>VLOOKUP(B52,'EXTRAUrbano.Piano inv. forn '!$D$140:$AB$176,3,FALSE)</f>
        <v>0</v>
      </c>
      <c r="H52" s="1316"/>
      <c r="I52" s="104"/>
      <c r="J52" s="1410" t="s">
        <v>295</v>
      </c>
      <c r="K52" s="1412"/>
      <c r="L52" s="1411"/>
      <c r="M52" s="1315">
        <f>VLOOKUP(B52,'EXTRAUrbano.Piano inv. forn '!$D$140:$AB$176,4,FALSE)</f>
        <v>0</v>
      </c>
      <c r="N52" s="1316"/>
      <c r="P52" s="153" t="s">
        <v>296</v>
      </c>
      <c r="Q52" s="436"/>
      <c r="S52" s="154" t="s">
        <v>297</v>
      </c>
      <c r="T52" s="1171"/>
      <c r="U52" s="1173"/>
      <c r="V52" s="437"/>
    </row>
    <row r="53" spans="1:23" ht="13.5" customHeight="1" thickBot="1" x14ac:dyDescent="0.4">
      <c r="A53" s="133"/>
      <c r="B53" s="114"/>
      <c r="C53" s="114"/>
      <c r="E53" s="115"/>
      <c r="F53" s="115"/>
      <c r="G53" s="116"/>
      <c r="H53" s="116"/>
      <c r="I53" s="104"/>
      <c r="J53" s="115"/>
      <c r="K53" s="115"/>
      <c r="L53" s="115"/>
      <c r="M53" s="116"/>
      <c r="N53" s="116"/>
      <c r="P53" s="117"/>
      <c r="S53" s="113"/>
      <c r="T53" s="431"/>
      <c r="V53" s="134"/>
      <c r="W53" s="431"/>
    </row>
    <row r="54" spans="1:23" ht="33.75" customHeight="1" thickBot="1" x14ac:dyDescent="0.4">
      <c r="A54" s="1398" t="s">
        <v>298</v>
      </c>
      <c r="B54" s="1399"/>
      <c r="C54" s="1399"/>
      <c r="D54" s="1400"/>
      <c r="E54" s="1346">
        <f>VLOOKUP(B52,'EXTRAUrbano.Piano inv. forn '!$D$140:$AB$176,17,FALSE)</f>
        <v>0</v>
      </c>
      <c r="F54" s="1347"/>
      <c r="G54" s="1347"/>
      <c r="H54" s="1348"/>
      <c r="I54" s="104"/>
      <c r="J54" s="1398" t="s">
        <v>53</v>
      </c>
      <c r="K54" s="1441"/>
      <c r="L54" s="1399"/>
      <c r="M54" s="1346">
        <f>VLOOKUP(B52,'EXTRAUrbano.Piano inv. forn '!$D$140:$AB$176,19,FALSE)</f>
        <v>0</v>
      </c>
      <c r="N54" s="1348"/>
      <c r="O54" s="130"/>
      <c r="P54" s="781" t="s">
        <v>299</v>
      </c>
      <c r="Q54" s="135">
        <f>M54+E54</f>
        <v>0</v>
      </c>
      <c r="S54" s="154" t="s">
        <v>300</v>
      </c>
      <c r="T54" s="1171"/>
      <c r="U54" s="1173"/>
      <c r="V54" s="134"/>
      <c r="W54" s="431"/>
    </row>
    <row r="55" spans="1:23" ht="33.75" customHeight="1" thickBot="1" x14ac:dyDescent="0.4">
      <c r="A55" s="136"/>
      <c r="B55" s="137"/>
      <c r="C55" s="137"/>
      <c r="D55" s="137"/>
      <c r="E55" s="138"/>
      <c r="F55" s="138"/>
      <c r="G55" s="138"/>
      <c r="H55" s="138"/>
      <c r="I55" s="104"/>
      <c r="J55" s="115"/>
      <c r="K55" s="115"/>
      <c r="L55" s="115"/>
      <c r="M55" s="138"/>
      <c r="N55" s="138"/>
      <c r="O55" s="130"/>
      <c r="P55" s="113"/>
      <c r="Q55" s="130"/>
      <c r="S55" s="113"/>
      <c r="T55" s="114"/>
      <c r="U55" s="114"/>
      <c r="V55" s="134"/>
      <c r="W55" s="431"/>
    </row>
    <row r="56" spans="1:23" s="166" customFormat="1" ht="72" customHeight="1" x14ac:dyDescent="0.35">
      <c r="A56" s="1404" t="s">
        <v>301</v>
      </c>
      <c r="B56" s="1406" t="s">
        <v>302</v>
      </c>
      <c r="C56" s="1406" t="s">
        <v>303</v>
      </c>
      <c r="D56" s="149" t="s">
        <v>304</v>
      </c>
      <c r="E56" s="150" t="s">
        <v>305</v>
      </c>
      <c r="F56" s="149" t="s">
        <v>306</v>
      </c>
      <c r="G56" s="149" t="s">
        <v>307</v>
      </c>
      <c r="H56" s="151" t="s">
        <v>268</v>
      </c>
      <c r="I56" s="151" t="s">
        <v>308</v>
      </c>
      <c r="J56" s="151" t="s">
        <v>309</v>
      </c>
      <c r="K56" s="151" t="s">
        <v>818</v>
      </c>
      <c r="L56" s="151" t="s">
        <v>310</v>
      </c>
      <c r="M56" s="151" t="s">
        <v>311</v>
      </c>
      <c r="N56" s="151" t="s">
        <v>312</v>
      </c>
      <c r="O56" s="151" t="s">
        <v>313</v>
      </c>
      <c r="P56" s="151" t="s">
        <v>314</v>
      </c>
      <c r="Q56" s="151" t="s">
        <v>315</v>
      </c>
      <c r="R56" s="151" t="s">
        <v>316</v>
      </c>
      <c r="S56" s="151" t="s">
        <v>317</v>
      </c>
      <c r="T56" s="151" t="s">
        <v>819</v>
      </c>
      <c r="U56" s="782" t="s">
        <v>319</v>
      </c>
      <c r="V56" s="438"/>
    </row>
    <row r="57" spans="1:23" s="166" customFormat="1" ht="36.5" thickBot="1" x14ac:dyDescent="0.4">
      <c r="A57" s="1405"/>
      <c r="B57" s="1407"/>
      <c r="C57" s="1407"/>
      <c r="D57" s="152" t="s">
        <v>320</v>
      </c>
      <c r="E57" s="152" t="s">
        <v>333</v>
      </c>
      <c r="F57" s="152" t="s">
        <v>322</v>
      </c>
      <c r="G57" s="152" t="s">
        <v>322</v>
      </c>
      <c r="H57" s="152" t="s">
        <v>54</v>
      </c>
      <c r="I57" s="152" t="s">
        <v>334</v>
      </c>
      <c r="J57" s="152" t="s">
        <v>323</v>
      </c>
      <c r="K57" s="152" t="s">
        <v>324</v>
      </c>
      <c r="L57" s="152" t="s">
        <v>324</v>
      </c>
      <c r="M57" s="152" t="s">
        <v>325</v>
      </c>
      <c r="N57" s="152" t="s">
        <v>324</v>
      </c>
      <c r="O57" s="152" t="s">
        <v>326</v>
      </c>
      <c r="P57" s="152" t="s">
        <v>820</v>
      </c>
      <c r="Q57" s="152" t="s">
        <v>327</v>
      </c>
      <c r="R57" s="152" t="s">
        <v>328</v>
      </c>
      <c r="S57" s="152" t="s">
        <v>329</v>
      </c>
      <c r="T57" s="152" t="s">
        <v>329</v>
      </c>
      <c r="U57" s="783"/>
      <c r="V57" s="438"/>
    </row>
    <row r="58" spans="1:23" ht="15" customHeight="1" x14ac:dyDescent="0.35">
      <c r="A58" s="1396" t="str">
        <f>B52</f>
        <v>Extra-urb.E.4</v>
      </c>
      <c r="B58" s="141">
        <v>1</v>
      </c>
      <c r="C58" s="185"/>
      <c r="D58" s="119"/>
      <c r="E58" s="119"/>
      <c r="F58" s="185"/>
      <c r="G58" s="440"/>
      <c r="H58" s="120"/>
      <c r="I58" s="441"/>
      <c r="J58" s="442"/>
      <c r="K58" s="442"/>
      <c r="L58" s="443"/>
      <c r="M58" s="441"/>
      <c r="N58" s="443"/>
      <c r="O58" s="148"/>
      <c r="P58" s="148"/>
      <c r="Q58" s="441"/>
      <c r="R58" s="441"/>
      <c r="S58" s="441"/>
      <c r="T58" s="441"/>
      <c r="U58" s="444"/>
      <c r="V58" s="437"/>
    </row>
    <row r="59" spans="1:23" x14ac:dyDescent="0.35">
      <c r="A59" s="1396"/>
      <c r="B59" s="142">
        <v>2</v>
      </c>
      <c r="C59" s="118"/>
      <c r="D59" s="112"/>
      <c r="E59" s="112"/>
      <c r="F59" s="118"/>
      <c r="G59" s="445"/>
      <c r="H59" s="118"/>
      <c r="I59" s="428"/>
      <c r="J59" s="446"/>
      <c r="K59" s="446"/>
      <c r="L59" s="447"/>
      <c r="M59" s="428"/>
      <c r="N59" s="447"/>
      <c r="O59" s="139"/>
      <c r="P59" s="139"/>
      <c r="Q59" s="428"/>
      <c r="R59" s="428" t="s">
        <v>330</v>
      </c>
      <c r="S59" s="428"/>
      <c r="T59" s="428"/>
      <c r="U59" s="448"/>
      <c r="V59" s="437"/>
    </row>
    <row r="60" spans="1:23" x14ac:dyDescent="0.35">
      <c r="A60" s="1396"/>
      <c r="B60" s="142">
        <v>3</v>
      </c>
      <c r="C60" s="118"/>
      <c r="D60" s="112"/>
      <c r="E60" s="112"/>
      <c r="F60" s="118"/>
      <c r="G60" s="445"/>
      <c r="H60" s="118"/>
      <c r="I60" s="428"/>
      <c r="J60" s="446"/>
      <c r="K60" s="446"/>
      <c r="L60" s="447"/>
      <c r="M60" s="428"/>
      <c r="N60" s="447"/>
      <c r="O60" s="139"/>
      <c r="P60" s="139"/>
      <c r="Q60" s="428"/>
      <c r="R60" s="428"/>
      <c r="S60" s="428"/>
      <c r="T60" s="428"/>
      <c r="U60" s="448"/>
      <c r="V60" s="437"/>
    </row>
    <row r="61" spans="1:23" x14ac:dyDescent="0.35">
      <c r="A61" s="1396"/>
      <c r="B61" s="142">
        <v>4</v>
      </c>
      <c r="C61" s="118"/>
      <c r="D61" s="112"/>
      <c r="E61" s="112"/>
      <c r="F61" s="118"/>
      <c r="G61" s="445"/>
      <c r="H61" s="118"/>
      <c r="I61" s="428"/>
      <c r="J61" s="446"/>
      <c r="K61" s="446"/>
      <c r="L61" s="447"/>
      <c r="M61" s="428"/>
      <c r="N61" s="447"/>
      <c r="O61" s="139"/>
      <c r="P61" s="139"/>
      <c r="Q61" s="428"/>
      <c r="R61" s="428"/>
      <c r="S61" s="428"/>
      <c r="T61" s="428"/>
      <c r="U61" s="448"/>
      <c r="V61" s="437"/>
    </row>
    <row r="62" spans="1:23" x14ac:dyDescent="0.35">
      <c r="A62" s="1396"/>
      <c r="B62" s="142">
        <v>5</v>
      </c>
      <c r="C62" s="118"/>
      <c r="D62" s="112"/>
      <c r="E62" s="112"/>
      <c r="F62" s="118"/>
      <c r="G62" s="445"/>
      <c r="H62" s="118"/>
      <c r="I62" s="428"/>
      <c r="J62" s="446"/>
      <c r="K62" s="446"/>
      <c r="L62" s="447"/>
      <c r="M62" s="428"/>
      <c r="N62" s="447"/>
      <c r="O62" s="139"/>
      <c r="P62" s="139"/>
      <c r="Q62" s="428"/>
      <c r="R62" s="428"/>
      <c r="S62" s="428"/>
      <c r="T62" s="428"/>
      <c r="U62" s="448"/>
      <c r="V62" s="437"/>
    </row>
    <row r="63" spans="1:23" x14ac:dyDescent="0.35">
      <c r="A63" s="1396"/>
      <c r="B63" s="142">
        <v>6</v>
      </c>
      <c r="C63" s="118"/>
      <c r="D63" s="112"/>
      <c r="E63" s="112"/>
      <c r="F63" s="118"/>
      <c r="G63" s="445"/>
      <c r="H63" s="118"/>
      <c r="I63" s="428"/>
      <c r="J63" s="446"/>
      <c r="K63" s="446"/>
      <c r="L63" s="447"/>
      <c r="M63" s="428"/>
      <c r="N63" s="447"/>
      <c r="O63" s="139"/>
      <c r="P63" s="139"/>
      <c r="Q63" s="428"/>
      <c r="R63" s="428"/>
      <c r="S63" s="428"/>
      <c r="T63" s="428"/>
      <c r="U63" s="448"/>
      <c r="V63" s="437"/>
    </row>
    <row r="64" spans="1:23" x14ac:dyDescent="0.35">
      <c r="A64" s="1396"/>
      <c r="B64" s="142">
        <v>7</v>
      </c>
      <c r="C64" s="118"/>
      <c r="D64" s="112"/>
      <c r="E64" s="112"/>
      <c r="F64" s="118"/>
      <c r="G64" s="445"/>
      <c r="H64" s="118"/>
      <c r="I64" s="428"/>
      <c r="J64" s="446"/>
      <c r="K64" s="446"/>
      <c r="L64" s="447"/>
      <c r="M64" s="428"/>
      <c r="N64" s="447"/>
      <c r="O64" s="139"/>
      <c r="P64" s="139"/>
      <c r="Q64" s="428"/>
      <c r="R64" s="428"/>
      <c r="S64" s="428"/>
      <c r="T64" s="428"/>
      <c r="U64" s="448"/>
      <c r="V64" s="437"/>
    </row>
    <row r="65" spans="1:23" x14ac:dyDescent="0.35">
      <c r="A65" s="1396"/>
      <c r="B65" s="142">
        <v>8</v>
      </c>
      <c r="C65" s="118"/>
      <c r="D65" s="112"/>
      <c r="E65" s="112"/>
      <c r="F65" s="118"/>
      <c r="G65" s="445"/>
      <c r="H65" s="118"/>
      <c r="I65" s="428"/>
      <c r="J65" s="446"/>
      <c r="K65" s="446"/>
      <c r="L65" s="447"/>
      <c r="M65" s="428"/>
      <c r="N65" s="447"/>
      <c r="O65" s="139"/>
      <c r="P65" s="139"/>
      <c r="Q65" s="428"/>
      <c r="R65" s="428"/>
      <c r="S65" s="428"/>
      <c r="T65" s="428"/>
      <c r="U65" s="448"/>
      <c r="V65" s="437"/>
    </row>
    <row r="66" spans="1:23" x14ac:dyDescent="0.35">
      <c r="A66" s="1396"/>
      <c r="B66" s="142">
        <v>9</v>
      </c>
      <c r="C66" s="118"/>
      <c r="D66" s="112"/>
      <c r="E66" s="112"/>
      <c r="F66" s="118"/>
      <c r="G66" s="445"/>
      <c r="H66" s="118"/>
      <c r="I66" s="428"/>
      <c r="J66" s="446"/>
      <c r="K66" s="446"/>
      <c r="L66" s="447"/>
      <c r="M66" s="428"/>
      <c r="N66" s="447"/>
      <c r="O66" s="139"/>
      <c r="P66" s="139"/>
      <c r="Q66" s="428"/>
      <c r="R66" s="428"/>
      <c r="S66" s="428"/>
      <c r="T66" s="428"/>
      <c r="U66" s="448"/>
      <c r="V66" s="437"/>
    </row>
    <row r="67" spans="1:23" ht="15" thickBot="1" x14ac:dyDescent="0.4">
      <c r="A67" s="1397"/>
      <c r="B67" s="143">
        <v>10</v>
      </c>
      <c r="C67" s="132"/>
      <c r="D67" s="131"/>
      <c r="E67" s="131"/>
      <c r="F67" s="132"/>
      <c r="G67" s="449"/>
      <c r="H67" s="132"/>
      <c r="I67" s="450"/>
      <c r="J67" s="451"/>
      <c r="K67" s="451"/>
      <c r="L67" s="452"/>
      <c r="M67" s="450"/>
      <c r="N67" s="452"/>
      <c r="O67" s="140"/>
      <c r="P67" s="140"/>
      <c r="Q67" s="450"/>
      <c r="R67" s="450"/>
      <c r="S67" s="450"/>
      <c r="T67" s="450"/>
      <c r="U67" s="453"/>
      <c r="V67" s="437"/>
    </row>
    <row r="68" spans="1:23" ht="25" thickBot="1" x14ac:dyDescent="0.4">
      <c r="A68" s="564"/>
      <c r="C68" s="565"/>
      <c r="D68" s="566"/>
      <c r="E68" s="424" t="s">
        <v>331</v>
      </c>
      <c r="F68" s="425">
        <f>COUNTA(F58:F67)</f>
        <v>0</v>
      </c>
      <c r="G68" s="426">
        <f>COUNTA(G58:G67)</f>
        <v>0</v>
      </c>
      <c r="H68" s="565"/>
      <c r="I68" s="431"/>
      <c r="J68" s="567"/>
      <c r="K68" s="567"/>
      <c r="L68" s="568"/>
      <c r="M68" s="1354" t="s">
        <v>563</v>
      </c>
      <c r="N68" s="1355"/>
      <c r="O68" s="747">
        <f>SUM(O58:O67)</f>
        <v>0</v>
      </c>
      <c r="P68" s="748">
        <f>SUM(P58:P67)</f>
        <v>0</v>
      </c>
      <c r="Q68" s="431"/>
      <c r="S68" s="113"/>
      <c r="T68" s="117"/>
      <c r="U68" s="531"/>
      <c r="V68" s="455"/>
    </row>
    <row r="69" spans="1:23" ht="15" thickBot="1" x14ac:dyDescent="0.4">
      <c r="A69" s="456"/>
      <c r="B69" s="457"/>
      <c r="C69" s="407"/>
      <c r="D69" s="407"/>
      <c r="E69" s="407"/>
      <c r="F69" s="457"/>
      <c r="G69" s="407"/>
      <c r="H69" s="407"/>
      <c r="I69" s="457"/>
      <c r="J69" s="457"/>
      <c r="K69" s="457"/>
      <c r="L69" s="407"/>
      <c r="M69" s="407"/>
      <c r="N69" s="407"/>
      <c r="O69" s="407"/>
      <c r="P69" s="407"/>
      <c r="Q69" s="407"/>
      <c r="R69" s="407"/>
      <c r="S69" s="407"/>
      <c r="T69" s="458"/>
      <c r="U69" s="407"/>
      <c r="V69" s="459"/>
    </row>
    <row r="70" spans="1:23" ht="15" thickBot="1" x14ac:dyDescent="0.4">
      <c r="A70" s="432"/>
      <c r="B70" s="433"/>
      <c r="C70" s="434"/>
      <c r="D70" s="434"/>
      <c r="E70" s="434"/>
      <c r="F70" s="433"/>
      <c r="G70" s="434"/>
      <c r="H70" s="434"/>
      <c r="I70" s="433"/>
      <c r="J70" s="433"/>
      <c r="K70" s="433"/>
      <c r="L70" s="434"/>
      <c r="M70" s="434"/>
      <c r="N70" s="434"/>
      <c r="O70" s="434"/>
      <c r="P70" s="434"/>
      <c r="Q70" s="434"/>
      <c r="R70" s="434"/>
      <c r="S70" s="434"/>
      <c r="T70" s="434"/>
      <c r="U70" s="434"/>
      <c r="V70" s="435"/>
    </row>
    <row r="71" spans="1:23" ht="36" customHeight="1" thickBot="1" x14ac:dyDescent="0.4">
      <c r="A71" s="147" t="s">
        <v>9</v>
      </c>
      <c r="B71" s="1317" t="s">
        <v>724</v>
      </c>
      <c r="C71" s="1318"/>
      <c r="E71" s="1410" t="s">
        <v>294</v>
      </c>
      <c r="F71" s="1411"/>
      <c r="G71" s="1315">
        <f>VLOOKUP(B71,'EXTRAUrbano.Piano inv. forn '!$D$140:$AB$176,3,FALSE)</f>
        <v>0</v>
      </c>
      <c r="H71" s="1316"/>
      <c r="I71" s="104"/>
      <c r="J71" s="1410" t="s">
        <v>295</v>
      </c>
      <c r="K71" s="1412"/>
      <c r="L71" s="1411"/>
      <c r="M71" s="1315">
        <f>VLOOKUP(B71,'EXTRAUrbano.Piano inv. forn '!$D$140:$AB$176,4,FALSE)</f>
        <v>0</v>
      </c>
      <c r="N71" s="1316"/>
      <c r="P71" s="153" t="s">
        <v>296</v>
      </c>
      <c r="Q71" s="436"/>
      <c r="S71" s="154" t="s">
        <v>297</v>
      </c>
      <c r="T71" s="1171"/>
      <c r="U71" s="1173"/>
      <c r="V71" s="437"/>
    </row>
    <row r="72" spans="1:23" ht="13.5" customHeight="1" thickBot="1" x14ac:dyDescent="0.4">
      <c r="A72" s="133"/>
      <c r="B72" s="114"/>
      <c r="C72" s="114"/>
      <c r="E72" s="115"/>
      <c r="F72" s="115"/>
      <c r="G72" s="116"/>
      <c r="H72" s="116"/>
      <c r="I72" s="104"/>
      <c r="J72" s="115"/>
      <c r="K72" s="115"/>
      <c r="L72" s="115"/>
      <c r="M72" s="116"/>
      <c r="N72" s="116"/>
      <c r="P72" s="117"/>
      <c r="S72" s="113"/>
      <c r="T72" s="431"/>
      <c r="V72" s="134"/>
      <c r="W72" s="431"/>
    </row>
    <row r="73" spans="1:23" ht="33.75" customHeight="1" thickBot="1" x14ac:dyDescent="0.4">
      <c r="A73" s="1398" t="s">
        <v>298</v>
      </c>
      <c r="B73" s="1399"/>
      <c r="C73" s="1399"/>
      <c r="D73" s="1400"/>
      <c r="E73" s="1346">
        <f>VLOOKUP(B71,'EXTRAUrbano.Piano inv. forn '!$D$140:$AB$176,17,FALSE)</f>
        <v>0</v>
      </c>
      <c r="F73" s="1347"/>
      <c r="G73" s="1347"/>
      <c r="H73" s="1348"/>
      <c r="I73" s="104"/>
      <c r="J73" s="1398" t="s">
        <v>53</v>
      </c>
      <c r="K73" s="1441"/>
      <c r="L73" s="1399"/>
      <c r="M73" s="1346">
        <f>VLOOKUP(B71,'EXTRAUrbano.Piano inv. forn '!$D$140:$AB$176,19,FALSE)</f>
        <v>0</v>
      </c>
      <c r="N73" s="1348"/>
      <c r="O73" s="130"/>
      <c r="P73" s="781" t="s">
        <v>299</v>
      </c>
      <c r="Q73" s="135">
        <f>M73+E73</f>
        <v>0</v>
      </c>
      <c r="S73" s="154" t="s">
        <v>300</v>
      </c>
      <c r="T73" s="1171"/>
      <c r="U73" s="1173"/>
      <c r="V73" s="134"/>
      <c r="W73" s="431"/>
    </row>
    <row r="74" spans="1:23" ht="33.75" customHeight="1" thickBot="1" x14ac:dyDescent="0.4">
      <c r="A74" s="136"/>
      <c r="B74" s="137"/>
      <c r="C74" s="137"/>
      <c r="D74" s="137"/>
      <c r="E74" s="138"/>
      <c r="F74" s="138"/>
      <c r="G74" s="138"/>
      <c r="H74" s="138"/>
      <c r="I74" s="104"/>
      <c r="J74" s="115"/>
      <c r="K74" s="115"/>
      <c r="L74" s="115"/>
      <c r="M74" s="138"/>
      <c r="N74" s="138"/>
      <c r="O74" s="130"/>
      <c r="P74" s="113"/>
      <c r="Q74" s="130"/>
      <c r="S74" s="113"/>
      <c r="T74" s="114"/>
      <c r="U74" s="114"/>
      <c r="V74" s="134"/>
      <c r="W74" s="431"/>
    </row>
    <row r="75" spans="1:23" s="166" customFormat="1" ht="72" customHeight="1" x14ac:dyDescent="0.35">
      <c r="A75" s="1404" t="s">
        <v>301</v>
      </c>
      <c r="B75" s="1406" t="s">
        <v>302</v>
      </c>
      <c r="C75" s="1406" t="s">
        <v>303</v>
      </c>
      <c r="D75" s="149" t="s">
        <v>304</v>
      </c>
      <c r="E75" s="150" t="s">
        <v>305</v>
      </c>
      <c r="F75" s="149" t="s">
        <v>306</v>
      </c>
      <c r="G75" s="149" t="s">
        <v>307</v>
      </c>
      <c r="H75" s="151" t="s">
        <v>268</v>
      </c>
      <c r="I75" s="151" t="s">
        <v>308</v>
      </c>
      <c r="J75" s="151" t="s">
        <v>309</v>
      </c>
      <c r="K75" s="151" t="s">
        <v>818</v>
      </c>
      <c r="L75" s="151" t="s">
        <v>310</v>
      </c>
      <c r="M75" s="151" t="s">
        <v>311</v>
      </c>
      <c r="N75" s="151" t="s">
        <v>312</v>
      </c>
      <c r="O75" s="151" t="s">
        <v>313</v>
      </c>
      <c r="P75" s="151" t="s">
        <v>314</v>
      </c>
      <c r="Q75" s="151" t="s">
        <v>315</v>
      </c>
      <c r="R75" s="151" t="s">
        <v>316</v>
      </c>
      <c r="S75" s="151" t="s">
        <v>317</v>
      </c>
      <c r="T75" s="151" t="s">
        <v>819</v>
      </c>
      <c r="U75" s="782" t="s">
        <v>319</v>
      </c>
      <c r="V75" s="438"/>
    </row>
    <row r="76" spans="1:23" s="166" customFormat="1" ht="36.5" thickBot="1" x14ac:dyDescent="0.4">
      <c r="A76" s="1405"/>
      <c r="B76" s="1407"/>
      <c r="C76" s="1407"/>
      <c r="D76" s="152" t="s">
        <v>320</v>
      </c>
      <c r="E76" s="152" t="s">
        <v>333</v>
      </c>
      <c r="F76" s="152" t="s">
        <v>322</v>
      </c>
      <c r="G76" s="152" t="s">
        <v>322</v>
      </c>
      <c r="H76" s="152" t="s">
        <v>54</v>
      </c>
      <c r="I76" s="152" t="s">
        <v>334</v>
      </c>
      <c r="J76" s="152" t="s">
        <v>323</v>
      </c>
      <c r="K76" s="152" t="s">
        <v>324</v>
      </c>
      <c r="L76" s="152" t="s">
        <v>324</v>
      </c>
      <c r="M76" s="152" t="s">
        <v>325</v>
      </c>
      <c r="N76" s="152" t="s">
        <v>324</v>
      </c>
      <c r="O76" s="152" t="s">
        <v>326</v>
      </c>
      <c r="P76" s="152" t="s">
        <v>820</v>
      </c>
      <c r="Q76" s="152" t="s">
        <v>327</v>
      </c>
      <c r="R76" s="152" t="s">
        <v>328</v>
      </c>
      <c r="S76" s="152" t="s">
        <v>329</v>
      </c>
      <c r="T76" s="152" t="s">
        <v>329</v>
      </c>
      <c r="U76" s="783"/>
      <c r="V76" s="438"/>
    </row>
    <row r="77" spans="1:23" ht="15" customHeight="1" x14ac:dyDescent="0.35">
      <c r="A77" s="1396" t="str">
        <f>B71</f>
        <v>Extra-urb.E.4</v>
      </c>
      <c r="B77" s="141">
        <v>1</v>
      </c>
      <c r="C77" s="185"/>
      <c r="D77" s="119"/>
      <c r="E77" s="119"/>
      <c r="F77" s="185"/>
      <c r="G77" s="440"/>
      <c r="H77" s="120"/>
      <c r="I77" s="441"/>
      <c r="J77" s="442"/>
      <c r="K77" s="442"/>
      <c r="L77" s="443"/>
      <c r="M77" s="441"/>
      <c r="N77" s="443"/>
      <c r="O77" s="148"/>
      <c r="P77" s="148"/>
      <c r="Q77" s="441"/>
      <c r="R77" s="441"/>
      <c r="S77" s="441"/>
      <c r="T77" s="441"/>
      <c r="U77" s="444"/>
      <c r="V77" s="437"/>
    </row>
    <row r="78" spans="1:23" x14ac:dyDescent="0.35">
      <c r="A78" s="1396"/>
      <c r="B78" s="142">
        <v>2</v>
      </c>
      <c r="C78" s="118"/>
      <c r="D78" s="112"/>
      <c r="E78" s="112"/>
      <c r="F78" s="118"/>
      <c r="G78" s="445"/>
      <c r="H78" s="118"/>
      <c r="I78" s="428"/>
      <c r="J78" s="446"/>
      <c r="K78" s="446"/>
      <c r="L78" s="447"/>
      <c r="M78" s="428"/>
      <c r="N78" s="447"/>
      <c r="O78" s="139"/>
      <c r="P78" s="139"/>
      <c r="Q78" s="428"/>
      <c r="R78" s="428" t="s">
        <v>330</v>
      </c>
      <c r="S78" s="428"/>
      <c r="T78" s="428"/>
      <c r="U78" s="448"/>
      <c r="V78" s="437"/>
    </row>
    <row r="79" spans="1:23" x14ac:dyDescent="0.35">
      <c r="A79" s="1396"/>
      <c r="B79" s="142">
        <v>3</v>
      </c>
      <c r="C79" s="118"/>
      <c r="D79" s="112"/>
      <c r="E79" s="112"/>
      <c r="F79" s="118"/>
      <c r="G79" s="445"/>
      <c r="H79" s="118"/>
      <c r="I79" s="428"/>
      <c r="J79" s="446"/>
      <c r="K79" s="446"/>
      <c r="L79" s="447"/>
      <c r="M79" s="428"/>
      <c r="N79" s="447"/>
      <c r="O79" s="139"/>
      <c r="P79" s="139"/>
      <c r="Q79" s="428"/>
      <c r="R79" s="428"/>
      <c r="S79" s="428"/>
      <c r="T79" s="428"/>
      <c r="U79" s="448"/>
      <c r="V79" s="437"/>
    </row>
    <row r="80" spans="1:23" x14ac:dyDescent="0.35">
      <c r="A80" s="1396"/>
      <c r="B80" s="142">
        <v>4</v>
      </c>
      <c r="C80" s="118"/>
      <c r="D80" s="112"/>
      <c r="E80" s="112"/>
      <c r="F80" s="118"/>
      <c r="G80" s="445"/>
      <c r="H80" s="118"/>
      <c r="I80" s="428"/>
      <c r="J80" s="446"/>
      <c r="K80" s="446"/>
      <c r="L80" s="447"/>
      <c r="M80" s="428"/>
      <c r="N80" s="447"/>
      <c r="O80" s="139"/>
      <c r="P80" s="139"/>
      <c r="Q80" s="428"/>
      <c r="R80" s="428"/>
      <c r="S80" s="428"/>
      <c r="T80" s="428"/>
      <c r="U80" s="448"/>
      <c r="V80" s="437"/>
    </row>
    <row r="81" spans="1:23" x14ac:dyDescent="0.35">
      <c r="A81" s="1396"/>
      <c r="B81" s="142">
        <v>5</v>
      </c>
      <c r="C81" s="118"/>
      <c r="D81" s="112"/>
      <c r="E81" s="112"/>
      <c r="F81" s="118"/>
      <c r="G81" s="445"/>
      <c r="H81" s="118"/>
      <c r="I81" s="428"/>
      <c r="J81" s="446"/>
      <c r="K81" s="446"/>
      <c r="L81" s="447"/>
      <c r="M81" s="428"/>
      <c r="N81" s="447"/>
      <c r="O81" s="139"/>
      <c r="P81" s="139"/>
      <c r="Q81" s="428"/>
      <c r="R81" s="428"/>
      <c r="S81" s="428"/>
      <c r="T81" s="428"/>
      <c r="U81" s="448"/>
      <c r="V81" s="437"/>
    </row>
    <row r="82" spans="1:23" x14ac:dyDescent="0.35">
      <c r="A82" s="1396"/>
      <c r="B82" s="142">
        <v>6</v>
      </c>
      <c r="C82" s="118"/>
      <c r="D82" s="112"/>
      <c r="E82" s="112"/>
      <c r="F82" s="118"/>
      <c r="G82" s="445"/>
      <c r="H82" s="118"/>
      <c r="I82" s="428"/>
      <c r="J82" s="446"/>
      <c r="K82" s="446"/>
      <c r="L82" s="447"/>
      <c r="M82" s="428"/>
      <c r="N82" s="447"/>
      <c r="O82" s="139"/>
      <c r="P82" s="139"/>
      <c r="Q82" s="428"/>
      <c r="R82" s="428"/>
      <c r="S82" s="428"/>
      <c r="T82" s="428"/>
      <c r="U82" s="448"/>
      <c r="V82" s="437"/>
    </row>
    <row r="83" spans="1:23" x14ac:dyDescent="0.35">
      <c r="A83" s="1396"/>
      <c r="B83" s="142">
        <v>7</v>
      </c>
      <c r="C83" s="118"/>
      <c r="D83" s="112"/>
      <c r="E83" s="112"/>
      <c r="F83" s="118"/>
      <c r="G83" s="445"/>
      <c r="H83" s="118"/>
      <c r="I83" s="428"/>
      <c r="J83" s="446"/>
      <c r="K83" s="446"/>
      <c r="L83" s="447"/>
      <c r="M83" s="428"/>
      <c r="N83" s="447"/>
      <c r="O83" s="139"/>
      <c r="P83" s="139"/>
      <c r="Q83" s="428"/>
      <c r="R83" s="428"/>
      <c r="S83" s="428"/>
      <c r="T83" s="428"/>
      <c r="U83" s="448"/>
      <c r="V83" s="437"/>
    </row>
    <row r="84" spans="1:23" x14ac:dyDescent="0.35">
      <c r="A84" s="1396"/>
      <c r="B84" s="142">
        <v>8</v>
      </c>
      <c r="C84" s="118"/>
      <c r="D84" s="112"/>
      <c r="E84" s="112"/>
      <c r="F84" s="118"/>
      <c r="G84" s="445"/>
      <c r="H84" s="118"/>
      <c r="I84" s="428"/>
      <c r="J84" s="446"/>
      <c r="K84" s="446"/>
      <c r="L84" s="447"/>
      <c r="M84" s="428"/>
      <c r="N84" s="447"/>
      <c r="O84" s="139"/>
      <c r="P84" s="139"/>
      <c r="Q84" s="428"/>
      <c r="R84" s="428"/>
      <c r="S84" s="428"/>
      <c r="T84" s="428"/>
      <c r="U84" s="448"/>
      <c r="V84" s="437"/>
    </row>
    <row r="85" spans="1:23" x14ac:dyDescent="0.35">
      <c r="A85" s="1396"/>
      <c r="B85" s="142">
        <v>9</v>
      </c>
      <c r="C85" s="118"/>
      <c r="D85" s="112"/>
      <c r="E85" s="112"/>
      <c r="F85" s="118"/>
      <c r="G85" s="445"/>
      <c r="H85" s="118"/>
      <c r="I85" s="428"/>
      <c r="J85" s="446"/>
      <c r="K85" s="446"/>
      <c r="L85" s="447"/>
      <c r="M85" s="428"/>
      <c r="N85" s="447"/>
      <c r="O85" s="139"/>
      <c r="P85" s="139"/>
      <c r="Q85" s="428"/>
      <c r="R85" s="428"/>
      <c r="S85" s="428"/>
      <c r="T85" s="428"/>
      <c r="U85" s="448"/>
      <c r="V85" s="437"/>
    </row>
    <row r="86" spans="1:23" ht="15" thickBot="1" x14ac:dyDescent="0.4">
      <c r="A86" s="1397"/>
      <c r="B86" s="143">
        <v>10</v>
      </c>
      <c r="C86" s="132"/>
      <c r="D86" s="131"/>
      <c r="E86" s="131"/>
      <c r="F86" s="132"/>
      <c r="G86" s="449"/>
      <c r="H86" s="132"/>
      <c r="I86" s="450"/>
      <c r="J86" s="451"/>
      <c r="K86" s="451"/>
      <c r="L86" s="452"/>
      <c r="M86" s="450"/>
      <c r="N86" s="452"/>
      <c r="O86" s="140"/>
      <c r="P86" s="140"/>
      <c r="Q86" s="450"/>
      <c r="R86" s="450"/>
      <c r="S86" s="450"/>
      <c r="T86" s="450"/>
      <c r="U86" s="453"/>
      <c r="V86" s="437"/>
    </row>
    <row r="87" spans="1:23" ht="25" thickBot="1" x14ac:dyDescent="0.4">
      <c r="A87" s="564"/>
      <c r="C87" s="565"/>
      <c r="D87" s="566"/>
      <c r="E87" s="424" t="s">
        <v>331</v>
      </c>
      <c r="F87" s="425">
        <f>COUNTA(F77:F86)</f>
        <v>0</v>
      </c>
      <c r="G87" s="426">
        <f>COUNTA(G77:G86)</f>
        <v>0</v>
      </c>
      <c r="H87" s="565"/>
      <c r="I87" s="431"/>
      <c r="J87" s="567"/>
      <c r="K87" s="567"/>
      <c r="L87" s="568"/>
      <c r="M87" s="1354" t="s">
        <v>563</v>
      </c>
      <c r="N87" s="1355"/>
      <c r="O87" s="747">
        <f>SUM(O77:O86)</f>
        <v>0</v>
      </c>
      <c r="P87" s="748">
        <f>SUM(P77:P86)</f>
        <v>0</v>
      </c>
      <c r="Q87" s="431"/>
      <c r="S87" s="113"/>
      <c r="T87" s="117"/>
      <c r="U87" s="531"/>
      <c r="V87" s="455"/>
    </row>
    <row r="88" spans="1:23" ht="15" thickBot="1" x14ac:dyDescent="0.4">
      <c r="A88" s="456"/>
      <c r="B88" s="457"/>
      <c r="C88" s="407"/>
      <c r="D88" s="407"/>
      <c r="E88" s="407"/>
      <c r="F88" s="457"/>
      <c r="G88" s="407"/>
      <c r="H88" s="407"/>
      <c r="I88" s="457"/>
      <c r="J88" s="457"/>
      <c r="K88" s="457"/>
      <c r="L88" s="407"/>
      <c r="M88" s="407"/>
      <c r="N88" s="407"/>
      <c r="O88" s="407"/>
      <c r="P88" s="407"/>
      <c r="Q88" s="407"/>
      <c r="R88" s="407"/>
      <c r="S88" s="407"/>
      <c r="T88" s="458"/>
      <c r="U88" s="407"/>
      <c r="V88" s="459"/>
    </row>
    <row r="89" spans="1:23" ht="15" thickBot="1" x14ac:dyDescent="0.4">
      <c r="A89" s="432"/>
      <c r="B89" s="433"/>
      <c r="C89" s="434"/>
      <c r="D89" s="434"/>
      <c r="E89" s="434"/>
      <c r="F89" s="433"/>
      <c r="G89" s="434"/>
      <c r="H89" s="434"/>
      <c r="I89" s="433"/>
      <c r="J89" s="433"/>
      <c r="K89" s="433"/>
      <c r="L89" s="434"/>
      <c r="M89" s="434"/>
      <c r="N89" s="434"/>
      <c r="O89" s="434"/>
      <c r="P89" s="434"/>
      <c r="Q89" s="434"/>
      <c r="R89" s="434"/>
      <c r="S89" s="434"/>
      <c r="T89" s="434"/>
      <c r="U89" s="434"/>
      <c r="V89" s="435"/>
    </row>
    <row r="90" spans="1:23" ht="36" customHeight="1" thickBot="1" x14ac:dyDescent="0.4">
      <c r="A90" s="147" t="s">
        <v>9</v>
      </c>
      <c r="B90" s="1317" t="s">
        <v>724</v>
      </c>
      <c r="C90" s="1318"/>
      <c r="E90" s="1410" t="s">
        <v>294</v>
      </c>
      <c r="F90" s="1411"/>
      <c r="G90" s="1315">
        <f>VLOOKUP(B90,'EXTRAUrbano.Piano inv. forn '!$D$140:$AB$176,3,FALSE)</f>
        <v>0</v>
      </c>
      <c r="H90" s="1316"/>
      <c r="I90" s="104"/>
      <c r="J90" s="1410" t="s">
        <v>295</v>
      </c>
      <c r="K90" s="1412"/>
      <c r="L90" s="1411"/>
      <c r="M90" s="1315">
        <f>VLOOKUP(B90,'EXTRAUrbano.Piano inv. forn '!$D$140:$AB$176,4,FALSE)</f>
        <v>0</v>
      </c>
      <c r="N90" s="1316"/>
      <c r="P90" s="153" t="s">
        <v>296</v>
      </c>
      <c r="Q90" s="436"/>
      <c r="S90" s="154" t="s">
        <v>297</v>
      </c>
      <c r="T90" s="1171"/>
      <c r="U90" s="1173"/>
      <c r="V90" s="437"/>
    </row>
    <row r="91" spans="1:23" ht="13.5" customHeight="1" thickBot="1" x14ac:dyDescent="0.4">
      <c r="A91" s="133"/>
      <c r="B91" s="114"/>
      <c r="C91" s="114"/>
      <c r="E91" s="115"/>
      <c r="F91" s="115"/>
      <c r="G91" s="116"/>
      <c r="H91" s="116"/>
      <c r="I91" s="104"/>
      <c r="J91" s="115"/>
      <c r="K91" s="115"/>
      <c r="L91" s="115"/>
      <c r="M91" s="116"/>
      <c r="N91" s="116"/>
      <c r="P91" s="117"/>
      <c r="S91" s="113"/>
      <c r="T91" s="431"/>
      <c r="V91" s="134"/>
      <c r="W91" s="431"/>
    </row>
    <row r="92" spans="1:23" ht="33.75" customHeight="1" thickBot="1" x14ac:dyDescent="0.4">
      <c r="A92" s="1398" t="s">
        <v>298</v>
      </c>
      <c r="B92" s="1399"/>
      <c r="C92" s="1399"/>
      <c r="D92" s="1400"/>
      <c r="E92" s="1346">
        <f>VLOOKUP(B90,'EXTRAUrbano.Piano inv. forn '!$D$140:$AB$176,17,FALSE)</f>
        <v>0</v>
      </c>
      <c r="F92" s="1347"/>
      <c r="G92" s="1347"/>
      <c r="H92" s="1348"/>
      <c r="I92" s="104"/>
      <c r="J92" s="1398" t="s">
        <v>53</v>
      </c>
      <c r="K92" s="1441"/>
      <c r="L92" s="1399"/>
      <c r="M92" s="1346">
        <f>VLOOKUP(B90,'EXTRAUrbano.Piano inv. forn '!$D$140:$AB$176,19,FALSE)</f>
        <v>0</v>
      </c>
      <c r="N92" s="1348"/>
      <c r="O92" s="130"/>
      <c r="P92" s="781" t="s">
        <v>299</v>
      </c>
      <c r="Q92" s="135">
        <f>M92+E92</f>
        <v>0</v>
      </c>
      <c r="S92" s="154" t="s">
        <v>300</v>
      </c>
      <c r="T92" s="1171"/>
      <c r="U92" s="1173"/>
      <c r="V92" s="134"/>
      <c r="W92" s="431"/>
    </row>
    <row r="93" spans="1:23" ht="33.75" customHeight="1" thickBot="1" x14ac:dyDescent="0.4">
      <c r="A93" s="136"/>
      <c r="B93" s="137"/>
      <c r="C93" s="137"/>
      <c r="D93" s="137"/>
      <c r="E93" s="138"/>
      <c r="F93" s="138"/>
      <c r="G93" s="138"/>
      <c r="H93" s="138"/>
      <c r="I93" s="104"/>
      <c r="J93" s="115"/>
      <c r="K93" s="115"/>
      <c r="L93" s="115"/>
      <c r="M93" s="138"/>
      <c r="N93" s="138"/>
      <c r="O93" s="130"/>
      <c r="P93" s="113"/>
      <c r="Q93" s="130"/>
      <c r="S93" s="113"/>
      <c r="T93" s="114"/>
      <c r="U93" s="114"/>
      <c r="V93" s="134"/>
      <c r="W93" s="431"/>
    </row>
    <row r="94" spans="1:23" s="166" customFormat="1" ht="72" customHeight="1" x14ac:dyDescent="0.35">
      <c r="A94" s="1404" t="s">
        <v>301</v>
      </c>
      <c r="B94" s="1406" t="s">
        <v>302</v>
      </c>
      <c r="C94" s="1406" t="s">
        <v>303</v>
      </c>
      <c r="D94" s="149" t="s">
        <v>304</v>
      </c>
      <c r="E94" s="150" t="s">
        <v>305</v>
      </c>
      <c r="F94" s="149" t="s">
        <v>306</v>
      </c>
      <c r="G94" s="149" t="s">
        <v>307</v>
      </c>
      <c r="H94" s="151" t="s">
        <v>268</v>
      </c>
      <c r="I94" s="151" t="s">
        <v>308</v>
      </c>
      <c r="J94" s="151" t="s">
        <v>309</v>
      </c>
      <c r="K94" s="151" t="s">
        <v>818</v>
      </c>
      <c r="L94" s="151" t="s">
        <v>310</v>
      </c>
      <c r="M94" s="151" t="s">
        <v>311</v>
      </c>
      <c r="N94" s="151" t="s">
        <v>312</v>
      </c>
      <c r="O94" s="151" t="s">
        <v>313</v>
      </c>
      <c r="P94" s="151" t="s">
        <v>314</v>
      </c>
      <c r="Q94" s="151" t="s">
        <v>315</v>
      </c>
      <c r="R94" s="151" t="s">
        <v>316</v>
      </c>
      <c r="S94" s="151" t="s">
        <v>317</v>
      </c>
      <c r="T94" s="151" t="s">
        <v>819</v>
      </c>
      <c r="U94" s="782" t="s">
        <v>319</v>
      </c>
      <c r="V94" s="438"/>
    </row>
    <row r="95" spans="1:23" s="166" customFormat="1" ht="36.5" thickBot="1" x14ac:dyDescent="0.4">
      <c r="A95" s="1405"/>
      <c r="B95" s="1407"/>
      <c r="C95" s="1407"/>
      <c r="D95" s="152" t="s">
        <v>320</v>
      </c>
      <c r="E95" s="152" t="s">
        <v>333</v>
      </c>
      <c r="F95" s="152" t="s">
        <v>322</v>
      </c>
      <c r="G95" s="152" t="s">
        <v>322</v>
      </c>
      <c r="H95" s="152" t="s">
        <v>54</v>
      </c>
      <c r="I95" s="152" t="s">
        <v>334</v>
      </c>
      <c r="J95" s="152" t="s">
        <v>323</v>
      </c>
      <c r="K95" s="152" t="s">
        <v>324</v>
      </c>
      <c r="L95" s="152" t="s">
        <v>324</v>
      </c>
      <c r="M95" s="152" t="s">
        <v>325</v>
      </c>
      <c r="N95" s="152" t="s">
        <v>324</v>
      </c>
      <c r="O95" s="152" t="s">
        <v>326</v>
      </c>
      <c r="P95" s="152" t="s">
        <v>820</v>
      </c>
      <c r="Q95" s="152" t="s">
        <v>327</v>
      </c>
      <c r="R95" s="152" t="s">
        <v>328</v>
      </c>
      <c r="S95" s="152" t="s">
        <v>329</v>
      </c>
      <c r="T95" s="152" t="s">
        <v>329</v>
      </c>
      <c r="U95" s="783"/>
      <c r="V95" s="438"/>
    </row>
    <row r="96" spans="1:23" ht="15" customHeight="1" x14ac:dyDescent="0.35">
      <c r="A96" s="1396" t="str">
        <f>B90</f>
        <v>Extra-urb.E.4</v>
      </c>
      <c r="B96" s="141">
        <v>1</v>
      </c>
      <c r="C96" s="185"/>
      <c r="D96" s="119"/>
      <c r="E96" s="119"/>
      <c r="F96" s="185"/>
      <c r="G96" s="440"/>
      <c r="H96" s="120"/>
      <c r="I96" s="441"/>
      <c r="J96" s="442"/>
      <c r="K96" s="442"/>
      <c r="L96" s="443"/>
      <c r="M96" s="441"/>
      <c r="N96" s="443"/>
      <c r="O96" s="148"/>
      <c r="P96" s="148"/>
      <c r="Q96" s="441"/>
      <c r="R96" s="441"/>
      <c r="S96" s="441"/>
      <c r="T96" s="441"/>
      <c r="U96" s="444"/>
      <c r="V96" s="437"/>
    </row>
    <row r="97" spans="1:23" x14ac:dyDescent="0.35">
      <c r="A97" s="1396"/>
      <c r="B97" s="142">
        <v>2</v>
      </c>
      <c r="C97" s="118"/>
      <c r="D97" s="112"/>
      <c r="E97" s="112"/>
      <c r="F97" s="118"/>
      <c r="G97" s="445"/>
      <c r="H97" s="118"/>
      <c r="I97" s="428"/>
      <c r="J97" s="446"/>
      <c r="K97" s="446"/>
      <c r="L97" s="447"/>
      <c r="M97" s="428"/>
      <c r="N97" s="447"/>
      <c r="O97" s="139"/>
      <c r="P97" s="139"/>
      <c r="Q97" s="428"/>
      <c r="R97" s="428" t="s">
        <v>330</v>
      </c>
      <c r="S97" s="428"/>
      <c r="T97" s="428"/>
      <c r="U97" s="448"/>
      <c r="V97" s="437"/>
    </row>
    <row r="98" spans="1:23" x14ac:dyDescent="0.35">
      <c r="A98" s="1396"/>
      <c r="B98" s="142">
        <v>3</v>
      </c>
      <c r="C98" s="118"/>
      <c r="D98" s="112"/>
      <c r="E98" s="112"/>
      <c r="F98" s="118"/>
      <c r="G98" s="445"/>
      <c r="H98" s="118"/>
      <c r="I98" s="428"/>
      <c r="J98" s="446"/>
      <c r="K98" s="446"/>
      <c r="L98" s="447"/>
      <c r="M98" s="428"/>
      <c r="N98" s="447"/>
      <c r="O98" s="139"/>
      <c r="P98" s="139"/>
      <c r="Q98" s="428"/>
      <c r="R98" s="428"/>
      <c r="S98" s="428"/>
      <c r="T98" s="428"/>
      <c r="U98" s="448"/>
      <c r="V98" s="437"/>
    </row>
    <row r="99" spans="1:23" x14ac:dyDescent="0.35">
      <c r="A99" s="1396"/>
      <c r="B99" s="142">
        <v>4</v>
      </c>
      <c r="C99" s="118"/>
      <c r="D99" s="112"/>
      <c r="E99" s="112"/>
      <c r="F99" s="118"/>
      <c r="G99" s="445"/>
      <c r="H99" s="118"/>
      <c r="I99" s="428"/>
      <c r="J99" s="446"/>
      <c r="K99" s="446"/>
      <c r="L99" s="447"/>
      <c r="M99" s="428"/>
      <c r="N99" s="447"/>
      <c r="O99" s="139"/>
      <c r="P99" s="139"/>
      <c r="Q99" s="428"/>
      <c r="R99" s="428"/>
      <c r="S99" s="428"/>
      <c r="T99" s="428"/>
      <c r="U99" s="448"/>
      <c r="V99" s="437"/>
    </row>
    <row r="100" spans="1:23" x14ac:dyDescent="0.35">
      <c r="A100" s="1396"/>
      <c r="B100" s="142">
        <v>5</v>
      </c>
      <c r="C100" s="118"/>
      <c r="D100" s="112"/>
      <c r="E100" s="112"/>
      <c r="F100" s="118"/>
      <c r="G100" s="445"/>
      <c r="H100" s="118"/>
      <c r="I100" s="428"/>
      <c r="J100" s="446"/>
      <c r="K100" s="446"/>
      <c r="L100" s="447"/>
      <c r="M100" s="428"/>
      <c r="N100" s="447"/>
      <c r="O100" s="139"/>
      <c r="P100" s="139"/>
      <c r="Q100" s="428"/>
      <c r="R100" s="428"/>
      <c r="S100" s="428"/>
      <c r="T100" s="428"/>
      <c r="U100" s="448"/>
      <c r="V100" s="437"/>
    </row>
    <row r="101" spans="1:23" x14ac:dyDescent="0.35">
      <c r="A101" s="1396"/>
      <c r="B101" s="142">
        <v>6</v>
      </c>
      <c r="C101" s="118"/>
      <c r="D101" s="112"/>
      <c r="E101" s="112"/>
      <c r="F101" s="118"/>
      <c r="G101" s="445"/>
      <c r="H101" s="118"/>
      <c r="I101" s="428"/>
      <c r="J101" s="446"/>
      <c r="K101" s="446"/>
      <c r="L101" s="447"/>
      <c r="M101" s="428"/>
      <c r="N101" s="447"/>
      <c r="O101" s="139"/>
      <c r="P101" s="139"/>
      <c r="Q101" s="428"/>
      <c r="R101" s="428"/>
      <c r="S101" s="428"/>
      <c r="T101" s="428"/>
      <c r="U101" s="448"/>
      <c r="V101" s="437"/>
    </row>
    <row r="102" spans="1:23" x14ac:dyDescent="0.35">
      <c r="A102" s="1396"/>
      <c r="B102" s="142">
        <v>7</v>
      </c>
      <c r="C102" s="118"/>
      <c r="D102" s="112"/>
      <c r="E102" s="112"/>
      <c r="F102" s="118"/>
      <c r="G102" s="445"/>
      <c r="H102" s="118"/>
      <c r="I102" s="428"/>
      <c r="J102" s="446"/>
      <c r="K102" s="446"/>
      <c r="L102" s="447"/>
      <c r="M102" s="428"/>
      <c r="N102" s="447"/>
      <c r="O102" s="139"/>
      <c r="P102" s="139"/>
      <c r="Q102" s="428"/>
      <c r="R102" s="428"/>
      <c r="S102" s="428"/>
      <c r="T102" s="428"/>
      <c r="U102" s="448"/>
      <c r="V102" s="437"/>
    </row>
    <row r="103" spans="1:23" x14ac:dyDescent="0.35">
      <c r="A103" s="1396"/>
      <c r="B103" s="142">
        <v>8</v>
      </c>
      <c r="C103" s="118"/>
      <c r="D103" s="112"/>
      <c r="E103" s="112"/>
      <c r="F103" s="118"/>
      <c r="G103" s="445"/>
      <c r="H103" s="118"/>
      <c r="I103" s="428"/>
      <c r="J103" s="446"/>
      <c r="K103" s="446"/>
      <c r="L103" s="447"/>
      <c r="M103" s="428"/>
      <c r="N103" s="447"/>
      <c r="O103" s="139"/>
      <c r="P103" s="139"/>
      <c r="Q103" s="428"/>
      <c r="R103" s="428"/>
      <c r="S103" s="428"/>
      <c r="T103" s="428"/>
      <c r="U103" s="448"/>
      <c r="V103" s="437"/>
    </row>
    <row r="104" spans="1:23" x14ac:dyDescent="0.35">
      <c r="A104" s="1396"/>
      <c r="B104" s="142">
        <v>9</v>
      </c>
      <c r="C104" s="118"/>
      <c r="D104" s="112"/>
      <c r="E104" s="112"/>
      <c r="F104" s="118"/>
      <c r="G104" s="445"/>
      <c r="H104" s="118"/>
      <c r="I104" s="428"/>
      <c r="J104" s="446"/>
      <c r="K104" s="446"/>
      <c r="L104" s="447"/>
      <c r="M104" s="428"/>
      <c r="N104" s="447"/>
      <c r="O104" s="139"/>
      <c r="P104" s="139"/>
      <c r="Q104" s="428"/>
      <c r="R104" s="428"/>
      <c r="S104" s="428"/>
      <c r="T104" s="428"/>
      <c r="U104" s="448"/>
      <c r="V104" s="437"/>
    </row>
    <row r="105" spans="1:23" ht="15" thickBot="1" x14ac:dyDescent="0.4">
      <c r="A105" s="1397"/>
      <c r="B105" s="143">
        <v>10</v>
      </c>
      <c r="C105" s="132"/>
      <c r="D105" s="131"/>
      <c r="E105" s="131"/>
      <c r="F105" s="132"/>
      <c r="G105" s="449"/>
      <c r="H105" s="132"/>
      <c r="I105" s="450"/>
      <c r="J105" s="451"/>
      <c r="K105" s="451"/>
      <c r="L105" s="452"/>
      <c r="M105" s="450"/>
      <c r="N105" s="452"/>
      <c r="O105" s="140"/>
      <c r="P105" s="140"/>
      <c r="Q105" s="450"/>
      <c r="R105" s="450"/>
      <c r="S105" s="450"/>
      <c r="T105" s="450"/>
      <c r="U105" s="453"/>
      <c r="V105" s="437"/>
    </row>
    <row r="106" spans="1:23" ht="25" thickBot="1" x14ac:dyDescent="0.4">
      <c r="A106" s="564"/>
      <c r="C106" s="565"/>
      <c r="D106" s="566"/>
      <c r="E106" s="424" t="s">
        <v>331</v>
      </c>
      <c r="F106" s="425">
        <f>COUNTA(F96:F105)</f>
        <v>0</v>
      </c>
      <c r="G106" s="426">
        <f>COUNTA(G96:G105)</f>
        <v>0</v>
      </c>
      <c r="H106" s="565"/>
      <c r="I106" s="431"/>
      <c r="J106" s="567"/>
      <c r="K106" s="567"/>
      <c r="L106" s="568"/>
      <c r="M106" s="1354" t="s">
        <v>563</v>
      </c>
      <c r="N106" s="1355"/>
      <c r="O106" s="747">
        <f>SUM(O96:O105)</f>
        <v>0</v>
      </c>
      <c r="P106" s="748">
        <f>SUM(P96:P105)</f>
        <v>0</v>
      </c>
      <c r="Q106" s="431"/>
      <c r="S106" s="113"/>
      <c r="T106" s="117"/>
      <c r="U106" s="531"/>
      <c r="V106" s="455"/>
    </row>
    <row r="107" spans="1:23" ht="15" thickBot="1" x14ac:dyDescent="0.4">
      <c r="A107" s="456"/>
      <c r="B107" s="457"/>
      <c r="C107" s="407"/>
      <c r="D107" s="407"/>
      <c r="E107" s="407"/>
      <c r="F107" s="457"/>
      <c r="G107" s="407"/>
      <c r="H107" s="407"/>
      <c r="I107" s="457"/>
      <c r="J107" s="457"/>
      <c r="K107" s="457"/>
      <c r="L107" s="407"/>
      <c r="M107" s="407"/>
      <c r="N107" s="407"/>
      <c r="O107" s="407"/>
      <c r="P107" s="407"/>
      <c r="Q107" s="407"/>
      <c r="R107" s="407"/>
      <c r="S107" s="407"/>
      <c r="T107" s="458"/>
      <c r="U107" s="407"/>
      <c r="V107" s="459"/>
    </row>
    <row r="108" spans="1:23" ht="15" thickBot="1" x14ac:dyDescent="0.4">
      <c r="A108" s="432"/>
      <c r="B108" s="433"/>
      <c r="C108" s="434"/>
      <c r="D108" s="434"/>
      <c r="E108" s="434"/>
      <c r="F108" s="433"/>
      <c r="G108" s="434"/>
      <c r="H108" s="434"/>
      <c r="I108" s="433"/>
      <c r="J108" s="433"/>
      <c r="K108" s="433"/>
      <c r="L108" s="434"/>
      <c r="M108" s="434"/>
      <c r="N108" s="434"/>
      <c r="O108" s="434"/>
      <c r="P108" s="434"/>
      <c r="Q108" s="434"/>
      <c r="R108" s="434"/>
      <c r="S108" s="434"/>
      <c r="T108" s="434"/>
      <c r="U108" s="434"/>
      <c r="V108" s="435"/>
    </row>
    <row r="109" spans="1:23" ht="36" customHeight="1" thickBot="1" x14ac:dyDescent="0.4">
      <c r="A109" s="147" t="s">
        <v>9</v>
      </c>
      <c r="B109" s="1317" t="s">
        <v>724</v>
      </c>
      <c r="C109" s="1318"/>
      <c r="E109" s="1410" t="s">
        <v>294</v>
      </c>
      <c r="F109" s="1411"/>
      <c r="G109" s="1315">
        <f>VLOOKUP(B109,'EXTRAUrbano.Piano inv. forn '!$D$140:$AB$176,3,FALSE)</f>
        <v>0</v>
      </c>
      <c r="H109" s="1316"/>
      <c r="I109" s="104"/>
      <c r="J109" s="1410" t="s">
        <v>295</v>
      </c>
      <c r="K109" s="1412"/>
      <c r="L109" s="1411"/>
      <c r="M109" s="1315">
        <f>VLOOKUP(B109,'EXTRAUrbano.Piano inv. forn '!$D$140:$AB$176,4,FALSE)</f>
        <v>0</v>
      </c>
      <c r="N109" s="1316"/>
      <c r="P109" s="153" t="s">
        <v>296</v>
      </c>
      <c r="Q109" s="436"/>
      <c r="S109" s="154" t="s">
        <v>297</v>
      </c>
      <c r="T109" s="1171"/>
      <c r="U109" s="1173"/>
      <c r="V109" s="437"/>
    </row>
    <row r="110" spans="1:23" ht="13.5" customHeight="1" thickBot="1" x14ac:dyDescent="0.4">
      <c r="A110" s="133"/>
      <c r="B110" s="114"/>
      <c r="C110" s="114"/>
      <c r="E110" s="115"/>
      <c r="F110" s="115"/>
      <c r="G110" s="116"/>
      <c r="H110" s="116"/>
      <c r="I110" s="104"/>
      <c r="J110" s="115"/>
      <c r="K110" s="115"/>
      <c r="L110" s="115"/>
      <c r="M110" s="116"/>
      <c r="N110" s="116"/>
      <c r="P110" s="117"/>
      <c r="S110" s="113"/>
      <c r="T110" s="431"/>
      <c r="V110" s="134"/>
      <c r="W110" s="431"/>
    </row>
    <row r="111" spans="1:23" ht="33.75" customHeight="1" thickBot="1" x14ac:dyDescent="0.4">
      <c r="A111" s="1398" t="s">
        <v>298</v>
      </c>
      <c r="B111" s="1399"/>
      <c r="C111" s="1399"/>
      <c r="D111" s="1400"/>
      <c r="E111" s="1346">
        <f>VLOOKUP(B109,'EXTRAUrbano.Piano inv. forn '!$D$140:$AB$176,17,FALSE)</f>
        <v>0</v>
      </c>
      <c r="F111" s="1347"/>
      <c r="G111" s="1347"/>
      <c r="H111" s="1348"/>
      <c r="I111" s="104"/>
      <c r="J111" s="1398" t="s">
        <v>53</v>
      </c>
      <c r="K111" s="1441"/>
      <c r="L111" s="1399"/>
      <c r="M111" s="1346">
        <f>VLOOKUP(B109,'EXTRAUrbano.Piano inv. forn '!$D$140:$AB$176,19,FALSE)</f>
        <v>0</v>
      </c>
      <c r="N111" s="1348"/>
      <c r="O111" s="130"/>
      <c r="P111" s="781" t="s">
        <v>299</v>
      </c>
      <c r="Q111" s="135">
        <f>M111+E111</f>
        <v>0</v>
      </c>
      <c r="S111" s="154" t="s">
        <v>300</v>
      </c>
      <c r="T111" s="1171"/>
      <c r="U111" s="1173"/>
      <c r="V111" s="134"/>
      <c r="W111" s="431"/>
    </row>
    <row r="112" spans="1:23" ht="33.75" customHeight="1" thickBot="1" x14ac:dyDescent="0.4">
      <c r="A112" s="136"/>
      <c r="B112" s="137"/>
      <c r="C112" s="137"/>
      <c r="D112" s="137"/>
      <c r="E112" s="138"/>
      <c r="F112" s="138"/>
      <c r="G112" s="138"/>
      <c r="H112" s="138"/>
      <c r="I112" s="104"/>
      <c r="J112" s="115"/>
      <c r="K112" s="115"/>
      <c r="L112" s="115"/>
      <c r="M112" s="138"/>
      <c r="N112" s="138"/>
      <c r="O112" s="130"/>
      <c r="P112" s="113"/>
      <c r="Q112" s="130"/>
      <c r="S112" s="113"/>
      <c r="T112" s="114"/>
      <c r="U112" s="114"/>
      <c r="V112" s="134"/>
      <c r="W112" s="431"/>
    </row>
    <row r="113" spans="1:22" s="166" customFormat="1" ht="72" customHeight="1" x14ac:dyDescent="0.35">
      <c r="A113" s="1404" t="s">
        <v>301</v>
      </c>
      <c r="B113" s="1406" t="s">
        <v>302</v>
      </c>
      <c r="C113" s="1406" t="s">
        <v>303</v>
      </c>
      <c r="D113" s="149" t="s">
        <v>304</v>
      </c>
      <c r="E113" s="150" t="s">
        <v>305</v>
      </c>
      <c r="F113" s="149" t="s">
        <v>306</v>
      </c>
      <c r="G113" s="149" t="s">
        <v>307</v>
      </c>
      <c r="H113" s="151" t="s">
        <v>268</v>
      </c>
      <c r="I113" s="151" t="s">
        <v>308</v>
      </c>
      <c r="J113" s="151" t="s">
        <v>309</v>
      </c>
      <c r="K113" s="151" t="s">
        <v>818</v>
      </c>
      <c r="L113" s="151" t="s">
        <v>310</v>
      </c>
      <c r="M113" s="151" t="s">
        <v>311</v>
      </c>
      <c r="N113" s="151" t="s">
        <v>312</v>
      </c>
      <c r="O113" s="151" t="s">
        <v>313</v>
      </c>
      <c r="P113" s="151" t="s">
        <v>314</v>
      </c>
      <c r="Q113" s="151" t="s">
        <v>315</v>
      </c>
      <c r="R113" s="151" t="s">
        <v>316</v>
      </c>
      <c r="S113" s="151" t="s">
        <v>317</v>
      </c>
      <c r="T113" s="151" t="s">
        <v>819</v>
      </c>
      <c r="U113" s="782" t="s">
        <v>319</v>
      </c>
      <c r="V113" s="438"/>
    </row>
    <row r="114" spans="1:22" s="166" customFormat="1" ht="36.5" thickBot="1" x14ac:dyDescent="0.4">
      <c r="A114" s="1405"/>
      <c r="B114" s="1407"/>
      <c r="C114" s="1407"/>
      <c r="D114" s="152" t="s">
        <v>320</v>
      </c>
      <c r="E114" s="152" t="s">
        <v>333</v>
      </c>
      <c r="F114" s="152" t="s">
        <v>322</v>
      </c>
      <c r="G114" s="152" t="s">
        <v>322</v>
      </c>
      <c r="H114" s="152" t="s">
        <v>54</v>
      </c>
      <c r="I114" s="152" t="s">
        <v>334</v>
      </c>
      <c r="J114" s="152" t="s">
        <v>323</v>
      </c>
      <c r="K114" s="152" t="s">
        <v>324</v>
      </c>
      <c r="L114" s="152" t="s">
        <v>324</v>
      </c>
      <c r="M114" s="152" t="s">
        <v>325</v>
      </c>
      <c r="N114" s="152" t="s">
        <v>324</v>
      </c>
      <c r="O114" s="152" t="s">
        <v>326</v>
      </c>
      <c r="P114" s="152" t="s">
        <v>820</v>
      </c>
      <c r="Q114" s="152" t="s">
        <v>327</v>
      </c>
      <c r="R114" s="152" t="s">
        <v>328</v>
      </c>
      <c r="S114" s="152" t="s">
        <v>329</v>
      </c>
      <c r="T114" s="152" t="s">
        <v>329</v>
      </c>
      <c r="U114" s="783"/>
      <c r="V114" s="438"/>
    </row>
    <row r="115" spans="1:22" ht="15" customHeight="1" x14ac:dyDescent="0.35">
      <c r="A115" s="1396" t="str">
        <f>B109</f>
        <v>Extra-urb.E.4</v>
      </c>
      <c r="B115" s="141">
        <v>1</v>
      </c>
      <c r="C115" s="185"/>
      <c r="D115" s="119"/>
      <c r="E115" s="119"/>
      <c r="F115" s="185"/>
      <c r="G115" s="440"/>
      <c r="H115" s="120"/>
      <c r="I115" s="441"/>
      <c r="J115" s="442"/>
      <c r="K115" s="442"/>
      <c r="L115" s="443"/>
      <c r="M115" s="441"/>
      <c r="N115" s="443"/>
      <c r="O115" s="148"/>
      <c r="P115" s="148"/>
      <c r="Q115" s="441"/>
      <c r="R115" s="441"/>
      <c r="S115" s="441"/>
      <c r="T115" s="441"/>
      <c r="U115" s="444"/>
      <c r="V115" s="437"/>
    </row>
    <row r="116" spans="1:22" x14ac:dyDescent="0.35">
      <c r="A116" s="1396"/>
      <c r="B116" s="142">
        <v>2</v>
      </c>
      <c r="C116" s="118"/>
      <c r="D116" s="112"/>
      <c r="E116" s="112"/>
      <c r="F116" s="118"/>
      <c r="G116" s="445"/>
      <c r="H116" s="118"/>
      <c r="I116" s="428"/>
      <c r="J116" s="446"/>
      <c r="K116" s="446"/>
      <c r="L116" s="447"/>
      <c r="M116" s="428"/>
      <c r="N116" s="447"/>
      <c r="O116" s="139"/>
      <c r="P116" s="139"/>
      <c r="Q116" s="428"/>
      <c r="R116" s="428" t="s">
        <v>330</v>
      </c>
      <c r="S116" s="428"/>
      <c r="T116" s="428"/>
      <c r="U116" s="448"/>
      <c r="V116" s="437"/>
    </row>
    <row r="117" spans="1:22" x14ac:dyDescent="0.35">
      <c r="A117" s="1396"/>
      <c r="B117" s="142">
        <v>3</v>
      </c>
      <c r="C117" s="118"/>
      <c r="D117" s="112"/>
      <c r="E117" s="112"/>
      <c r="F117" s="118"/>
      <c r="G117" s="445"/>
      <c r="H117" s="118"/>
      <c r="I117" s="428"/>
      <c r="J117" s="446"/>
      <c r="K117" s="446"/>
      <c r="L117" s="447"/>
      <c r="M117" s="428"/>
      <c r="N117" s="447"/>
      <c r="O117" s="139"/>
      <c r="P117" s="139"/>
      <c r="Q117" s="428"/>
      <c r="R117" s="428"/>
      <c r="S117" s="428"/>
      <c r="T117" s="428"/>
      <c r="U117" s="448"/>
      <c r="V117" s="437"/>
    </row>
    <row r="118" spans="1:22" x14ac:dyDescent="0.35">
      <c r="A118" s="1396"/>
      <c r="B118" s="142">
        <v>4</v>
      </c>
      <c r="C118" s="118"/>
      <c r="D118" s="112"/>
      <c r="E118" s="112"/>
      <c r="F118" s="118"/>
      <c r="G118" s="445"/>
      <c r="H118" s="118"/>
      <c r="I118" s="428"/>
      <c r="J118" s="446"/>
      <c r="K118" s="446"/>
      <c r="L118" s="447"/>
      <c r="M118" s="428"/>
      <c r="N118" s="447"/>
      <c r="O118" s="139"/>
      <c r="P118" s="139"/>
      <c r="Q118" s="428"/>
      <c r="R118" s="428"/>
      <c r="S118" s="428"/>
      <c r="T118" s="428"/>
      <c r="U118" s="448"/>
      <c r="V118" s="437"/>
    </row>
    <row r="119" spans="1:22" x14ac:dyDescent="0.35">
      <c r="A119" s="1396"/>
      <c r="B119" s="142">
        <v>5</v>
      </c>
      <c r="C119" s="118"/>
      <c r="D119" s="112"/>
      <c r="E119" s="112"/>
      <c r="F119" s="118"/>
      <c r="G119" s="445"/>
      <c r="H119" s="118"/>
      <c r="I119" s="428"/>
      <c r="J119" s="446"/>
      <c r="K119" s="446"/>
      <c r="L119" s="447"/>
      <c r="M119" s="428"/>
      <c r="N119" s="447"/>
      <c r="O119" s="139"/>
      <c r="P119" s="139"/>
      <c r="Q119" s="428"/>
      <c r="R119" s="428"/>
      <c r="S119" s="428"/>
      <c r="T119" s="428"/>
      <c r="U119" s="448"/>
      <c r="V119" s="437"/>
    </row>
    <row r="120" spans="1:22" x14ac:dyDescent="0.35">
      <c r="A120" s="1396"/>
      <c r="B120" s="142">
        <v>6</v>
      </c>
      <c r="C120" s="118"/>
      <c r="D120" s="112"/>
      <c r="E120" s="112"/>
      <c r="F120" s="118"/>
      <c r="G120" s="445"/>
      <c r="H120" s="118"/>
      <c r="I120" s="428"/>
      <c r="J120" s="446"/>
      <c r="K120" s="446"/>
      <c r="L120" s="447"/>
      <c r="M120" s="428"/>
      <c r="N120" s="447"/>
      <c r="O120" s="139"/>
      <c r="P120" s="139"/>
      <c r="Q120" s="428"/>
      <c r="R120" s="428"/>
      <c r="S120" s="428"/>
      <c r="T120" s="428"/>
      <c r="U120" s="448"/>
      <c r="V120" s="437"/>
    </row>
    <row r="121" spans="1:22" x14ac:dyDescent="0.35">
      <c r="A121" s="1396"/>
      <c r="B121" s="142">
        <v>7</v>
      </c>
      <c r="C121" s="118"/>
      <c r="D121" s="112"/>
      <c r="E121" s="112"/>
      <c r="F121" s="118"/>
      <c r="G121" s="445"/>
      <c r="H121" s="118"/>
      <c r="I121" s="428"/>
      <c r="J121" s="446"/>
      <c r="K121" s="446"/>
      <c r="L121" s="447"/>
      <c r="M121" s="428"/>
      <c r="N121" s="447"/>
      <c r="O121" s="139"/>
      <c r="P121" s="139"/>
      <c r="Q121" s="428"/>
      <c r="R121" s="428"/>
      <c r="S121" s="428"/>
      <c r="T121" s="428"/>
      <c r="U121" s="448"/>
      <c r="V121" s="437"/>
    </row>
    <row r="122" spans="1:22" x14ac:dyDescent="0.35">
      <c r="A122" s="1396"/>
      <c r="B122" s="142">
        <v>8</v>
      </c>
      <c r="C122" s="118"/>
      <c r="D122" s="112"/>
      <c r="E122" s="112"/>
      <c r="F122" s="118"/>
      <c r="G122" s="445"/>
      <c r="H122" s="118"/>
      <c r="I122" s="428"/>
      <c r="J122" s="446"/>
      <c r="K122" s="446"/>
      <c r="L122" s="447"/>
      <c r="M122" s="428"/>
      <c r="N122" s="447"/>
      <c r="O122" s="139"/>
      <c r="P122" s="139"/>
      <c r="Q122" s="428"/>
      <c r="R122" s="428"/>
      <c r="S122" s="428"/>
      <c r="T122" s="428"/>
      <c r="U122" s="448"/>
      <c r="V122" s="437"/>
    </row>
    <row r="123" spans="1:22" x14ac:dyDescent="0.35">
      <c r="A123" s="1396"/>
      <c r="B123" s="142">
        <v>9</v>
      </c>
      <c r="C123" s="118"/>
      <c r="D123" s="112"/>
      <c r="E123" s="112"/>
      <c r="F123" s="118"/>
      <c r="G123" s="445"/>
      <c r="H123" s="118"/>
      <c r="I123" s="428"/>
      <c r="J123" s="446"/>
      <c r="K123" s="446"/>
      <c r="L123" s="447"/>
      <c r="M123" s="428"/>
      <c r="N123" s="447"/>
      <c r="O123" s="139"/>
      <c r="P123" s="139"/>
      <c r="Q123" s="428"/>
      <c r="R123" s="428"/>
      <c r="S123" s="428"/>
      <c r="T123" s="428"/>
      <c r="U123" s="448"/>
      <c r="V123" s="437"/>
    </row>
    <row r="124" spans="1:22" ht="15" thickBot="1" x14ac:dyDescent="0.4">
      <c r="A124" s="1397"/>
      <c r="B124" s="143">
        <v>10</v>
      </c>
      <c r="C124" s="132"/>
      <c r="D124" s="131"/>
      <c r="E124" s="131"/>
      <c r="F124" s="132"/>
      <c r="G124" s="449"/>
      <c r="H124" s="132"/>
      <c r="I124" s="450"/>
      <c r="J124" s="451"/>
      <c r="K124" s="451"/>
      <c r="L124" s="452"/>
      <c r="M124" s="450"/>
      <c r="N124" s="452"/>
      <c r="O124" s="140"/>
      <c r="P124" s="140"/>
      <c r="Q124" s="450"/>
      <c r="R124" s="450"/>
      <c r="S124" s="450"/>
      <c r="T124" s="450"/>
      <c r="U124" s="453"/>
      <c r="V124" s="437"/>
    </row>
    <row r="125" spans="1:22" ht="25" thickBot="1" x14ac:dyDescent="0.4">
      <c r="A125" s="564"/>
      <c r="C125" s="565"/>
      <c r="D125" s="566"/>
      <c r="E125" s="424" t="s">
        <v>331</v>
      </c>
      <c r="F125" s="425">
        <f>COUNTA(F115:F124)</f>
        <v>0</v>
      </c>
      <c r="G125" s="426">
        <f>COUNTA(G115:G124)</f>
        <v>0</v>
      </c>
      <c r="H125" s="565"/>
      <c r="I125" s="431"/>
      <c r="J125" s="567"/>
      <c r="K125" s="567"/>
      <c r="L125" s="568"/>
      <c r="M125" s="1354" t="s">
        <v>563</v>
      </c>
      <c r="N125" s="1355"/>
      <c r="O125" s="747">
        <f>SUM(O115:O124)</f>
        <v>0</v>
      </c>
      <c r="P125" s="748">
        <f>SUM(P115:P124)</f>
        <v>0</v>
      </c>
      <c r="Q125" s="431"/>
      <c r="S125" s="113"/>
      <c r="T125" s="117"/>
      <c r="U125" s="531"/>
      <c r="V125" s="455"/>
    </row>
    <row r="126" spans="1:22" ht="15" thickBot="1" x14ac:dyDescent="0.4">
      <c r="A126" s="456"/>
      <c r="B126" s="457"/>
      <c r="C126" s="407"/>
      <c r="D126" s="407"/>
      <c r="E126" s="407"/>
      <c r="F126" s="457"/>
      <c r="G126" s="407"/>
      <c r="H126" s="407"/>
      <c r="I126" s="457"/>
      <c r="J126" s="457"/>
      <c r="K126" s="457"/>
      <c r="L126" s="407"/>
      <c r="M126" s="407"/>
      <c r="N126" s="407"/>
      <c r="O126" s="407"/>
      <c r="P126" s="407"/>
      <c r="Q126" s="407"/>
      <c r="R126" s="407"/>
      <c r="S126" s="407"/>
      <c r="T126" s="458"/>
      <c r="U126" s="407"/>
      <c r="V126" s="459"/>
    </row>
    <row r="127" spans="1:22" ht="15" thickBot="1" x14ac:dyDescent="0.4">
      <c r="A127" s="432"/>
      <c r="B127" s="433"/>
      <c r="C127" s="434"/>
      <c r="D127" s="434"/>
      <c r="E127" s="434"/>
      <c r="F127" s="433"/>
      <c r="G127" s="434"/>
      <c r="H127" s="434"/>
      <c r="I127" s="433"/>
      <c r="J127" s="433"/>
      <c r="K127" s="433"/>
      <c r="L127" s="434"/>
      <c r="M127" s="434"/>
      <c r="N127" s="434"/>
      <c r="O127" s="434"/>
      <c r="P127" s="434"/>
      <c r="Q127" s="434"/>
      <c r="R127" s="434"/>
      <c r="S127" s="434"/>
      <c r="T127" s="434"/>
      <c r="U127" s="434"/>
      <c r="V127" s="435"/>
    </row>
    <row r="128" spans="1:22" ht="36" customHeight="1" thickBot="1" x14ac:dyDescent="0.4">
      <c r="A128" s="147" t="s">
        <v>9</v>
      </c>
      <c r="B128" s="1317" t="s">
        <v>724</v>
      </c>
      <c r="C128" s="1318"/>
      <c r="E128" s="1410" t="s">
        <v>294</v>
      </c>
      <c r="F128" s="1411"/>
      <c r="G128" s="1315">
        <f>VLOOKUP(B128,'EXTRAUrbano.Piano inv. forn '!$D$140:$AB$176,3,FALSE)</f>
        <v>0</v>
      </c>
      <c r="H128" s="1316"/>
      <c r="I128" s="104"/>
      <c r="J128" s="1410" t="s">
        <v>295</v>
      </c>
      <c r="K128" s="1412"/>
      <c r="L128" s="1411"/>
      <c r="M128" s="1315">
        <f>VLOOKUP(B128,'EXTRAUrbano.Piano inv. forn '!$D$140:$AB$176,4,FALSE)</f>
        <v>0</v>
      </c>
      <c r="N128" s="1316"/>
      <c r="P128" s="153" t="s">
        <v>296</v>
      </c>
      <c r="Q128" s="436"/>
      <c r="S128" s="154" t="s">
        <v>297</v>
      </c>
      <c r="T128" s="1171"/>
      <c r="U128" s="1173"/>
      <c r="V128" s="437"/>
    </row>
    <row r="129" spans="1:23" ht="13.5" customHeight="1" thickBot="1" x14ac:dyDescent="0.4">
      <c r="A129" s="133"/>
      <c r="B129" s="114"/>
      <c r="C129" s="114"/>
      <c r="E129" s="115"/>
      <c r="F129" s="115"/>
      <c r="G129" s="116"/>
      <c r="H129" s="116"/>
      <c r="I129" s="104"/>
      <c r="J129" s="115"/>
      <c r="K129" s="115"/>
      <c r="L129" s="115"/>
      <c r="M129" s="116"/>
      <c r="N129" s="116"/>
      <c r="P129" s="117"/>
      <c r="S129" s="113"/>
      <c r="T129" s="431"/>
      <c r="V129" s="134"/>
      <c r="W129" s="431"/>
    </row>
    <row r="130" spans="1:23" ht="33.75" customHeight="1" thickBot="1" x14ac:dyDescent="0.4">
      <c r="A130" s="1398" t="s">
        <v>298</v>
      </c>
      <c r="B130" s="1399"/>
      <c r="C130" s="1399"/>
      <c r="D130" s="1400"/>
      <c r="E130" s="1346">
        <f>VLOOKUP(B128,'EXTRAUrbano.Piano inv. forn '!$D$140:$AB$176,17,FALSE)</f>
        <v>0</v>
      </c>
      <c r="F130" s="1347"/>
      <c r="G130" s="1347"/>
      <c r="H130" s="1348"/>
      <c r="I130" s="104"/>
      <c r="J130" s="1398" t="s">
        <v>53</v>
      </c>
      <c r="K130" s="1441"/>
      <c r="L130" s="1399"/>
      <c r="M130" s="1346">
        <f>VLOOKUP(B128,'EXTRAUrbano.Piano inv. forn '!$D$140:$AB$176,19,FALSE)</f>
        <v>0</v>
      </c>
      <c r="N130" s="1348"/>
      <c r="O130" s="130"/>
      <c r="P130" s="781" t="s">
        <v>299</v>
      </c>
      <c r="Q130" s="135">
        <f>M130+E130</f>
        <v>0</v>
      </c>
      <c r="S130" s="154" t="s">
        <v>300</v>
      </c>
      <c r="T130" s="1171"/>
      <c r="U130" s="1173"/>
      <c r="V130" s="134"/>
      <c r="W130" s="431"/>
    </row>
    <row r="131" spans="1:23" ht="33.75" customHeight="1" thickBot="1" x14ac:dyDescent="0.4">
      <c r="A131" s="136"/>
      <c r="B131" s="137"/>
      <c r="C131" s="137"/>
      <c r="D131" s="137"/>
      <c r="E131" s="138"/>
      <c r="F131" s="138"/>
      <c r="G131" s="138"/>
      <c r="H131" s="138"/>
      <c r="I131" s="104"/>
      <c r="J131" s="115"/>
      <c r="K131" s="115"/>
      <c r="L131" s="115"/>
      <c r="M131" s="138"/>
      <c r="N131" s="138"/>
      <c r="O131" s="130"/>
      <c r="P131" s="113"/>
      <c r="Q131" s="130"/>
      <c r="S131" s="113"/>
      <c r="T131" s="114"/>
      <c r="U131" s="114"/>
      <c r="V131" s="134"/>
      <c r="W131" s="431"/>
    </row>
    <row r="132" spans="1:23" s="166" customFormat="1" ht="72" customHeight="1" x14ac:dyDescent="0.35">
      <c r="A132" s="1404" t="s">
        <v>301</v>
      </c>
      <c r="B132" s="1406" t="s">
        <v>302</v>
      </c>
      <c r="C132" s="1406" t="s">
        <v>303</v>
      </c>
      <c r="D132" s="149" t="s">
        <v>304</v>
      </c>
      <c r="E132" s="150" t="s">
        <v>305</v>
      </c>
      <c r="F132" s="149" t="s">
        <v>306</v>
      </c>
      <c r="G132" s="149" t="s">
        <v>307</v>
      </c>
      <c r="H132" s="151" t="s">
        <v>268</v>
      </c>
      <c r="I132" s="151" t="s">
        <v>308</v>
      </c>
      <c r="J132" s="151" t="s">
        <v>309</v>
      </c>
      <c r="K132" s="151" t="s">
        <v>818</v>
      </c>
      <c r="L132" s="151" t="s">
        <v>310</v>
      </c>
      <c r="M132" s="151" t="s">
        <v>311</v>
      </c>
      <c r="N132" s="151" t="s">
        <v>312</v>
      </c>
      <c r="O132" s="151" t="s">
        <v>313</v>
      </c>
      <c r="P132" s="151" t="s">
        <v>314</v>
      </c>
      <c r="Q132" s="151" t="s">
        <v>315</v>
      </c>
      <c r="R132" s="151" t="s">
        <v>316</v>
      </c>
      <c r="S132" s="151" t="s">
        <v>317</v>
      </c>
      <c r="T132" s="151" t="s">
        <v>819</v>
      </c>
      <c r="U132" s="782" t="s">
        <v>319</v>
      </c>
      <c r="V132" s="438"/>
    </row>
    <row r="133" spans="1:23" s="166" customFormat="1" ht="36.5" thickBot="1" x14ac:dyDescent="0.4">
      <c r="A133" s="1405"/>
      <c r="B133" s="1407"/>
      <c r="C133" s="1407"/>
      <c r="D133" s="152" t="s">
        <v>320</v>
      </c>
      <c r="E133" s="152" t="s">
        <v>333</v>
      </c>
      <c r="F133" s="152" t="s">
        <v>322</v>
      </c>
      <c r="G133" s="152" t="s">
        <v>322</v>
      </c>
      <c r="H133" s="152" t="s">
        <v>54</v>
      </c>
      <c r="I133" s="152" t="s">
        <v>334</v>
      </c>
      <c r="J133" s="152" t="s">
        <v>323</v>
      </c>
      <c r="K133" s="152" t="s">
        <v>324</v>
      </c>
      <c r="L133" s="152" t="s">
        <v>324</v>
      </c>
      <c r="M133" s="152" t="s">
        <v>325</v>
      </c>
      <c r="N133" s="152" t="s">
        <v>324</v>
      </c>
      <c r="O133" s="152" t="s">
        <v>326</v>
      </c>
      <c r="P133" s="152" t="s">
        <v>820</v>
      </c>
      <c r="Q133" s="152" t="s">
        <v>327</v>
      </c>
      <c r="R133" s="152" t="s">
        <v>328</v>
      </c>
      <c r="S133" s="152" t="s">
        <v>329</v>
      </c>
      <c r="T133" s="152" t="s">
        <v>329</v>
      </c>
      <c r="U133" s="783"/>
      <c r="V133" s="438"/>
    </row>
    <row r="134" spans="1:23" ht="15" customHeight="1" x14ac:dyDescent="0.35">
      <c r="A134" s="1396" t="str">
        <f>B128</f>
        <v>Extra-urb.E.4</v>
      </c>
      <c r="B134" s="141">
        <v>1</v>
      </c>
      <c r="C134" s="185"/>
      <c r="D134" s="119"/>
      <c r="E134" s="119"/>
      <c r="F134" s="185"/>
      <c r="G134" s="440"/>
      <c r="H134" s="120"/>
      <c r="I134" s="441"/>
      <c r="J134" s="442"/>
      <c r="K134" s="442"/>
      <c r="L134" s="443"/>
      <c r="M134" s="441"/>
      <c r="N134" s="443"/>
      <c r="O134" s="148"/>
      <c r="P134" s="148"/>
      <c r="Q134" s="441"/>
      <c r="R134" s="441"/>
      <c r="S134" s="441"/>
      <c r="T134" s="441"/>
      <c r="U134" s="444"/>
      <c r="V134" s="437"/>
    </row>
    <row r="135" spans="1:23" x14ac:dyDescent="0.35">
      <c r="A135" s="1396"/>
      <c r="B135" s="142">
        <v>2</v>
      </c>
      <c r="C135" s="118"/>
      <c r="D135" s="112"/>
      <c r="E135" s="112"/>
      <c r="F135" s="118"/>
      <c r="G135" s="445"/>
      <c r="H135" s="118"/>
      <c r="I135" s="428"/>
      <c r="J135" s="446"/>
      <c r="K135" s="446"/>
      <c r="L135" s="447"/>
      <c r="M135" s="428"/>
      <c r="N135" s="447"/>
      <c r="O135" s="139"/>
      <c r="P135" s="139"/>
      <c r="Q135" s="428"/>
      <c r="R135" s="428" t="s">
        <v>330</v>
      </c>
      <c r="S135" s="428"/>
      <c r="T135" s="428"/>
      <c r="U135" s="448"/>
      <c r="V135" s="437"/>
    </row>
    <row r="136" spans="1:23" x14ac:dyDescent="0.35">
      <c r="A136" s="1396"/>
      <c r="B136" s="142">
        <v>3</v>
      </c>
      <c r="C136" s="118"/>
      <c r="D136" s="112"/>
      <c r="E136" s="112"/>
      <c r="F136" s="118"/>
      <c r="G136" s="445"/>
      <c r="H136" s="118"/>
      <c r="I136" s="428"/>
      <c r="J136" s="446"/>
      <c r="K136" s="446"/>
      <c r="L136" s="447"/>
      <c r="M136" s="428"/>
      <c r="N136" s="447"/>
      <c r="O136" s="139"/>
      <c r="P136" s="139"/>
      <c r="Q136" s="428"/>
      <c r="R136" s="428"/>
      <c r="S136" s="428"/>
      <c r="T136" s="428"/>
      <c r="U136" s="448"/>
      <c r="V136" s="437"/>
    </row>
    <row r="137" spans="1:23" x14ac:dyDescent="0.35">
      <c r="A137" s="1396"/>
      <c r="B137" s="142">
        <v>4</v>
      </c>
      <c r="C137" s="118"/>
      <c r="D137" s="112"/>
      <c r="E137" s="112"/>
      <c r="F137" s="118"/>
      <c r="G137" s="445"/>
      <c r="H137" s="118"/>
      <c r="I137" s="428"/>
      <c r="J137" s="446"/>
      <c r="K137" s="446"/>
      <c r="L137" s="447"/>
      <c r="M137" s="428"/>
      <c r="N137" s="447"/>
      <c r="O137" s="139"/>
      <c r="P137" s="139"/>
      <c r="Q137" s="428"/>
      <c r="R137" s="428"/>
      <c r="S137" s="428"/>
      <c r="T137" s="428"/>
      <c r="U137" s="448"/>
      <c r="V137" s="437"/>
    </row>
    <row r="138" spans="1:23" x14ac:dyDescent="0.35">
      <c r="A138" s="1396"/>
      <c r="B138" s="142">
        <v>5</v>
      </c>
      <c r="C138" s="118"/>
      <c r="D138" s="112"/>
      <c r="E138" s="112"/>
      <c r="F138" s="118"/>
      <c r="G138" s="445"/>
      <c r="H138" s="118"/>
      <c r="I138" s="428"/>
      <c r="J138" s="446"/>
      <c r="K138" s="446"/>
      <c r="L138" s="447"/>
      <c r="M138" s="428"/>
      <c r="N138" s="447"/>
      <c r="O138" s="139"/>
      <c r="P138" s="139"/>
      <c r="Q138" s="428"/>
      <c r="R138" s="428"/>
      <c r="S138" s="428"/>
      <c r="T138" s="428"/>
      <c r="U138" s="448"/>
      <c r="V138" s="437"/>
    </row>
    <row r="139" spans="1:23" x14ac:dyDescent="0.35">
      <c r="A139" s="1396"/>
      <c r="B139" s="142">
        <v>6</v>
      </c>
      <c r="C139" s="118"/>
      <c r="D139" s="112"/>
      <c r="E139" s="112"/>
      <c r="F139" s="118"/>
      <c r="G139" s="445"/>
      <c r="H139" s="118"/>
      <c r="I139" s="428"/>
      <c r="J139" s="446"/>
      <c r="K139" s="446"/>
      <c r="L139" s="447"/>
      <c r="M139" s="428"/>
      <c r="N139" s="447"/>
      <c r="O139" s="139"/>
      <c r="P139" s="139"/>
      <c r="Q139" s="428"/>
      <c r="R139" s="428"/>
      <c r="S139" s="428"/>
      <c r="T139" s="428"/>
      <c r="U139" s="448"/>
      <c r="V139" s="437"/>
    </row>
    <row r="140" spans="1:23" x14ac:dyDescent="0.35">
      <c r="A140" s="1396"/>
      <c r="B140" s="142">
        <v>7</v>
      </c>
      <c r="C140" s="118"/>
      <c r="D140" s="112"/>
      <c r="E140" s="112"/>
      <c r="F140" s="118"/>
      <c r="G140" s="445"/>
      <c r="H140" s="118"/>
      <c r="I140" s="428"/>
      <c r="J140" s="446"/>
      <c r="K140" s="446"/>
      <c r="L140" s="447"/>
      <c r="M140" s="428"/>
      <c r="N140" s="447"/>
      <c r="O140" s="139"/>
      <c r="P140" s="139"/>
      <c r="Q140" s="428"/>
      <c r="R140" s="428"/>
      <c r="S140" s="428"/>
      <c r="T140" s="428"/>
      <c r="U140" s="448"/>
      <c r="V140" s="437"/>
    </row>
    <row r="141" spans="1:23" x14ac:dyDescent="0.35">
      <c r="A141" s="1396"/>
      <c r="B141" s="142">
        <v>8</v>
      </c>
      <c r="C141" s="118"/>
      <c r="D141" s="112"/>
      <c r="E141" s="112"/>
      <c r="F141" s="118"/>
      <c r="G141" s="445"/>
      <c r="H141" s="118"/>
      <c r="I141" s="428"/>
      <c r="J141" s="446"/>
      <c r="K141" s="446"/>
      <c r="L141" s="447"/>
      <c r="M141" s="428"/>
      <c r="N141" s="447"/>
      <c r="O141" s="139"/>
      <c r="P141" s="139"/>
      <c r="Q141" s="428"/>
      <c r="R141" s="428"/>
      <c r="S141" s="428"/>
      <c r="T141" s="428"/>
      <c r="U141" s="448"/>
      <c r="V141" s="437"/>
    </row>
    <row r="142" spans="1:23" x14ac:dyDescent="0.35">
      <c r="A142" s="1396"/>
      <c r="B142" s="142">
        <v>9</v>
      </c>
      <c r="C142" s="118"/>
      <c r="D142" s="112"/>
      <c r="E142" s="112"/>
      <c r="F142" s="118"/>
      <c r="G142" s="445"/>
      <c r="H142" s="118"/>
      <c r="I142" s="428"/>
      <c r="J142" s="446"/>
      <c r="K142" s="446"/>
      <c r="L142" s="447"/>
      <c r="M142" s="428"/>
      <c r="N142" s="447"/>
      <c r="O142" s="139"/>
      <c r="P142" s="139"/>
      <c r="Q142" s="428"/>
      <c r="R142" s="428"/>
      <c r="S142" s="428"/>
      <c r="T142" s="428"/>
      <c r="U142" s="448"/>
      <c r="V142" s="437"/>
    </row>
    <row r="143" spans="1:23" ht="15" thickBot="1" x14ac:dyDescent="0.4">
      <c r="A143" s="1397"/>
      <c r="B143" s="143">
        <v>10</v>
      </c>
      <c r="C143" s="132"/>
      <c r="D143" s="131"/>
      <c r="E143" s="131"/>
      <c r="F143" s="132"/>
      <c r="G143" s="449"/>
      <c r="H143" s="132"/>
      <c r="I143" s="450"/>
      <c r="J143" s="451"/>
      <c r="K143" s="451"/>
      <c r="L143" s="452"/>
      <c r="M143" s="450"/>
      <c r="N143" s="452"/>
      <c r="O143" s="140"/>
      <c r="P143" s="140"/>
      <c r="Q143" s="450"/>
      <c r="R143" s="450"/>
      <c r="S143" s="450"/>
      <c r="T143" s="450"/>
      <c r="U143" s="453"/>
      <c r="V143" s="437"/>
    </row>
    <row r="144" spans="1:23" ht="25" thickBot="1" x14ac:dyDescent="0.4">
      <c r="A144" s="564"/>
      <c r="C144" s="565"/>
      <c r="D144" s="566"/>
      <c r="E144" s="424" t="s">
        <v>331</v>
      </c>
      <c r="F144" s="425">
        <f>COUNTA(F134:F143)</f>
        <v>0</v>
      </c>
      <c r="G144" s="426">
        <f>COUNTA(G134:G143)</f>
        <v>0</v>
      </c>
      <c r="H144" s="565"/>
      <c r="I144" s="431"/>
      <c r="J144" s="567"/>
      <c r="K144" s="567"/>
      <c r="L144" s="568"/>
      <c r="M144" s="1354" t="s">
        <v>563</v>
      </c>
      <c r="N144" s="1355"/>
      <c r="O144" s="747">
        <f>SUM(O134:O143)</f>
        <v>0</v>
      </c>
      <c r="P144" s="748">
        <f>SUM(P134:P143)</f>
        <v>0</v>
      </c>
      <c r="Q144" s="431"/>
      <c r="S144" s="113"/>
      <c r="T144" s="117"/>
      <c r="U144" s="531"/>
      <c r="V144" s="455"/>
    </row>
    <row r="145" spans="1:23" ht="15" thickBot="1" x14ac:dyDescent="0.4">
      <c r="A145" s="456"/>
      <c r="B145" s="457"/>
      <c r="C145" s="407"/>
      <c r="D145" s="407"/>
      <c r="E145" s="407"/>
      <c r="F145" s="457"/>
      <c r="G145" s="407"/>
      <c r="H145" s="407"/>
      <c r="I145" s="457"/>
      <c r="J145" s="457"/>
      <c r="K145" s="457"/>
      <c r="L145" s="407"/>
      <c r="M145" s="407"/>
      <c r="N145" s="407"/>
      <c r="O145" s="407"/>
      <c r="P145" s="407"/>
      <c r="Q145" s="407"/>
      <c r="R145" s="407"/>
      <c r="S145" s="407"/>
      <c r="T145" s="458"/>
      <c r="U145" s="407"/>
      <c r="V145" s="459"/>
    </row>
    <row r="146" spans="1:23" ht="15" thickBot="1" x14ac:dyDescent="0.4">
      <c r="A146" s="432"/>
      <c r="B146" s="433"/>
      <c r="C146" s="434"/>
      <c r="D146" s="434"/>
      <c r="E146" s="434"/>
      <c r="F146" s="433"/>
      <c r="G146" s="434"/>
      <c r="H146" s="434"/>
      <c r="I146" s="433"/>
      <c r="J146" s="433"/>
      <c r="K146" s="433"/>
      <c r="L146" s="434"/>
      <c r="M146" s="434"/>
      <c r="N146" s="434"/>
      <c r="O146" s="434"/>
      <c r="P146" s="434"/>
      <c r="Q146" s="434"/>
      <c r="R146" s="434"/>
      <c r="S146" s="434"/>
      <c r="T146" s="434"/>
      <c r="U146" s="434"/>
      <c r="V146" s="435"/>
    </row>
    <row r="147" spans="1:23" ht="36" customHeight="1" thickBot="1" x14ac:dyDescent="0.4">
      <c r="A147" s="147" t="s">
        <v>9</v>
      </c>
      <c r="B147" s="1317" t="s">
        <v>724</v>
      </c>
      <c r="C147" s="1318"/>
      <c r="E147" s="1410" t="s">
        <v>294</v>
      </c>
      <c r="F147" s="1411"/>
      <c r="G147" s="1315">
        <f>VLOOKUP(B147,'EXTRAUrbano.Piano inv. forn '!$D$140:$AB$176,3,FALSE)</f>
        <v>0</v>
      </c>
      <c r="H147" s="1316"/>
      <c r="I147" s="104"/>
      <c r="J147" s="1410" t="s">
        <v>295</v>
      </c>
      <c r="K147" s="1412"/>
      <c r="L147" s="1411"/>
      <c r="M147" s="1315">
        <f>VLOOKUP(B147,'EXTRAUrbano.Piano inv. forn '!$D$140:$AB$176,4,FALSE)</f>
        <v>0</v>
      </c>
      <c r="N147" s="1316"/>
      <c r="P147" s="153" t="s">
        <v>296</v>
      </c>
      <c r="Q147" s="436"/>
      <c r="S147" s="154" t="s">
        <v>297</v>
      </c>
      <c r="T147" s="1171"/>
      <c r="U147" s="1173"/>
      <c r="V147" s="437"/>
    </row>
    <row r="148" spans="1:23" ht="13.5" customHeight="1" thickBot="1" x14ac:dyDescent="0.4">
      <c r="A148" s="133"/>
      <c r="B148" s="114"/>
      <c r="C148" s="114"/>
      <c r="E148" s="115"/>
      <c r="F148" s="115"/>
      <c r="G148" s="116"/>
      <c r="H148" s="116"/>
      <c r="I148" s="104"/>
      <c r="J148" s="115"/>
      <c r="K148" s="115"/>
      <c r="L148" s="115"/>
      <c r="M148" s="116"/>
      <c r="N148" s="116"/>
      <c r="P148" s="117"/>
      <c r="S148" s="113"/>
      <c r="T148" s="431"/>
      <c r="V148" s="134"/>
      <c r="W148" s="431"/>
    </row>
    <row r="149" spans="1:23" ht="33.75" customHeight="1" thickBot="1" x14ac:dyDescent="0.4">
      <c r="A149" s="1398" t="s">
        <v>298</v>
      </c>
      <c r="B149" s="1399"/>
      <c r="C149" s="1399"/>
      <c r="D149" s="1400"/>
      <c r="E149" s="1346">
        <f>VLOOKUP(B147,'EXTRAUrbano.Piano inv. forn '!$D$140:$AB$176,17,FALSE)</f>
        <v>0</v>
      </c>
      <c r="F149" s="1347"/>
      <c r="G149" s="1347"/>
      <c r="H149" s="1348"/>
      <c r="I149" s="104"/>
      <c r="J149" s="1398" t="s">
        <v>53</v>
      </c>
      <c r="K149" s="1441"/>
      <c r="L149" s="1399"/>
      <c r="M149" s="1346">
        <f>VLOOKUP(B147,'EXTRAUrbano.Piano inv. forn '!$D$140:$AB$176,19,FALSE)</f>
        <v>0</v>
      </c>
      <c r="N149" s="1348"/>
      <c r="O149" s="130"/>
      <c r="P149" s="781" t="s">
        <v>299</v>
      </c>
      <c r="Q149" s="135">
        <f>M149+E149</f>
        <v>0</v>
      </c>
      <c r="S149" s="154" t="s">
        <v>300</v>
      </c>
      <c r="T149" s="1171"/>
      <c r="U149" s="1173"/>
      <c r="V149" s="134"/>
      <c r="W149" s="431"/>
    </row>
    <row r="150" spans="1:23" ht="33.75" customHeight="1" thickBot="1" x14ac:dyDescent="0.4">
      <c r="A150" s="136"/>
      <c r="B150" s="137"/>
      <c r="C150" s="137"/>
      <c r="D150" s="137"/>
      <c r="E150" s="138"/>
      <c r="F150" s="138"/>
      <c r="G150" s="138"/>
      <c r="H150" s="138"/>
      <c r="I150" s="104"/>
      <c r="J150" s="115"/>
      <c r="K150" s="115"/>
      <c r="L150" s="115"/>
      <c r="M150" s="138"/>
      <c r="N150" s="138"/>
      <c r="O150" s="130"/>
      <c r="P150" s="113"/>
      <c r="Q150" s="130"/>
      <c r="S150" s="113"/>
      <c r="T150" s="114"/>
      <c r="U150" s="114"/>
      <c r="V150" s="134"/>
      <c r="W150" s="431"/>
    </row>
    <row r="151" spans="1:23" s="166" customFormat="1" ht="72" customHeight="1" x14ac:dyDescent="0.35">
      <c r="A151" s="1404" t="s">
        <v>301</v>
      </c>
      <c r="B151" s="1406" t="s">
        <v>302</v>
      </c>
      <c r="C151" s="1406" t="s">
        <v>303</v>
      </c>
      <c r="D151" s="149" t="s">
        <v>304</v>
      </c>
      <c r="E151" s="150" t="s">
        <v>305</v>
      </c>
      <c r="F151" s="149" t="s">
        <v>306</v>
      </c>
      <c r="G151" s="149" t="s">
        <v>307</v>
      </c>
      <c r="H151" s="151" t="s">
        <v>268</v>
      </c>
      <c r="I151" s="151" t="s">
        <v>308</v>
      </c>
      <c r="J151" s="151" t="s">
        <v>309</v>
      </c>
      <c r="K151" s="151" t="s">
        <v>818</v>
      </c>
      <c r="L151" s="151" t="s">
        <v>310</v>
      </c>
      <c r="M151" s="151" t="s">
        <v>311</v>
      </c>
      <c r="N151" s="151" t="s">
        <v>312</v>
      </c>
      <c r="O151" s="151" t="s">
        <v>313</v>
      </c>
      <c r="P151" s="151" t="s">
        <v>314</v>
      </c>
      <c r="Q151" s="151" t="s">
        <v>315</v>
      </c>
      <c r="R151" s="151" t="s">
        <v>316</v>
      </c>
      <c r="S151" s="151" t="s">
        <v>317</v>
      </c>
      <c r="T151" s="151" t="s">
        <v>819</v>
      </c>
      <c r="U151" s="782" t="s">
        <v>319</v>
      </c>
      <c r="V151" s="438"/>
    </row>
    <row r="152" spans="1:23" s="166" customFormat="1" ht="36.5" thickBot="1" x14ac:dyDescent="0.4">
      <c r="A152" s="1405"/>
      <c r="B152" s="1407"/>
      <c r="C152" s="1407"/>
      <c r="D152" s="152" t="s">
        <v>320</v>
      </c>
      <c r="E152" s="152" t="s">
        <v>333</v>
      </c>
      <c r="F152" s="152" t="s">
        <v>322</v>
      </c>
      <c r="G152" s="152" t="s">
        <v>322</v>
      </c>
      <c r="H152" s="152" t="s">
        <v>54</v>
      </c>
      <c r="I152" s="152" t="s">
        <v>334</v>
      </c>
      <c r="J152" s="152" t="s">
        <v>323</v>
      </c>
      <c r="K152" s="152" t="s">
        <v>324</v>
      </c>
      <c r="L152" s="152" t="s">
        <v>324</v>
      </c>
      <c r="M152" s="152" t="s">
        <v>325</v>
      </c>
      <c r="N152" s="152" t="s">
        <v>324</v>
      </c>
      <c r="O152" s="152" t="s">
        <v>326</v>
      </c>
      <c r="P152" s="152" t="s">
        <v>820</v>
      </c>
      <c r="Q152" s="152" t="s">
        <v>327</v>
      </c>
      <c r="R152" s="152" t="s">
        <v>328</v>
      </c>
      <c r="S152" s="152" t="s">
        <v>329</v>
      </c>
      <c r="T152" s="152" t="s">
        <v>329</v>
      </c>
      <c r="U152" s="783"/>
      <c r="V152" s="438"/>
    </row>
    <row r="153" spans="1:23" ht="15" customHeight="1" x14ac:dyDescent="0.35">
      <c r="A153" s="1396" t="str">
        <f>B147</f>
        <v>Extra-urb.E.4</v>
      </c>
      <c r="B153" s="141">
        <v>1</v>
      </c>
      <c r="C153" s="185"/>
      <c r="D153" s="119"/>
      <c r="E153" s="119"/>
      <c r="F153" s="185"/>
      <c r="G153" s="440"/>
      <c r="H153" s="120"/>
      <c r="I153" s="441"/>
      <c r="J153" s="442"/>
      <c r="K153" s="442"/>
      <c r="L153" s="443"/>
      <c r="M153" s="441"/>
      <c r="N153" s="443"/>
      <c r="O153" s="148"/>
      <c r="P153" s="148"/>
      <c r="Q153" s="441"/>
      <c r="R153" s="441"/>
      <c r="S153" s="441"/>
      <c r="T153" s="441"/>
      <c r="U153" s="444"/>
      <c r="V153" s="437"/>
    </row>
    <row r="154" spans="1:23" x14ac:dyDescent="0.35">
      <c r="A154" s="1396"/>
      <c r="B154" s="142">
        <v>2</v>
      </c>
      <c r="C154" s="118"/>
      <c r="D154" s="112"/>
      <c r="E154" s="112"/>
      <c r="F154" s="118"/>
      <c r="G154" s="445"/>
      <c r="H154" s="118"/>
      <c r="I154" s="428"/>
      <c r="J154" s="446"/>
      <c r="K154" s="446"/>
      <c r="L154" s="447"/>
      <c r="M154" s="428"/>
      <c r="N154" s="447"/>
      <c r="O154" s="139"/>
      <c r="P154" s="139"/>
      <c r="Q154" s="428"/>
      <c r="R154" s="428" t="s">
        <v>330</v>
      </c>
      <c r="S154" s="428"/>
      <c r="T154" s="428"/>
      <c r="U154" s="448"/>
      <c r="V154" s="437"/>
    </row>
    <row r="155" spans="1:23" x14ac:dyDescent="0.35">
      <c r="A155" s="1396"/>
      <c r="B155" s="142">
        <v>3</v>
      </c>
      <c r="C155" s="118"/>
      <c r="D155" s="112"/>
      <c r="E155" s="112"/>
      <c r="F155" s="118"/>
      <c r="G155" s="445"/>
      <c r="H155" s="118"/>
      <c r="I155" s="428"/>
      <c r="J155" s="446"/>
      <c r="K155" s="446"/>
      <c r="L155" s="447"/>
      <c r="M155" s="428"/>
      <c r="N155" s="447"/>
      <c r="O155" s="139"/>
      <c r="P155" s="139"/>
      <c r="Q155" s="428"/>
      <c r="R155" s="428"/>
      <c r="S155" s="428"/>
      <c r="T155" s="428"/>
      <c r="U155" s="448"/>
      <c r="V155" s="437"/>
    </row>
    <row r="156" spans="1:23" x14ac:dyDescent="0.35">
      <c r="A156" s="1396"/>
      <c r="B156" s="142">
        <v>4</v>
      </c>
      <c r="C156" s="118"/>
      <c r="D156" s="112"/>
      <c r="E156" s="112"/>
      <c r="F156" s="118"/>
      <c r="G156" s="445"/>
      <c r="H156" s="118"/>
      <c r="I156" s="428"/>
      <c r="J156" s="446"/>
      <c r="K156" s="446"/>
      <c r="L156" s="447"/>
      <c r="M156" s="428"/>
      <c r="N156" s="447"/>
      <c r="O156" s="139"/>
      <c r="P156" s="139"/>
      <c r="Q156" s="428"/>
      <c r="R156" s="428"/>
      <c r="S156" s="428"/>
      <c r="T156" s="428"/>
      <c r="U156" s="448"/>
      <c r="V156" s="437"/>
    </row>
    <row r="157" spans="1:23" x14ac:dyDescent="0.35">
      <c r="A157" s="1396"/>
      <c r="B157" s="142">
        <v>5</v>
      </c>
      <c r="C157" s="118"/>
      <c r="D157" s="112"/>
      <c r="E157" s="112"/>
      <c r="F157" s="118"/>
      <c r="G157" s="445"/>
      <c r="H157" s="118"/>
      <c r="I157" s="428"/>
      <c r="J157" s="446"/>
      <c r="K157" s="446"/>
      <c r="L157" s="447"/>
      <c r="M157" s="428"/>
      <c r="N157" s="447"/>
      <c r="O157" s="139"/>
      <c r="P157" s="139"/>
      <c r="Q157" s="428"/>
      <c r="R157" s="428"/>
      <c r="S157" s="428"/>
      <c r="T157" s="428"/>
      <c r="U157" s="448"/>
      <c r="V157" s="437"/>
    </row>
    <row r="158" spans="1:23" x14ac:dyDescent="0.35">
      <c r="A158" s="1396"/>
      <c r="B158" s="142">
        <v>6</v>
      </c>
      <c r="C158" s="118"/>
      <c r="D158" s="112"/>
      <c r="E158" s="112"/>
      <c r="F158" s="118"/>
      <c r="G158" s="445"/>
      <c r="H158" s="118"/>
      <c r="I158" s="428"/>
      <c r="J158" s="446"/>
      <c r="K158" s="446"/>
      <c r="L158" s="447"/>
      <c r="M158" s="428"/>
      <c r="N158" s="447"/>
      <c r="O158" s="139"/>
      <c r="P158" s="139"/>
      <c r="Q158" s="428"/>
      <c r="R158" s="428"/>
      <c r="S158" s="428"/>
      <c r="T158" s="428"/>
      <c r="U158" s="448"/>
      <c r="V158" s="437"/>
    </row>
    <row r="159" spans="1:23" x14ac:dyDescent="0.35">
      <c r="A159" s="1396"/>
      <c r="B159" s="142">
        <v>7</v>
      </c>
      <c r="C159" s="118"/>
      <c r="D159" s="112"/>
      <c r="E159" s="112"/>
      <c r="F159" s="118"/>
      <c r="G159" s="445"/>
      <c r="H159" s="118"/>
      <c r="I159" s="428"/>
      <c r="J159" s="446"/>
      <c r="K159" s="446"/>
      <c r="L159" s="447"/>
      <c r="M159" s="428"/>
      <c r="N159" s="447"/>
      <c r="O159" s="139"/>
      <c r="P159" s="139"/>
      <c r="Q159" s="428"/>
      <c r="R159" s="428"/>
      <c r="S159" s="428"/>
      <c r="T159" s="428"/>
      <c r="U159" s="448"/>
      <c r="V159" s="437"/>
    </row>
    <row r="160" spans="1:23" x14ac:dyDescent="0.35">
      <c r="A160" s="1396"/>
      <c r="B160" s="142">
        <v>8</v>
      </c>
      <c r="C160" s="118"/>
      <c r="D160" s="112"/>
      <c r="E160" s="112"/>
      <c r="F160" s="118"/>
      <c r="G160" s="445"/>
      <c r="H160" s="118"/>
      <c r="I160" s="428"/>
      <c r="J160" s="446"/>
      <c r="K160" s="446"/>
      <c r="L160" s="447"/>
      <c r="M160" s="428"/>
      <c r="N160" s="447"/>
      <c r="O160" s="139"/>
      <c r="P160" s="139"/>
      <c r="Q160" s="428"/>
      <c r="R160" s="428"/>
      <c r="S160" s="428"/>
      <c r="T160" s="428"/>
      <c r="U160" s="448"/>
      <c r="V160" s="437"/>
    </row>
    <row r="161" spans="1:23" x14ac:dyDescent="0.35">
      <c r="A161" s="1396"/>
      <c r="B161" s="142">
        <v>9</v>
      </c>
      <c r="C161" s="118"/>
      <c r="D161" s="112"/>
      <c r="E161" s="112"/>
      <c r="F161" s="118"/>
      <c r="G161" s="445"/>
      <c r="H161" s="118"/>
      <c r="I161" s="428"/>
      <c r="J161" s="446"/>
      <c r="K161" s="446"/>
      <c r="L161" s="447"/>
      <c r="M161" s="428"/>
      <c r="N161" s="447"/>
      <c r="O161" s="139"/>
      <c r="P161" s="139"/>
      <c r="Q161" s="428"/>
      <c r="R161" s="428"/>
      <c r="S161" s="428"/>
      <c r="T161" s="428"/>
      <c r="U161" s="448"/>
      <c r="V161" s="437"/>
    </row>
    <row r="162" spans="1:23" ht="15" thickBot="1" x14ac:dyDescent="0.4">
      <c r="A162" s="1397"/>
      <c r="B162" s="143">
        <v>10</v>
      </c>
      <c r="C162" s="132"/>
      <c r="D162" s="131"/>
      <c r="E162" s="131"/>
      <c r="F162" s="132"/>
      <c r="G162" s="449"/>
      <c r="H162" s="132"/>
      <c r="I162" s="450"/>
      <c r="J162" s="451"/>
      <c r="K162" s="451"/>
      <c r="L162" s="452"/>
      <c r="M162" s="450"/>
      <c r="N162" s="452"/>
      <c r="O162" s="140"/>
      <c r="P162" s="140"/>
      <c r="Q162" s="450"/>
      <c r="R162" s="450"/>
      <c r="S162" s="450"/>
      <c r="T162" s="450"/>
      <c r="U162" s="453"/>
      <c r="V162" s="437"/>
    </row>
    <row r="163" spans="1:23" ht="25" thickBot="1" x14ac:dyDescent="0.4">
      <c r="A163" s="564"/>
      <c r="C163" s="565"/>
      <c r="D163" s="566"/>
      <c r="E163" s="424" t="s">
        <v>331</v>
      </c>
      <c r="F163" s="425">
        <f>COUNTA(F153:F162)</f>
        <v>0</v>
      </c>
      <c r="G163" s="426">
        <f>COUNTA(G153:G162)</f>
        <v>0</v>
      </c>
      <c r="H163" s="565"/>
      <c r="I163" s="431"/>
      <c r="J163" s="567"/>
      <c r="K163" s="567"/>
      <c r="L163" s="568"/>
      <c r="M163" s="1354" t="s">
        <v>563</v>
      </c>
      <c r="N163" s="1355"/>
      <c r="O163" s="747">
        <f>SUM(O153:O162)</f>
        <v>0</v>
      </c>
      <c r="P163" s="748">
        <f>SUM(P153:P162)</f>
        <v>0</v>
      </c>
      <c r="Q163" s="431"/>
      <c r="S163" s="113"/>
      <c r="T163" s="117"/>
      <c r="U163" s="531"/>
      <c r="V163" s="455"/>
    </row>
    <row r="164" spans="1:23" ht="15" thickBot="1" x14ac:dyDescent="0.4">
      <c r="A164" s="456"/>
      <c r="B164" s="457"/>
      <c r="C164" s="407"/>
      <c r="D164" s="407"/>
      <c r="E164" s="407"/>
      <c r="F164" s="457"/>
      <c r="G164" s="407"/>
      <c r="H164" s="407"/>
      <c r="I164" s="457"/>
      <c r="J164" s="457"/>
      <c r="K164" s="457"/>
      <c r="L164" s="407"/>
      <c r="M164" s="407"/>
      <c r="N164" s="407"/>
      <c r="O164" s="407"/>
      <c r="P164" s="407"/>
      <c r="Q164" s="407"/>
      <c r="R164" s="407"/>
      <c r="S164" s="407"/>
      <c r="T164" s="458"/>
      <c r="U164" s="407"/>
      <c r="V164" s="459"/>
    </row>
    <row r="165" spans="1:23" ht="15" thickBot="1" x14ac:dyDescent="0.4">
      <c r="A165" s="432"/>
      <c r="B165" s="433"/>
      <c r="C165" s="434"/>
      <c r="D165" s="434"/>
      <c r="E165" s="434"/>
      <c r="F165" s="433"/>
      <c r="G165" s="434"/>
      <c r="H165" s="434"/>
      <c r="I165" s="433"/>
      <c r="J165" s="433"/>
      <c r="K165" s="433"/>
      <c r="L165" s="434"/>
      <c r="M165" s="434"/>
      <c r="N165" s="434"/>
      <c r="O165" s="434"/>
      <c r="P165" s="434"/>
      <c r="Q165" s="434"/>
      <c r="R165" s="434"/>
      <c r="S165" s="434"/>
      <c r="T165" s="434"/>
      <c r="U165" s="434"/>
      <c r="V165" s="435"/>
    </row>
    <row r="166" spans="1:23" ht="36" customHeight="1" thickBot="1" x14ac:dyDescent="0.4">
      <c r="A166" s="147" t="s">
        <v>9</v>
      </c>
      <c r="B166" s="1317" t="s">
        <v>724</v>
      </c>
      <c r="C166" s="1318"/>
      <c r="E166" s="1410" t="s">
        <v>294</v>
      </c>
      <c r="F166" s="1411"/>
      <c r="G166" s="1315">
        <f>VLOOKUP(B166,'EXTRAUrbano.Piano inv. forn '!$D$140:$AB$176,3,FALSE)</f>
        <v>0</v>
      </c>
      <c r="H166" s="1316"/>
      <c r="I166" s="104"/>
      <c r="J166" s="1410" t="s">
        <v>295</v>
      </c>
      <c r="K166" s="1412"/>
      <c r="L166" s="1411"/>
      <c r="M166" s="1315">
        <f>VLOOKUP(B166,'EXTRAUrbano.Piano inv. forn '!$D$140:$AB$176,4,FALSE)</f>
        <v>0</v>
      </c>
      <c r="N166" s="1316"/>
      <c r="P166" s="153" t="s">
        <v>296</v>
      </c>
      <c r="Q166" s="436"/>
      <c r="S166" s="154" t="s">
        <v>297</v>
      </c>
      <c r="T166" s="1171"/>
      <c r="U166" s="1173"/>
      <c r="V166" s="437"/>
    </row>
    <row r="167" spans="1:23" ht="13.5" customHeight="1" thickBot="1" x14ac:dyDescent="0.4">
      <c r="A167" s="133"/>
      <c r="B167" s="114"/>
      <c r="C167" s="114"/>
      <c r="E167" s="115"/>
      <c r="F167" s="115"/>
      <c r="G167" s="116"/>
      <c r="H167" s="116"/>
      <c r="I167" s="104"/>
      <c r="J167" s="115"/>
      <c r="K167" s="115"/>
      <c r="L167" s="115"/>
      <c r="M167" s="116"/>
      <c r="N167" s="116"/>
      <c r="P167" s="117"/>
      <c r="S167" s="113"/>
      <c r="T167" s="431"/>
      <c r="V167" s="134"/>
      <c r="W167" s="431"/>
    </row>
    <row r="168" spans="1:23" ht="33.75" customHeight="1" thickBot="1" x14ac:dyDescent="0.4">
      <c r="A168" s="1398" t="s">
        <v>298</v>
      </c>
      <c r="B168" s="1399"/>
      <c r="C168" s="1399"/>
      <c r="D168" s="1400"/>
      <c r="E168" s="1346">
        <f>VLOOKUP(B166,'EXTRAUrbano.Piano inv. forn '!$D$140:$AB$176,17,FALSE)</f>
        <v>0</v>
      </c>
      <c r="F168" s="1347"/>
      <c r="G168" s="1347"/>
      <c r="H168" s="1348"/>
      <c r="I168" s="104"/>
      <c r="J168" s="1398" t="s">
        <v>53</v>
      </c>
      <c r="K168" s="1441"/>
      <c r="L168" s="1399"/>
      <c r="M168" s="1346">
        <f>VLOOKUP(B166,'EXTRAUrbano.Piano inv. forn '!$D$140:$AB$176,19,FALSE)</f>
        <v>0</v>
      </c>
      <c r="N168" s="1348"/>
      <c r="O168" s="130"/>
      <c r="P168" s="781" t="s">
        <v>299</v>
      </c>
      <c r="Q168" s="135">
        <f>M168+E168</f>
        <v>0</v>
      </c>
      <c r="S168" s="154" t="s">
        <v>300</v>
      </c>
      <c r="T168" s="1171"/>
      <c r="U168" s="1173"/>
      <c r="V168" s="134"/>
      <c r="W168" s="431"/>
    </row>
    <row r="169" spans="1:23" ht="33.75" customHeight="1" thickBot="1" x14ac:dyDescent="0.4">
      <c r="A169" s="136"/>
      <c r="B169" s="137"/>
      <c r="C169" s="137"/>
      <c r="D169" s="137"/>
      <c r="E169" s="138"/>
      <c r="F169" s="138"/>
      <c r="G169" s="138"/>
      <c r="H169" s="138"/>
      <c r="I169" s="104"/>
      <c r="J169" s="115"/>
      <c r="K169" s="115"/>
      <c r="L169" s="115"/>
      <c r="M169" s="138"/>
      <c r="N169" s="138"/>
      <c r="O169" s="130"/>
      <c r="P169" s="113"/>
      <c r="Q169" s="130"/>
      <c r="S169" s="113"/>
      <c r="T169" s="114"/>
      <c r="U169" s="114"/>
      <c r="V169" s="134"/>
      <c r="W169" s="431"/>
    </row>
    <row r="170" spans="1:23" s="166" customFormat="1" ht="72" customHeight="1" x14ac:dyDescent="0.35">
      <c r="A170" s="1404" t="s">
        <v>301</v>
      </c>
      <c r="B170" s="1406" t="s">
        <v>302</v>
      </c>
      <c r="C170" s="1406" t="s">
        <v>303</v>
      </c>
      <c r="D170" s="149" t="s">
        <v>304</v>
      </c>
      <c r="E170" s="150" t="s">
        <v>305</v>
      </c>
      <c r="F170" s="149" t="s">
        <v>306</v>
      </c>
      <c r="G170" s="149" t="s">
        <v>307</v>
      </c>
      <c r="H170" s="151" t="s">
        <v>268</v>
      </c>
      <c r="I170" s="151" t="s">
        <v>308</v>
      </c>
      <c r="J170" s="151" t="s">
        <v>309</v>
      </c>
      <c r="K170" s="151" t="s">
        <v>818</v>
      </c>
      <c r="L170" s="151" t="s">
        <v>310</v>
      </c>
      <c r="M170" s="151" t="s">
        <v>311</v>
      </c>
      <c r="N170" s="151" t="s">
        <v>312</v>
      </c>
      <c r="O170" s="151" t="s">
        <v>313</v>
      </c>
      <c r="P170" s="151" t="s">
        <v>314</v>
      </c>
      <c r="Q170" s="151" t="s">
        <v>315</v>
      </c>
      <c r="R170" s="151" t="s">
        <v>316</v>
      </c>
      <c r="S170" s="151" t="s">
        <v>317</v>
      </c>
      <c r="T170" s="151" t="s">
        <v>819</v>
      </c>
      <c r="U170" s="782" t="s">
        <v>319</v>
      </c>
      <c r="V170" s="438"/>
    </row>
    <row r="171" spans="1:23" s="166" customFormat="1" ht="36.5" thickBot="1" x14ac:dyDescent="0.4">
      <c r="A171" s="1405"/>
      <c r="B171" s="1407"/>
      <c r="C171" s="1407"/>
      <c r="D171" s="152" t="s">
        <v>320</v>
      </c>
      <c r="E171" s="152" t="s">
        <v>333</v>
      </c>
      <c r="F171" s="152" t="s">
        <v>322</v>
      </c>
      <c r="G171" s="152" t="s">
        <v>322</v>
      </c>
      <c r="H171" s="152" t="s">
        <v>54</v>
      </c>
      <c r="I171" s="152" t="s">
        <v>334</v>
      </c>
      <c r="J171" s="152" t="s">
        <v>323</v>
      </c>
      <c r="K171" s="152" t="s">
        <v>324</v>
      </c>
      <c r="L171" s="152" t="s">
        <v>324</v>
      </c>
      <c r="M171" s="152" t="s">
        <v>325</v>
      </c>
      <c r="N171" s="152" t="s">
        <v>324</v>
      </c>
      <c r="O171" s="152" t="s">
        <v>326</v>
      </c>
      <c r="P171" s="152" t="s">
        <v>820</v>
      </c>
      <c r="Q171" s="152" t="s">
        <v>327</v>
      </c>
      <c r="R171" s="152" t="s">
        <v>328</v>
      </c>
      <c r="S171" s="152" t="s">
        <v>329</v>
      </c>
      <c r="T171" s="152" t="s">
        <v>329</v>
      </c>
      <c r="U171" s="783"/>
      <c r="V171" s="438"/>
    </row>
    <row r="172" spans="1:23" ht="15" customHeight="1" x14ac:dyDescent="0.35">
      <c r="A172" s="1396" t="str">
        <f>B166</f>
        <v>Extra-urb.E.4</v>
      </c>
      <c r="B172" s="141">
        <v>1</v>
      </c>
      <c r="C172" s="185"/>
      <c r="D172" s="119"/>
      <c r="E172" s="119"/>
      <c r="F172" s="185"/>
      <c r="G172" s="440"/>
      <c r="H172" s="120"/>
      <c r="I172" s="441"/>
      <c r="J172" s="442"/>
      <c r="K172" s="442"/>
      <c r="L172" s="443"/>
      <c r="M172" s="441"/>
      <c r="N172" s="443"/>
      <c r="O172" s="148"/>
      <c r="P172" s="148"/>
      <c r="Q172" s="441"/>
      <c r="R172" s="441"/>
      <c r="S172" s="441"/>
      <c r="T172" s="441"/>
      <c r="U172" s="444"/>
      <c r="V172" s="437"/>
    </row>
    <row r="173" spans="1:23" x14ac:dyDescent="0.35">
      <c r="A173" s="1396"/>
      <c r="B173" s="142">
        <v>2</v>
      </c>
      <c r="C173" s="118"/>
      <c r="D173" s="112"/>
      <c r="E173" s="112"/>
      <c r="F173" s="118"/>
      <c r="G173" s="445"/>
      <c r="H173" s="118"/>
      <c r="I173" s="428"/>
      <c r="J173" s="446"/>
      <c r="K173" s="446"/>
      <c r="L173" s="447"/>
      <c r="M173" s="428"/>
      <c r="N173" s="447"/>
      <c r="O173" s="139"/>
      <c r="P173" s="139"/>
      <c r="Q173" s="428"/>
      <c r="R173" s="428" t="s">
        <v>330</v>
      </c>
      <c r="S173" s="428"/>
      <c r="T173" s="428"/>
      <c r="U173" s="448"/>
      <c r="V173" s="437"/>
    </row>
    <row r="174" spans="1:23" x14ac:dyDescent="0.35">
      <c r="A174" s="1396"/>
      <c r="B174" s="142">
        <v>3</v>
      </c>
      <c r="C174" s="118"/>
      <c r="D174" s="112"/>
      <c r="E174" s="112"/>
      <c r="F174" s="118"/>
      <c r="G174" s="445"/>
      <c r="H174" s="118"/>
      <c r="I174" s="428"/>
      <c r="J174" s="446"/>
      <c r="K174" s="446"/>
      <c r="L174" s="447"/>
      <c r="M174" s="428"/>
      <c r="N174" s="447"/>
      <c r="O174" s="139"/>
      <c r="P174" s="139"/>
      <c r="Q174" s="428"/>
      <c r="R174" s="428"/>
      <c r="S174" s="428"/>
      <c r="T174" s="428"/>
      <c r="U174" s="448"/>
      <c r="V174" s="437"/>
    </row>
    <row r="175" spans="1:23" x14ac:dyDescent="0.35">
      <c r="A175" s="1396"/>
      <c r="B175" s="142">
        <v>4</v>
      </c>
      <c r="C175" s="118"/>
      <c r="D175" s="112"/>
      <c r="E175" s="112"/>
      <c r="F175" s="118"/>
      <c r="G175" s="445"/>
      <c r="H175" s="118"/>
      <c r="I175" s="428"/>
      <c r="J175" s="446"/>
      <c r="K175" s="446"/>
      <c r="L175" s="447"/>
      <c r="M175" s="428"/>
      <c r="N175" s="447"/>
      <c r="O175" s="139"/>
      <c r="P175" s="139"/>
      <c r="Q175" s="428"/>
      <c r="R175" s="428"/>
      <c r="S175" s="428"/>
      <c r="T175" s="428"/>
      <c r="U175" s="448"/>
      <c r="V175" s="437"/>
    </row>
    <row r="176" spans="1:23" x14ac:dyDescent="0.35">
      <c r="A176" s="1396"/>
      <c r="B176" s="142">
        <v>5</v>
      </c>
      <c r="C176" s="118"/>
      <c r="D176" s="112"/>
      <c r="E176" s="112"/>
      <c r="F176" s="118"/>
      <c r="G176" s="445"/>
      <c r="H176" s="118"/>
      <c r="I176" s="428"/>
      <c r="J176" s="446"/>
      <c r="K176" s="446"/>
      <c r="L176" s="447"/>
      <c r="M176" s="428"/>
      <c r="N176" s="447"/>
      <c r="O176" s="139"/>
      <c r="P176" s="139"/>
      <c r="Q176" s="428"/>
      <c r="R176" s="428"/>
      <c r="S176" s="428"/>
      <c r="T176" s="428"/>
      <c r="U176" s="448"/>
      <c r="V176" s="437"/>
    </row>
    <row r="177" spans="1:23" x14ac:dyDescent="0.35">
      <c r="A177" s="1396"/>
      <c r="B177" s="142">
        <v>6</v>
      </c>
      <c r="C177" s="118"/>
      <c r="D177" s="112"/>
      <c r="E177" s="112"/>
      <c r="F177" s="118"/>
      <c r="G177" s="445"/>
      <c r="H177" s="118"/>
      <c r="I177" s="428"/>
      <c r="J177" s="446"/>
      <c r="K177" s="446"/>
      <c r="L177" s="447"/>
      <c r="M177" s="428"/>
      <c r="N177" s="447"/>
      <c r="O177" s="139"/>
      <c r="P177" s="139"/>
      <c r="Q177" s="428"/>
      <c r="R177" s="428"/>
      <c r="S177" s="428"/>
      <c r="T177" s="428"/>
      <c r="U177" s="448"/>
      <c r="V177" s="437"/>
    </row>
    <row r="178" spans="1:23" x14ac:dyDescent="0.35">
      <c r="A178" s="1396"/>
      <c r="B178" s="142">
        <v>7</v>
      </c>
      <c r="C178" s="118"/>
      <c r="D178" s="112"/>
      <c r="E178" s="112"/>
      <c r="F178" s="118"/>
      <c r="G178" s="445"/>
      <c r="H178" s="118"/>
      <c r="I178" s="428"/>
      <c r="J178" s="446"/>
      <c r="K178" s="446"/>
      <c r="L178" s="447"/>
      <c r="M178" s="428"/>
      <c r="N178" s="447"/>
      <c r="O178" s="139"/>
      <c r="P178" s="139"/>
      <c r="Q178" s="428"/>
      <c r="R178" s="428"/>
      <c r="S178" s="428"/>
      <c r="T178" s="428"/>
      <c r="U178" s="448"/>
      <c r="V178" s="437"/>
    </row>
    <row r="179" spans="1:23" x14ac:dyDescent="0.35">
      <c r="A179" s="1396"/>
      <c r="B179" s="142">
        <v>8</v>
      </c>
      <c r="C179" s="118"/>
      <c r="D179" s="112"/>
      <c r="E179" s="112"/>
      <c r="F179" s="118"/>
      <c r="G179" s="445"/>
      <c r="H179" s="118"/>
      <c r="I179" s="428"/>
      <c r="J179" s="446"/>
      <c r="K179" s="446"/>
      <c r="L179" s="447"/>
      <c r="M179" s="428"/>
      <c r="N179" s="447"/>
      <c r="O179" s="139"/>
      <c r="P179" s="139"/>
      <c r="Q179" s="428"/>
      <c r="R179" s="428"/>
      <c r="S179" s="428"/>
      <c r="T179" s="428"/>
      <c r="U179" s="448"/>
      <c r="V179" s="437"/>
    </row>
    <row r="180" spans="1:23" x14ac:dyDescent="0.35">
      <c r="A180" s="1396"/>
      <c r="B180" s="142">
        <v>9</v>
      </c>
      <c r="C180" s="118"/>
      <c r="D180" s="112"/>
      <c r="E180" s="112"/>
      <c r="F180" s="118"/>
      <c r="G180" s="445"/>
      <c r="H180" s="118"/>
      <c r="I180" s="428"/>
      <c r="J180" s="446"/>
      <c r="K180" s="446"/>
      <c r="L180" s="447"/>
      <c r="M180" s="428"/>
      <c r="N180" s="447"/>
      <c r="O180" s="139"/>
      <c r="P180" s="139"/>
      <c r="Q180" s="428"/>
      <c r="R180" s="428"/>
      <c r="S180" s="428"/>
      <c r="T180" s="428"/>
      <c r="U180" s="448"/>
      <c r="V180" s="437"/>
    </row>
    <row r="181" spans="1:23" ht="15" thickBot="1" x14ac:dyDescent="0.4">
      <c r="A181" s="1397"/>
      <c r="B181" s="143">
        <v>10</v>
      </c>
      <c r="C181" s="132"/>
      <c r="D181" s="131"/>
      <c r="E181" s="131"/>
      <c r="F181" s="132"/>
      <c r="G181" s="449"/>
      <c r="H181" s="132"/>
      <c r="I181" s="450"/>
      <c r="J181" s="451"/>
      <c r="K181" s="451"/>
      <c r="L181" s="452"/>
      <c r="M181" s="450"/>
      <c r="N181" s="452"/>
      <c r="O181" s="140"/>
      <c r="P181" s="140"/>
      <c r="Q181" s="450"/>
      <c r="R181" s="450"/>
      <c r="S181" s="450"/>
      <c r="T181" s="450"/>
      <c r="U181" s="453"/>
      <c r="V181" s="437"/>
    </row>
    <row r="182" spans="1:23" ht="25" thickBot="1" x14ac:dyDescent="0.4">
      <c r="A182" s="564"/>
      <c r="C182" s="565"/>
      <c r="D182" s="566"/>
      <c r="E182" s="424" t="s">
        <v>331</v>
      </c>
      <c r="F182" s="425">
        <f>COUNTA(F172:F181)</f>
        <v>0</v>
      </c>
      <c r="G182" s="426">
        <f>COUNTA(G172:G181)</f>
        <v>0</v>
      </c>
      <c r="H182" s="565"/>
      <c r="I182" s="431"/>
      <c r="J182" s="567"/>
      <c r="K182" s="567"/>
      <c r="L182" s="568"/>
      <c r="M182" s="1354" t="s">
        <v>563</v>
      </c>
      <c r="N182" s="1355"/>
      <c r="O182" s="747">
        <f>SUM(O172:O181)</f>
        <v>0</v>
      </c>
      <c r="P182" s="748">
        <f>SUM(P172:P181)</f>
        <v>0</v>
      </c>
      <c r="Q182" s="431"/>
      <c r="S182" s="113"/>
      <c r="T182" s="117"/>
      <c r="U182" s="531"/>
      <c r="V182" s="455"/>
    </row>
    <row r="183" spans="1:23" ht="15" thickBot="1" x14ac:dyDescent="0.4">
      <c r="A183" s="456"/>
      <c r="B183" s="457"/>
      <c r="C183" s="407"/>
      <c r="D183" s="407"/>
      <c r="E183" s="407"/>
      <c r="F183" s="457"/>
      <c r="G183" s="407"/>
      <c r="H183" s="407"/>
      <c r="I183" s="457"/>
      <c r="J183" s="457"/>
      <c r="K183" s="457"/>
      <c r="L183" s="407"/>
      <c r="M183" s="407"/>
      <c r="N183" s="407"/>
      <c r="O183" s="407"/>
      <c r="P183" s="407"/>
      <c r="Q183" s="407"/>
      <c r="R183" s="407"/>
      <c r="S183" s="407"/>
      <c r="T183" s="458"/>
      <c r="U183" s="407"/>
      <c r="V183" s="459"/>
    </row>
    <row r="184" spans="1:23" ht="15" thickBot="1" x14ac:dyDescent="0.4">
      <c r="A184" s="432"/>
      <c r="B184" s="433"/>
      <c r="C184" s="434"/>
      <c r="D184" s="434"/>
      <c r="E184" s="434"/>
      <c r="F184" s="433"/>
      <c r="G184" s="434"/>
      <c r="H184" s="434"/>
      <c r="I184" s="433"/>
      <c r="J184" s="433"/>
      <c r="K184" s="433"/>
      <c r="L184" s="434"/>
      <c r="M184" s="434"/>
      <c r="N184" s="434"/>
      <c r="O184" s="434"/>
      <c r="P184" s="434"/>
      <c r="Q184" s="434"/>
      <c r="R184" s="434"/>
      <c r="S184" s="434"/>
      <c r="T184" s="434"/>
      <c r="U184" s="434"/>
      <c r="V184" s="435"/>
    </row>
    <row r="185" spans="1:23" ht="36" customHeight="1" thickBot="1" x14ac:dyDescent="0.4">
      <c r="A185" s="147" t="s">
        <v>9</v>
      </c>
      <c r="B185" s="1317" t="s">
        <v>724</v>
      </c>
      <c r="C185" s="1318"/>
      <c r="E185" s="1410" t="s">
        <v>294</v>
      </c>
      <c r="F185" s="1411"/>
      <c r="G185" s="1315">
        <f>VLOOKUP(B185,'EXTRAUrbano.Piano inv. forn '!$D$140:$AB$176,3,FALSE)</f>
        <v>0</v>
      </c>
      <c r="H185" s="1316"/>
      <c r="I185" s="104"/>
      <c r="J185" s="1410" t="s">
        <v>295</v>
      </c>
      <c r="K185" s="1412"/>
      <c r="L185" s="1411"/>
      <c r="M185" s="1315">
        <f>VLOOKUP(B185,'EXTRAUrbano.Piano inv. forn '!$D$140:$AB$176,4,FALSE)</f>
        <v>0</v>
      </c>
      <c r="N185" s="1316"/>
      <c r="P185" s="153" t="s">
        <v>296</v>
      </c>
      <c r="Q185" s="436"/>
      <c r="S185" s="154" t="s">
        <v>297</v>
      </c>
      <c r="T185" s="1171"/>
      <c r="U185" s="1173"/>
      <c r="V185" s="437"/>
    </row>
    <row r="186" spans="1:23" ht="13.5" customHeight="1" thickBot="1" x14ac:dyDescent="0.4">
      <c r="A186" s="133"/>
      <c r="B186" s="114"/>
      <c r="C186" s="114"/>
      <c r="E186" s="115"/>
      <c r="F186" s="115"/>
      <c r="G186" s="116"/>
      <c r="H186" s="116"/>
      <c r="I186" s="104"/>
      <c r="J186" s="115"/>
      <c r="K186" s="115"/>
      <c r="L186" s="115"/>
      <c r="M186" s="116"/>
      <c r="N186" s="116"/>
      <c r="P186" s="117"/>
      <c r="S186" s="113"/>
      <c r="T186" s="431"/>
      <c r="V186" s="134"/>
      <c r="W186" s="431"/>
    </row>
    <row r="187" spans="1:23" ht="33.75" customHeight="1" thickBot="1" x14ac:dyDescent="0.4">
      <c r="A187" s="1398" t="s">
        <v>298</v>
      </c>
      <c r="B187" s="1399"/>
      <c r="C187" s="1399"/>
      <c r="D187" s="1400"/>
      <c r="E187" s="1346">
        <f>VLOOKUP(B185,'EXTRAUrbano.Piano inv. forn '!$D$140:$AB$176,17,FALSE)</f>
        <v>0</v>
      </c>
      <c r="F187" s="1347"/>
      <c r="G187" s="1347"/>
      <c r="H187" s="1348"/>
      <c r="I187" s="104"/>
      <c r="J187" s="1398" t="s">
        <v>53</v>
      </c>
      <c r="K187" s="1441"/>
      <c r="L187" s="1399"/>
      <c r="M187" s="1346">
        <f>VLOOKUP(B185,'EXTRAUrbano.Piano inv. forn '!$D$140:$AB$176,19,FALSE)</f>
        <v>0</v>
      </c>
      <c r="N187" s="1348"/>
      <c r="O187" s="130"/>
      <c r="P187" s="781" t="s">
        <v>299</v>
      </c>
      <c r="Q187" s="135">
        <f>M187+E187</f>
        <v>0</v>
      </c>
      <c r="S187" s="154" t="s">
        <v>300</v>
      </c>
      <c r="T187" s="1171"/>
      <c r="U187" s="1173"/>
      <c r="V187" s="134"/>
      <c r="W187" s="431"/>
    </row>
    <row r="188" spans="1:23" ht="33.75" customHeight="1" thickBot="1" x14ac:dyDescent="0.4">
      <c r="A188" s="136"/>
      <c r="B188" s="137"/>
      <c r="C188" s="137"/>
      <c r="D188" s="137"/>
      <c r="E188" s="138"/>
      <c r="F188" s="138"/>
      <c r="G188" s="138"/>
      <c r="H188" s="138"/>
      <c r="I188" s="104"/>
      <c r="J188" s="115"/>
      <c r="K188" s="115"/>
      <c r="L188" s="115"/>
      <c r="M188" s="138"/>
      <c r="N188" s="138"/>
      <c r="O188" s="130"/>
      <c r="P188" s="113"/>
      <c r="Q188" s="130"/>
      <c r="S188" s="113"/>
      <c r="T188" s="114"/>
      <c r="U188" s="114"/>
      <c r="V188" s="134"/>
      <c r="W188" s="431"/>
    </row>
    <row r="189" spans="1:23" s="166" customFormat="1" ht="72" customHeight="1" x14ac:dyDescent="0.35">
      <c r="A189" s="1404" t="s">
        <v>301</v>
      </c>
      <c r="B189" s="1406" t="s">
        <v>302</v>
      </c>
      <c r="C189" s="1406" t="s">
        <v>303</v>
      </c>
      <c r="D189" s="149" t="s">
        <v>304</v>
      </c>
      <c r="E189" s="150" t="s">
        <v>305</v>
      </c>
      <c r="F189" s="149" t="s">
        <v>306</v>
      </c>
      <c r="G189" s="149" t="s">
        <v>307</v>
      </c>
      <c r="H189" s="151" t="s">
        <v>268</v>
      </c>
      <c r="I189" s="151" t="s">
        <v>308</v>
      </c>
      <c r="J189" s="151" t="s">
        <v>309</v>
      </c>
      <c r="K189" s="151" t="s">
        <v>818</v>
      </c>
      <c r="L189" s="151" t="s">
        <v>310</v>
      </c>
      <c r="M189" s="151" t="s">
        <v>311</v>
      </c>
      <c r="N189" s="151" t="s">
        <v>312</v>
      </c>
      <c r="O189" s="151" t="s">
        <v>313</v>
      </c>
      <c r="P189" s="151" t="s">
        <v>314</v>
      </c>
      <c r="Q189" s="151" t="s">
        <v>315</v>
      </c>
      <c r="R189" s="151" t="s">
        <v>316</v>
      </c>
      <c r="S189" s="151" t="s">
        <v>317</v>
      </c>
      <c r="T189" s="151" t="s">
        <v>819</v>
      </c>
      <c r="U189" s="782" t="s">
        <v>319</v>
      </c>
      <c r="V189" s="438"/>
    </row>
    <row r="190" spans="1:23" s="166" customFormat="1" ht="36.5" thickBot="1" x14ac:dyDescent="0.4">
      <c r="A190" s="1405"/>
      <c r="B190" s="1407"/>
      <c r="C190" s="1407"/>
      <c r="D190" s="152" t="s">
        <v>320</v>
      </c>
      <c r="E190" s="152" t="s">
        <v>333</v>
      </c>
      <c r="F190" s="152" t="s">
        <v>322</v>
      </c>
      <c r="G190" s="152" t="s">
        <v>322</v>
      </c>
      <c r="H190" s="152" t="s">
        <v>54</v>
      </c>
      <c r="I190" s="152" t="s">
        <v>334</v>
      </c>
      <c r="J190" s="152" t="s">
        <v>323</v>
      </c>
      <c r="K190" s="152" t="s">
        <v>324</v>
      </c>
      <c r="L190" s="152" t="s">
        <v>324</v>
      </c>
      <c r="M190" s="152" t="s">
        <v>325</v>
      </c>
      <c r="N190" s="152" t="s">
        <v>324</v>
      </c>
      <c r="O190" s="152" t="s">
        <v>326</v>
      </c>
      <c r="P190" s="152" t="s">
        <v>820</v>
      </c>
      <c r="Q190" s="152" t="s">
        <v>327</v>
      </c>
      <c r="R190" s="152" t="s">
        <v>328</v>
      </c>
      <c r="S190" s="152" t="s">
        <v>329</v>
      </c>
      <c r="T190" s="152" t="s">
        <v>329</v>
      </c>
      <c r="U190" s="783"/>
      <c r="V190" s="438"/>
    </row>
    <row r="191" spans="1:23" ht="15" customHeight="1" x14ac:dyDescent="0.35">
      <c r="A191" s="1396" t="str">
        <f>B185</f>
        <v>Extra-urb.E.4</v>
      </c>
      <c r="B191" s="141">
        <v>1</v>
      </c>
      <c r="C191" s="185"/>
      <c r="D191" s="119"/>
      <c r="E191" s="119"/>
      <c r="F191" s="185"/>
      <c r="G191" s="440"/>
      <c r="H191" s="120"/>
      <c r="I191" s="441"/>
      <c r="J191" s="442"/>
      <c r="K191" s="442"/>
      <c r="L191" s="443"/>
      <c r="M191" s="441"/>
      <c r="N191" s="443"/>
      <c r="O191" s="148"/>
      <c r="P191" s="148"/>
      <c r="Q191" s="441"/>
      <c r="R191" s="441"/>
      <c r="S191" s="441"/>
      <c r="T191" s="441"/>
      <c r="U191" s="444"/>
      <c r="V191" s="437"/>
    </row>
    <row r="192" spans="1:23" x14ac:dyDescent="0.35">
      <c r="A192" s="1396"/>
      <c r="B192" s="142">
        <v>2</v>
      </c>
      <c r="C192" s="118"/>
      <c r="D192" s="112"/>
      <c r="E192" s="112"/>
      <c r="F192" s="118"/>
      <c r="G192" s="445"/>
      <c r="H192" s="118"/>
      <c r="I192" s="428"/>
      <c r="J192" s="446"/>
      <c r="K192" s="446"/>
      <c r="L192" s="447"/>
      <c r="M192" s="428"/>
      <c r="N192" s="447"/>
      <c r="O192" s="139"/>
      <c r="P192" s="139"/>
      <c r="Q192" s="428"/>
      <c r="R192" s="428" t="s">
        <v>330</v>
      </c>
      <c r="S192" s="428"/>
      <c r="T192" s="428"/>
      <c r="U192" s="448"/>
      <c r="V192" s="437"/>
    </row>
    <row r="193" spans="1:23" x14ac:dyDescent="0.35">
      <c r="A193" s="1396"/>
      <c r="B193" s="142">
        <v>3</v>
      </c>
      <c r="C193" s="118"/>
      <c r="D193" s="112"/>
      <c r="E193" s="112"/>
      <c r="F193" s="118"/>
      <c r="G193" s="445"/>
      <c r="H193" s="118"/>
      <c r="I193" s="428"/>
      <c r="J193" s="446"/>
      <c r="K193" s="446"/>
      <c r="L193" s="447"/>
      <c r="M193" s="428"/>
      <c r="N193" s="447"/>
      <c r="O193" s="139"/>
      <c r="P193" s="139"/>
      <c r="Q193" s="428"/>
      <c r="R193" s="428"/>
      <c r="S193" s="428"/>
      <c r="T193" s="428"/>
      <c r="U193" s="448"/>
      <c r="V193" s="437"/>
    </row>
    <row r="194" spans="1:23" x14ac:dyDescent="0.35">
      <c r="A194" s="1396"/>
      <c r="B194" s="142">
        <v>4</v>
      </c>
      <c r="C194" s="118"/>
      <c r="D194" s="112"/>
      <c r="E194" s="112"/>
      <c r="F194" s="118"/>
      <c r="G194" s="445"/>
      <c r="H194" s="118"/>
      <c r="I194" s="428"/>
      <c r="J194" s="446"/>
      <c r="K194" s="446"/>
      <c r="L194" s="447"/>
      <c r="M194" s="428"/>
      <c r="N194" s="447"/>
      <c r="O194" s="139"/>
      <c r="P194" s="139"/>
      <c r="Q194" s="428"/>
      <c r="R194" s="428"/>
      <c r="S194" s="428"/>
      <c r="T194" s="428"/>
      <c r="U194" s="448"/>
      <c r="V194" s="437"/>
    </row>
    <row r="195" spans="1:23" x14ac:dyDescent="0.35">
      <c r="A195" s="1396"/>
      <c r="B195" s="142">
        <v>5</v>
      </c>
      <c r="C195" s="118"/>
      <c r="D195" s="112"/>
      <c r="E195" s="112"/>
      <c r="F195" s="118"/>
      <c r="G195" s="445"/>
      <c r="H195" s="118"/>
      <c r="I195" s="428"/>
      <c r="J195" s="446"/>
      <c r="K195" s="446"/>
      <c r="L195" s="447"/>
      <c r="M195" s="428"/>
      <c r="N195" s="447"/>
      <c r="O195" s="139"/>
      <c r="P195" s="139"/>
      <c r="Q195" s="428"/>
      <c r="R195" s="428"/>
      <c r="S195" s="428"/>
      <c r="T195" s="428"/>
      <c r="U195" s="448"/>
      <c r="V195" s="437"/>
    </row>
    <row r="196" spans="1:23" x14ac:dyDescent="0.35">
      <c r="A196" s="1396"/>
      <c r="B196" s="142">
        <v>6</v>
      </c>
      <c r="C196" s="118"/>
      <c r="D196" s="112"/>
      <c r="E196" s="112"/>
      <c r="F196" s="118"/>
      <c r="G196" s="445"/>
      <c r="H196" s="118"/>
      <c r="I196" s="428"/>
      <c r="J196" s="446"/>
      <c r="K196" s="446"/>
      <c r="L196" s="447"/>
      <c r="M196" s="428"/>
      <c r="N196" s="447"/>
      <c r="O196" s="139"/>
      <c r="P196" s="139"/>
      <c r="Q196" s="428"/>
      <c r="R196" s="428"/>
      <c r="S196" s="428"/>
      <c r="T196" s="428"/>
      <c r="U196" s="448"/>
      <c r="V196" s="437"/>
    </row>
    <row r="197" spans="1:23" x14ac:dyDescent="0.35">
      <c r="A197" s="1396"/>
      <c r="B197" s="142">
        <v>7</v>
      </c>
      <c r="C197" s="118"/>
      <c r="D197" s="112"/>
      <c r="E197" s="112"/>
      <c r="F197" s="118"/>
      <c r="G197" s="445"/>
      <c r="H197" s="118"/>
      <c r="I197" s="428"/>
      <c r="J197" s="446"/>
      <c r="K197" s="446"/>
      <c r="L197" s="447"/>
      <c r="M197" s="428"/>
      <c r="N197" s="447"/>
      <c r="O197" s="139"/>
      <c r="P197" s="139"/>
      <c r="Q197" s="428"/>
      <c r="R197" s="428"/>
      <c r="S197" s="428"/>
      <c r="T197" s="428"/>
      <c r="U197" s="448"/>
      <c r="V197" s="437"/>
    </row>
    <row r="198" spans="1:23" x14ac:dyDescent="0.35">
      <c r="A198" s="1396"/>
      <c r="B198" s="142">
        <v>8</v>
      </c>
      <c r="C198" s="118"/>
      <c r="D198" s="112"/>
      <c r="E198" s="112"/>
      <c r="F198" s="118"/>
      <c r="G198" s="445"/>
      <c r="H198" s="118"/>
      <c r="I198" s="428"/>
      <c r="J198" s="446"/>
      <c r="K198" s="446"/>
      <c r="L198" s="447"/>
      <c r="M198" s="428"/>
      <c r="N198" s="447"/>
      <c r="O198" s="139"/>
      <c r="P198" s="139"/>
      <c r="Q198" s="428"/>
      <c r="R198" s="428"/>
      <c r="S198" s="428"/>
      <c r="T198" s="428"/>
      <c r="U198" s="448"/>
      <c r="V198" s="437"/>
    </row>
    <row r="199" spans="1:23" x14ac:dyDescent="0.35">
      <c r="A199" s="1396"/>
      <c r="B199" s="142">
        <v>9</v>
      </c>
      <c r="C199" s="118"/>
      <c r="D199" s="112"/>
      <c r="E199" s="112"/>
      <c r="F199" s="118"/>
      <c r="G199" s="445"/>
      <c r="H199" s="118"/>
      <c r="I199" s="428"/>
      <c r="J199" s="446"/>
      <c r="K199" s="446"/>
      <c r="L199" s="447"/>
      <c r="M199" s="428"/>
      <c r="N199" s="447"/>
      <c r="O199" s="139"/>
      <c r="P199" s="139"/>
      <c r="Q199" s="428"/>
      <c r="R199" s="428"/>
      <c r="S199" s="428"/>
      <c r="T199" s="428"/>
      <c r="U199" s="448"/>
      <c r="V199" s="437"/>
    </row>
    <row r="200" spans="1:23" ht="15" thickBot="1" x14ac:dyDescent="0.4">
      <c r="A200" s="1397"/>
      <c r="B200" s="143">
        <v>10</v>
      </c>
      <c r="C200" s="132"/>
      <c r="D200" s="131"/>
      <c r="E200" s="131"/>
      <c r="F200" s="132"/>
      <c r="G200" s="449"/>
      <c r="H200" s="132"/>
      <c r="I200" s="450"/>
      <c r="J200" s="451"/>
      <c r="K200" s="451"/>
      <c r="L200" s="452"/>
      <c r="M200" s="450"/>
      <c r="N200" s="452"/>
      <c r="O200" s="140"/>
      <c r="P200" s="140"/>
      <c r="Q200" s="450"/>
      <c r="R200" s="450"/>
      <c r="S200" s="450"/>
      <c r="T200" s="450"/>
      <c r="U200" s="453"/>
      <c r="V200" s="437"/>
    </row>
    <row r="201" spans="1:23" ht="25" thickBot="1" x14ac:dyDescent="0.4">
      <c r="A201" s="564"/>
      <c r="C201" s="565"/>
      <c r="D201" s="566"/>
      <c r="E201" s="424" t="s">
        <v>331</v>
      </c>
      <c r="F201" s="425">
        <f>COUNTA(F191:F200)</f>
        <v>0</v>
      </c>
      <c r="G201" s="426">
        <f>COUNTA(G191:G200)</f>
        <v>0</v>
      </c>
      <c r="H201" s="565"/>
      <c r="I201" s="431"/>
      <c r="J201" s="567"/>
      <c r="K201" s="567"/>
      <c r="L201" s="568"/>
      <c r="M201" s="1354" t="s">
        <v>563</v>
      </c>
      <c r="N201" s="1355"/>
      <c r="O201" s="747">
        <f>SUM(O191:O200)</f>
        <v>0</v>
      </c>
      <c r="P201" s="748">
        <f>SUM(P191:P200)</f>
        <v>0</v>
      </c>
      <c r="Q201" s="431"/>
      <c r="S201" s="113"/>
      <c r="T201" s="117"/>
      <c r="U201" s="531"/>
      <c r="V201" s="455"/>
    </row>
    <row r="202" spans="1:23" ht="15" thickBot="1" x14ac:dyDescent="0.4">
      <c r="A202" s="456"/>
      <c r="B202" s="457"/>
      <c r="C202" s="407"/>
      <c r="D202" s="407"/>
      <c r="E202" s="407"/>
      <c r="F202" s="457"/>
      <c r="G202" s="407"/>
      <c r="H202" s="407"/>
      <c r="I202" s="457"/>
      <c r="J202" s="457"/>
      <c r="K202" s="457"/>
      <c r="L202" s="407"/>
      <c r="M202" s="407"/>
      <c r="N202" s="407"/>
      <c r="O202" s="407"/>
      <c r="P202" s="407"/>
      <c r="Q202" s="407"/>
      <c r="R202" s="407"/>
      <c r="S202" s="407"/>
      <c r="T202" s="458"/>
      <c r="U202" s="407"/>
      <c r="V202" s="459"/>
    </row>
    <row r="203" spans="1:23" ht="15" thickBot="1" x14ac:dyDescent="0.4">
      <c r="A203" s="432"/>
      <c r="B203" s="433"/>
      <c r="C203" s="434"/>
      <c r="D203" s="434"/>
      <c r="E203" s="434"/>
      <c r="F203" s="433"/>
      <c r="G203" s="434"/>
      <c r="H203" s="434"/>
      <c r="I203" s="433"/>
      <c r="J203" s="433"/>
      <c r="K203" s="433"/>
      <c r="L203" s="434"/>
      <c r="M203" s="434"/>
      <c r="N203" s="434"/>
      <c r="O203" s="434"/>
      <c r="P203" s="434"/>
      <c r="Q203" s="434"/>
      <c r="R203" s="434"/>
      <c r="S203" s="434"/>
      <c r="T203" s="434"/>
      <c r="U203" s="434"/>
      <c r="V203" s="435"/>
    </row>
    <row r="204" spans="1:23" ht="36" customHeight="1" thickBot="1" x14ac:dyDescent="0.4">
      <c r="A204" s="147" t="s">
        <v>9</v>
      </c>
      <c r="B204" s="1317" t="s">
        <v>724</v>
      </c>
      <c r="C204" s="1318"/>
      <c r="E204" s="1410" t="s">
        <v>294</v>
      </c>
      <c r="F204" s="1411"/>
      <c r="G204" s="1315">
        <f>VLOOKUP(B204,'EXTRAUrbano.Piano inv. forn '!$D$140:$AB$176,3,FALSE)</f>
        <v>0</v>
      </c>
      <c r="H204" s="1316"/>
      <c r="I204" s="104"/>
      <c r="J204" s="1410" t="s">
        <v>295</v>
      </c>
      <c r="K204" s="1412"/>
      <c r="L204" s="1411"/>
      <c r="M204" s="1315">
        <f>VLOOKUP(B204,'EXTRAUrbano.Piano inv. forn '!$D$140:$AB$176,4,FALSE)</f>
        <v>0</v>
      </c>
      <c r="N204" s="1316"/>
      <c r="P204" s="153" t="s">
        <v>296</v>
      </c>
      <c r="Q204" s="436"/>
      <c r="S204" s="154" t="s">
        <v>297</v>
      </c>
      <c r="T204" s="1171"/>
      <c r="U204" s="1173"/>
      <c r="V204" s="437"/>
    </row>
    <row r="205" spans="1:23" ht="13.5" customHeight="1" thickBot="1" x14ac:dyDescent="0.4">
      <c r="A205" s="133"/>
      <c r="B205" s="114"/>
      <c r="C205" s="114"/>
      <c r="E205" s="115"/>
      <c r="F205" s="115"/>
      <c r="G205" s="116"/>
      <c r="H205" s="116"/>
      <c r="I205" s="104"/>
      <c r="J205" s="115"/>
      <c r="K205" s="115"/>
      <c r="L205" s="115"/>
      <c r="M205" s="116"/>
      <c r="N205" s="116"/>
      <c r="P205" s="117"/>
      <c r="S205" s="113"/>
      <c r="T205" s="431"/>
      <c r="V205" s="134"/>
      <c r="W205" s="431"/>
    </row>
    <row r="206" spans="1:23" ht="33.75" customHeight="1" thickBot="1" x14ac:dyDescent="0.4">
      <c r="A206" s="1398" t="s">
        <v>298</v>
      </c>
      <c r="B206" s="1399"/>
      <c r="C206" s="1399"/>
      <c r="D206" s="1400"/>
      <c r="E206" s="1346">
        <f>VLOOKUP(B204,'EXTRAUrbano.Piano inv. forn '!$D$140:$AB$176,17,FALSE)</f>
        <v>0</v>
      </c>
      <c r="F206" s="1347"/>
      <c r="G206" s="1347"/>
      <c r="H206" s="1348"/>
      <c r="I206" s="104"/>
      <c r="J206" s="1398" t="s">
        <v>53</v>
      </c>
      <c r="K206" s="1441"/>
      <c r="L206" s="1399"/>
      <c r="M206" s="1346">
        <f>VLOOKUP(B204,'EXTRAUrbano.Piano inv. forn '!$D$140:$AB$176,19,FALSE)</f>
        <v>0</v>
      </c>
      <c r="N206" s="1348"/>
      <c r="O206" s="130"/>
      <c r="P206" s="781" t="s">
        <v>299</v>
      </c>
      <c r="Q206" s="135">
        <f>M206+E206</f>
        <v>0</v>
      </c>
      <c r="S206" s="154" t="s">
        <v>300</v>
      </c>
      <c r="T206" s="1171"/>
      <c r="U206" s="1173"/>
      <c r="V206" s="134"/>
      <c r="W206" s="431"/>
    </row>
    <row r="207" spans="1:23" ht="33.75" customHeight="1" thickBot="1" x14ac:dyDescent="0.4">
      <c r="A207" s="136"/>
      <c r="B207" s="137"/>
      <c r="C207" s="137"/>
      <c r="D207" s="137"/>
      <c r="E207" s="138"/>
      <c r="F207" s="138"/>
      <c r="G207" s="138"/>
      <c r="H207" s="138"/>
      <c r="I207" s="104"/>
      <c r="J207" s="115"/>
      <c r="K207" s="115"/>
      <c r="L207" s="115"/>
      <c r="M207" s="138"/>
      <c r="N207" s="138"/>
      <c r="O207" s="130"/>
      <c r="P207" s="113"/>
      <c r="Q207" s="130"/>
      <c r="S207" s="113"/>
      <c r="T207" s="114"/>
      <c r="U207" s="114"/>
      <c r="V207" s="134"/>
      <c r="W207" s="431"/>
    </row>
    <row r="208" spans="1:23" s="166" customFormat="1" ht="72" customHeight="1" x14ac:dyDescent="0.35">
      <c r="A208" s="1404" t="s">
        <v>301</v>
      </c>
      <c r="B208" s="1406" t="s">
        <v>302</v>
      </c>
      <c r="C208" s="1406" t="s">
        <v>303</v>
      </c>
      <c r="D208" s="149" t="s">
        <v>304</v>
      </c>
      <c r="E208" s="150" t="s">
        <v>305</v>
      </c>
      <c r="F208" s="149" t="s">
        <v>306</v>
      </c>
      <c r="G208" s="149" t="s">
        <v>307</v>
      </c>
      <c r="H208" s="151" t="s">
        <v>268</v>
      </c>
      <c r="I208" s="151" t="s">
        <v>308</v>
      </c>
      <c r="J208" s="151" t="s">
        <v>309</v>
      </c>
      <c r="K208" s="151" t="s">
        <v>818</v>
      </c>
      <c r="L208" s="151" t="s">
        <v>310</v>
      </c>
      <c r="M208" s="151" t="s">
        <v>311</v>
      </c>
      <c r="N208" s="151" t="s">
        <v>312</v>
      </c>
      <c r="O208" s="151" t="s">
        <v>313</v>
      </c>
      <c r="P208" s="151" t="s">
        <v>314</v>
      </c>
      <c r="Q208" s="151" t="s">
        <v>315</v>
      </c>
      <c r="R208" s="151" t="s">
        <v>316</v>
      </c>
      <c r="S208" s="151" t="s">
        <v>317</v>
      </c>
      <c r="T208" s="151" t="s">
        <v>819</v>
      </c>
      <c r="U208" s="782" t="s">
        <v>319</v>
      </c>
      <c r="V208" s="438"/>
    </row>
    <row r="209" spans="1:23" s="166" customFormat="1" ht="36.5" thickBot="1" x14ac:dyDescent="0.4">
      <c r="A209" s="1405"/>
      <c r="B209" s="1407"/>
      <c r="C209" s="1407"/>
      <c r="D209" s="152" t="s">
        <v>320</v>
      </c>
      <c r="E209" s="152" t="s">
        <v>333</v>
      </c>
      <c r="F209" s="152" t="s">
        <v>322</v>
      </c>
      <c r="G209" s="152" t="s">
        <v>322</v>
      </c>
      <c r="H209" s="152" t="s">
        <v>54</v>
      </c>
      <c r="I209" s="152" t="s">
        <v>334</v>
      </c>
      <c r="J209" s="152" t="s">
        <v>323</v>
      </c>
      <c r="K209" s="152" t="s">
        <v>324</v>
      </c>
      <c r="L209" s="152" t="s">
        <v>324</v>
      </c>
      <c r="M209" s="152" t="s">
        <v>325</v>
      </c>
      <c r="N209" s="152" t="s">
        <v>324</v>
      </c>
      <c r="O209" s="152" t="s">
        <v>326</v>
      </c>
      <c r="P209" s="152" t="s">
        <v>820</v>
      </c>
      <c r="Q209" s="152" t="s">
        <v>327</v>
      </c>
      <c r="R209" s="152" t="s">
        <v>328</v>
      </c>
      <c r="S209" s="152" t="s">
        <v>329</v>
      </c>
      <c r="T209" s="152" t="s">
        <v>329</v>
      </c>
      <c r="U209" s="783"/>
      <c r="V209" s="438"/>
    </row>
    <row r="210" spans="1:23" ht="15" customHeight="1" x14ac:dyDescent="0.35">
      <c r="A210" s="1396" t="str">
        <f>B204</f>
        <v>Extra-urb.E.4</v>
      </c>
      <c r="B210" s="141">
        <v>1</v>
      </c>
      <c r="C210" s="185"/>
      <c r="D210" s="119"/>
      <c r="E210" s="119"/>
      <c r="F210" s="185"/>
      <c r="G210" s="440"/>
      <c r="H210" s="120"/>
      <c r="I210" s="441"/>
      <c r="J210" s="442"/>
      <c r="K210" s="442"/>
      <c r="L210" s="443"/>
      <c r="M210" s="441"/>
      <c r="N210" s="443"/>
      <c r="O210" s="148"/>
      <c r="P210" s="148"/>
      <c r="Q210" s="441"/>
      <c r="R210" s="441"/>
      <c r="S210" s="441"/>
      <c r="T210" s="441"/>
      <c r="U210" s="444"/>
      <c r="V210" s="437"/>
    </row>
    <row r="211" spans="1:23" x14ac:dyDescent="0.35">
      <c r="A211" s="1396"/>
      <c r="B211" s="142">
        <v>2</v>
      </c>
      <c r="C211" s="118"/>
      <c r="D211" s="112"/>
      <c r="E211" s="112"/>
      <c r="F211" s="118"/>
      <c r="G211" s="445"/>
      <c r="H211" s="118"/>
      <c r="I211" s="428"/>
      <c r="J211" s="446"/>
      <c r="K211" s="446"/>
      <c r="L211" s="447"/>
      <c r="M211" s="428"/>
      <c r="N211" s="447"/>
      <c r="O211" s="139"/>
      <c r="P211" s="139"/>
      <c r="Q211" s="428"/>
      <c r="R211" s="428" t="s">
        <v>330</v>
      </c>
      <c r="S211" s="428"/>
      <c r="T211" s="428"/>
      <c r="U211" s="448"/>
      <c r="V211" s="437"/>
    </row>
    <row r="212" spans="1:23" x14ac:dyDescent="0.35">
      <c r="A212" s="1396"/>
      <c r="B212" s="142">
        <v>3</v>
      </c>
      <c r="C212" s="118"/>
      <c r="D212" s="112"/>
      <c r="E212" s="112"/>
      <c r="F212" s="118"/>
      <c r="G212" s="445"/>
      <c r="H212" s="118"/>
      <c r="I212" s="428"/>
      <c r="J212" s="446"/>
      <c r="K212" s="446"/>
      <c r="L212" s="447"/>
      <c r="M212" s="428"/>
      <c r="N212" s="447"/>
      <c r="O212" s="139"/>
      <c r="P212" s="139"/>
      <c r="Q212" s="428"/>
      <c r="R212" s="428"/>
      <c r="S212" s="428"/>
      <c r="T212" s="428"/>
      <c r="U212" s="448"/>
      <c r="V212" s="437"/>
    </row>
    <row r="213" spans="1:23" x14ac:dyDescent="0.35">
      <c r="A213" s="1396"/>
      <c r="B213" s="142">
        <v>4</v>
      </c>
      <c r="C213" s="118"/>
      <c r="D213" s="112"/>
      <c r="E213" s="112"/>
      <c r="F213" s="118"/>
      <c r="G213" s="445"/>
      <c r="H213" s="118"/>
      <c r="I213" s="428"/>
      <c r="J213" s="446"/>
      <c r="K213" s="446"/>
      <c r="L213" s="447"/>
      <c r="M213" s="428"/>
      <c r="N213" s="447"/>
      <c r="O213" s="139"/>
      <c r="P213" s="139"/>
      <c r="Q213" s="428"/>
      <c r="R213" s="428"/>
      <c r="S213" s="428"/>
      <c r="T213" s="428"/>
      <c r="U213" s="448"/>
      <c r="V213" s="437"/>
    </row>
    <row r="214" spans="1:23" x14ac:dyDescent="0.35">
      <c r="A214" s="1396"/>
      <c r="B214" s="142">
        <v>5</v>
      </c>
      <c r="C214" s="118"/>
      <c r="D214" s="112"/>
      <c r="E214" s="112"/>
      <c r="F214" s="118"/>
      <c r="G214" s="445"/>
      <c r="H214" s="118"/>
      <c r="I214" s="428"/>
      <c r="J214" s="446"/>
      <c r="K214" s="446"/>
      <c r="L214" s="447"/>
      <c r="M214" s="428"/>
      <c r="N214" s="447"/>
      <c r="O214" s="139"/>
      <c r="P214" s="139"/>
      <c r="Q214" s="428"/>
      <c r="R214" s="428"/>
      <c r="S214" s="428"/>
      <c r="T214" s="428"/>
      <c r="U214" s="448"/>
      <c r="V214" s="437"/>
    </row>
    <row r="215" spans="1:23" x14ac:dyDescent="0.35">
      <c r="A215" s="1396"/>
      <c r="B215" s="142">
        <v>6</v>
      </c>
      <c r="C215" s="118"/>
      <c r="D215" s="112"/>
      <c r="E215" s="112"/>
      <c r="F215" s="118"/>
      <c r="G215" s="445"/>
      <c r="H215" s="118"/>
      <c r="I215" s="428"/>
      <c r="J215" s="446"/>
      <c r="K215" s="446"/>
      <c r="L215" s="447"/>
      <c r="M215" s="428"/>
      <c r="N215" s="447"/>
      <c r="O215" s="139"/>
      <c r="P215" s="139"/>
      <c r="Q215" s="428"/>
      <c r="R215" s="428"/>
      <c r="S215" s="428"/>
      <c r="T215" s="428"/>
      <c r="U215" s="448"/>
      <c r="V215" s="437"/>
    </row>
    <row r="216" spans="1:23" x14ac:dyDescent="0.35">
      <c r="A216" s="1396"/>
      <c r="B216" s="142">
        <v>7</v>
      </c>
      <c r="C216" s="118"/>
      <c r="D216" s="112"/>
      <c r="E216" s="112"/>
      <c r="F216" s="118"/>
      <c r="G216" s="445"/>
      <c r="H216" s="118"/>
      <c r="I216" s="428"/>
      <c r="J216" s="446"/>
      <c r="K216" s="446"/>
      <c r="L216" s="447"/>
      <c r="M216" s="428"/>
      <c r="N216" s="447"/>
      <c r="O216" s="139"/>
      <c r="P216" s="139"/>
      <c r="Q216" s="428"/>
      <c r="R216" s="428"/>
      <c r="S216" s="428"/>
      <c r="T216" s="428"/>
      <c r="U216" s="448"/>
      <c r="V216" s="437"/>
    </row>
    <row r="217" spans="1:23" x14ac:dyDescent="0.35">
      <c r="A217" s="1396"/>
      <c r="B217" s="142">
        <v>8</v>
      </c>
      <c r="C217" s="118"/>
      <c r="D217" s="112"/>
      <c r="E217" s="112"/>
      <c r="F217" s="118"/>
      <c r="G217" s="445"/>
      <c r="H217" s="118"/>
      <c r="I217" s="428"/>
      <c r="J217" s="446"/>
      <c r="K217" s="446"/>
      <c r="L217" s="447"/>
      <c r="M217" s="428"/>
      <c r="N217" s="447"/>
      <c r="O217" s="139"/>
      <c r="P217" s="139"/>
      <c r="Q217" s="428"/>
      <c r="R217" s="428"/>
      <c r="S217" s="428"/>
      <c r="T217" s="428"/>
      <c r="U217" s="448"/>
      <c r="V217" s="437"/>
    </row>
    <row r="218" spans="1:23" x14ac:dyDescent="0.35">
      <c r="A218" s="1396"/>
      <c r="B218" s="142">
        <v>9</v>
      </c>
      <c r="C218" s="118"/>
      <c r="D218" s="112"/>
      <c r="E218" s="112"/>
      <c r="F218" s="118"/>
      <c r="G218" s="445"/>
      <c r="H218" s="118"/>
      <c r="I218" s="428"/>
      <c r="J218" s="446"/>
      <c r="K218" s="446"/>
      <c r="L218" s="447"/>
      <c r="M218" s="428"/>
      <c r="N218" s="447"/>
      <c r="O218" s="139"/>
      <c r="P218" s="139"/>
      <c r="Q218" s="428"/>
      <c r="R218" s="428"/>
      <c r="S218" s="428"/>
      <c r="T218" s="428"/>
      <c r="U218" s="448"/>
      <c r="V218" s="437"/>
    </row>
    <row r="219" spans="1:23" ht="15" thickBot="1" x14ac:dyDescent="0.4">
      <c r="A219" s="1397"/>
      <c r="B219" s="143">
        <v>10</v>
      </c>
      <c r="C219" s="132"/>
      <c r="D219" s="131"/>
      <c r="E219" s="131"/>
      <c r="F219" s="132"/>
      <c r="G219" s="449"/>
      <c r="H219" s="132"/>
      <c r="I219" s="450"/>
      <c r="J219" s="451"/>
      <c r="K219" s="451"/>
      <c r="L219" s="452"/>
      <c r="M219" s="450"/>
      <c r="N219" s="452"/>
      <c r="O219" s="140"/>
      <c r="P219" s="140"/>
      <c r="Q219" s="450"/>
      <c r="R219" s="450"/>
      <c r="S219" s="450"/>
      <c r="T219" s="450"/>
      <c r="U219" s="453"/>
      <c r="V219" s="437"/>
    </row>
    <row r="220" spans="1:23" ht="25" thickBot="1" x14ac:dyDescent="0.4">
      <c r="A220" s="564"/>
      <c r="C220" s="565"/>
      <c r="D220" s="566"/>
      <c r="E220" s="424" t="s">
        <v>331</v>
      </c>
      <c r="F220" s="425">
        <f>COUNTA(F210:F219)</f>
        <v>0</v>
      </c>
      <c r="G220" s="426">
        <f>COUNTA(G210:G219)</f>
        <v>0</v>
      </c>
      <c r="H220" s="565"/>
      <c r="I220" s="431"/>
      <c r="J220" s="567"/>
      <c r="K220" s="567"/>
      <c r="L220" s="568"/>
      <c r="M220" s="1354" t="s">
        <v>563</v>
      </c>
      <c r="N220" s="1355"/>
      <c r="O220" s="747">
        <f>SUM(O210:O219)</f>
        <v>0</v>
      </c>
      <c r="P220" s="748">
        <f>SUM(P210:P219)</f>
        <v>0</v>
      </c>
      <c r="Q220" s="431"/>
      <c r="S220" s="113"/>
      <c r="T220" s="117"/>
      <c r="U220" s="531"/>
      <c r="V220" s="455"/>
    </row>
    <row r="221" spans="1:23" ht="15" thickBot="1" x14ac:dyDescent="0.4">
      <c r="A221" s="456"/>
      <c r="B221" s="457"/>
      <c r="C221" s="407"/>
      <c r="D221" s="407"/>
      <c r="E221" s="407"/>
      <c r="F221" s="457"/>
      <c r="G221" s="407"/>
      <c r="H221" s="407"/>
      <c r="I221" s="457"/>
      <c r="J221" s="457"/>
      <c r="K221" s="457"/>
      <c r="L221" s="407"/>
      <c r="M221" s="407"/>
      <c r="N221" s="407"/>
      <c r="O221" s="407"/>
      <c r="P221" s="407"/>
      <c r="Q221" s="407"/>
      <c r="R221" s="407"/>
      <c r="S221" s="407"/>
      <c r="T221" s="458"/>
      <c r="U221" s="407"/>
      <c r="V221" s="459"/>
    </row>
    <row r="222" spans="1:23" ht="15" thickBot="1" x14ac:dyDescent="0.4">
      <c r="A222" s="432"/>
      <c r="B222" s="433"/>
      <c r="C222" s="434"/>
      <c r="D222" s="434"/>
      <c r="E222" s="434"/>
      <c r="F222" s="433"/>
      <c r="G222" s="434"/>
      <c r="H222" s="434"/>
      <c r="I222" s="433"/>
      <c r="J222" s="433"/>
      <c r="K222" s="433"/>
      <c r="L222" s="434"/>
      <c r="M222" s="434"/>
      <c r="N222" s="434"/>
      <c r="O222" s="434"/>
      <c r="P222" s="434"/>
      <c r="Q222" s="434"/>
      <c r="R222" s="434"/>
      <c r="S222" s="434"/>
      <c r="T222" s="434"/>
      <c r="U222" s="434"/>
      <c r="V222" s="435"/>
    </row>
    <row r="223" spans="1:23" ht="36" customHeight="1" thickBot="1" x14ac:dyDescent="0.4">
      <c r="A223" s="147" t="s">
        <v>9</v>
      </c>
      <c r="B223" s="1317" t="s">
        <v>724</v>
      </c>
      <c r="C223" s="1318"/>
      <c r="E223" s="1410" t="s">
        <v>294</v>
      </c>
      <c r="F223" s="1411"/>
      <c r="G223" s="1315">
        <f>VLOOKUP(B223,'EXTRAUrbano.Piano inv. forn '!$D$140:$AB$176,3,FALSE)</f>
        <v>0</v>
      </c>
      <c r="H223" s="1316"/>
      <c r="I223" s="104"/>
      <c r="J223" s="1410" t="s">
        <v>295</v>
      </c>
      <c r="K223" s="1412"/>
      <c r="L223" s="1411"/>
      <c r="M223" s="1315">
        <f>VLOOKUP(B223,'EXTRAUrbano.Piano inv. forn '!$D$140:$AB$176,4,FALSE)</f>
        <v>0</v>
      </c>
      <c r="N223" s="1316"/>
      <c r="P223" s="153" t="s">
        <v>296</v>
      </c>
      <c r="Q223" s="436"/>
      <c r="S223" s="154" t="s">
        <v>297</v>
      </c>
      <c r="T223" s="1171"/>
      <c r="U223" s="1173"/>
      <c r="V223" s="437"/>
    </row>
    <row r="224" spans="1:23" ht="13.5" customHeight="1" thickBot="1" x14ac:dyDescent="0.4">
      <c r="A224" s="133"/>
      <c r="B224" s="114"/>
      <c r="C224" s="114"/>
      <c r="E224" s="115"/>
      <c r="F224" s="115"/>
      <c r="G224" s="116"/>
      <c r="H224" s="116"/>
      <c r="I224" s="104"/>
      <c r="J224" s="115"/>
      <c r="K224" s="115"/>
      <c r="L224" s="115"/>
      <c r="M224" s="116"/>
      <c r="N224" s="116"/>
      <c r="P224" s="117"/>
      <c r="S224" s="113"/>
      <c r="T224" s="431"/>
      <c r="V224" s="134"/>
      <c r="W224" s="431"/>
    </row>
    <row r="225" spans="1:23" ht="33.75" customHeight="1" thickBot="1" x14ac:dyDescent="0.4">
      <c r="A225" s="1398" t="s">
        <v>298</v>
      </c>
      <c r="B225" s="1399"/>
      <c r="C225" s="1399"/>
      <c r="D225" s="1400"/>
      <c r="E225" s="1346">
        <f>VLOOKUP(B223,'EXTRAUrbano.Piano inv. forn '!$D$140:$AB$176,17,FALSE)</f>
        <v>0</v>
      </c>
      <c r="F225" s="1347"/>
      <c r="G225" s="1347"/>
      <c r="H225" s="1348"/>
      <c r="I225" s="104"/>
      <c r="J225" s="1398" t="s">
        <v>53</v>
      </c>
      <c r="K225" s="1441"/>
      <c r="L225" s="1399"/>
      <c r="M225" s="1346">
        <f>VLOOKUP(B223,'EXTRAUrbano.Piano inv. forn '!$D$140:$AB$176,19,FALSE)</f>
        <v>0</v>
      </c>
      <c r="N225" s="1348"/>
      <c r="O225" s="130"/>
      <c r="P225" s="781" t="s">
        <v>299</v>
      </c>
      <c r="Q225" s="135">
        <f>M225+E225</f>
        <v>0</v>
      </c>
      <c r="S225" s="154" t="s">
        <v>300</v>
      </c>
      <c r="T225" s="1171"/>
      <c r="U225" s="1173"/>
      <c r="V225" s="134"/>
      <c r="W225" s="431"/>
    </row>
    <row r="226" spans="1:23" ht="33.75" customHeight="1" thickBot="1" x14ac:dyDescent="0.4">
      <c r="A226" s="136"/>
      <c r="B226" s="137"/>
      <c r="C226" s="137"/>
      <c r="D226" s="137"/>
      <c r="E226" s="138"/>
      <c r="F226" s="138"/>
      <c r="G226" s="138"/>
      <c r="H226" s="138"/>
      <c r="I226" s="104"/>
      <c r="J226" s="115"/>
      <c r="K226" s="115"/>
      <c r="L226" s="115"/>
      <c r="M226" s="138"/>
      <c r="N226" s="138"/>
      <c r="O226" s="130"/>
      <c r="P226" s="113"/>
      <c r="Q226" s="130"/>
      <c r="S226" s="113"/>
      <c r="T226" s="114"/>
      <c r="U226" s="114"/>
      <c r="V226" s="134"/>
      <c r="W226" s="431"/>
    </row>
    <row r="227" spans="1:23" s="166" customFormat="1" ht="72" customHeight="1" x14ac:dyDescent="0.35">
      <c r="A227" s="1404" t="s">
        <v>301</v>
      </c>
      <c r="B227" s="1406" t="s">
        <v>302</v>
      </c>
      <c r="C227" s="1406" t="s">
        <v>303</v>
      </c>
      <c r="D227" s="149" t="s">
        <v>304</v>
      </c>
      <c r="E227" s="150" t="s">
        <v>305</v>
      </c>
      <c r="F227" s="149" t="s">
        <v>306</v>
      </c>
      <c r="G227" s="149" t="s">
        <v>307</v>
      </c>
      <c r="H227" s="151" t="s">
        <v>268</v>
      </c>
      <c r="I227" s="151" t="s">
        <v>308</v>
      </c>
      <c r="J227" s="151" t="s">
        <v>309</v>
      </c>
      <c r="K227" s="151" t="s">
        <v>818</v>
      </c>
      <c r="L227" s="151" t="s">
        <v>310</v>
      </c>
      <c r="M227" s="151" t="s">
        <v>311</v>
      </c>
      <c r="N227" s="151" t="s">
        <v>312</v>
      </c>
      <c r="O227" s="151" t="s">
        <v>313</v>
      </c>
      <c r="P227" s="151" t="s">
        <v>314</v>
      </c>
      <c r="Q227" s="151" t="s">
        <v>315</v>
      </c>
      <c r="R227" s="151" t="s">
        <v>316</v>
      </c>
      <c r="S227" s="151" t="s">
        <v>317</v>
      </c>
      <c r="T227" s="151" t="s">
        <v>819</v>
      </c>
      <c r="U227" s="782" t="s">
        <v>319</v>
      </c>
      <c r="V227" s="438"/>
    </row>
    <row r="228" spans="1:23" s="166" customFormat="1" ht="36.5" thickBot="1" x14ac:dyDescent="0.4">
      <c r="A228" s="1405"/>
      <c r="B228" s="1407"/>
      <c r="C228" s="1407"/>
      <c r="D228" s="152" t="s">
        <v>320</v>
      </c>
      <c r="E228" s="152" t="s">
        <v>333</v>
      </c>
      <c r="F228" s="152" t="s">
        <v>322</v>
      </c>
      <c r="G228" s="152" t="s">
        <v>322</v>
      </c>
      <c r="H228" s="152" t="s">
        <v>54</v>
      </c>
      <c r="I228" s="152" t="s">
        <v>334</v>
      </c>
      <c r="J228" s="152" t="s">
        <v>323</v>
      </c>
      <c r="K228" s="152" t="s">
        <v>324</v>
      </c>
      <c r="L228" s="152" t="s">
        <v>324</v>
      </c>
      <c r="M228" s="152" t="s">
        <v>325</v>
      </c>
      <c r="N228" s="152" t="s">
        <v>324</v>
      </c>
      <c r="O228" s="152" t="s">
        <v>326</v>
      </c>
      <c r="P228" s="152" t="s">
        <v>820</v>
      </c>
      <c r="Q228" s="152" t="s">
        <v>327</v>
      </c>
      <c r="R228" s="152" t="s">
        <v>328</v>
      </c>
      <c r="S228" s="152" t="s">
        <v>329</v>
      </c>
      <c r="T228" s="152" t="s">
        <v>329</v>
      </c>
      <c r="U228" s="783"/>
      <c r="V228" s="438"/>
    </row>
    <row r="229" spans="1:23" ht="15" customHeight="1" x14ac:dyDescent="0.35">
      <c r="A229" s="1396" t="str">
        <f>B223</f>
        <v>Extra-urb.E.4</v>
      </c>
      <c r="B229" s="141">
        <v>1</v>
      </c>
      <c r="C229" s="185"/>
      <c r="D229" s="119"/>
      <c r="E229" s="119"/>
      <c r="F229" s="185"/>
      <c r="G229" s="440"/>
      <c r="H229" s="120"/>
      <c r="I229" s="441"/>
      <c r="J229" s="442"/>
      <c r="K229" s="442"/>
      <c r="L229" s="443"/>
      <c r="M229" s="441"/>
      <c r="N229" s="443"/>
      <c r="O229" s="148"/>
      <c r="P229" s="148"/>
      <c r="Q229" s="441"/>
      <c r="R229" s="441"/>
      <c r="S229" s="441"/>
      <c r="T229" s="441"/>
      <c r="U229" s="444"/>
      <c r="V229" s="437"/>
    </row>
    <row r="230" spans="1:23" x14ac:dyDescent="0.35">
      <c r="A230" s="1396"/>
      <c r="B230" s="142">
        <v>2</v>
      </c>
      <c r="C230" s="118"/>
      <c r="D230" s="112"/>
      <c r="E230" s="112"/>
      <c r="F230" s="118"/>
      <c r="G230" s="445"/>
      <c r="H230" s="118"/>
      <c r="I230" s="428"/>
      <c r="J230" s="446"/>
      <c r="K230" s="446"/>
      <c r="L230" s="447"/>
      <c r="M230" s="428"/>
      <c r="N230" s="447"/>
      <c r="O230" s="139"/>
      <c r="P230" s="139"/>
      <c r="Q230" s="428"/>
      <c r="R230" s="428" t="s">
        <v>330</v>
      </c>
      <c r="S230" s="428"/>
      <c r="T230" s="428"/>
      <c r="U230" s="448"/>
      <c r="V230" s="437"/>
    </row>
    <row r="231" spans="1:23" x14ac:dyDescent="0.35">
      <c r="A231" s="1396"/>
      <c r="B231" s="142">
        <v>3</v>
      </c>
      <c r="C231" s="118"/>
      <c r="D231" s="112"/>
      <c r="E231" s="112"/>
      <c r="F231" s="118"/>
      <c r="G231" s="445"/>
      <c r="H231" s="118"/>
      <c r="I231" s="428"/>
      <c r="J231" s="446"/>
      <c r="K231" s="446"/>
      <c r="L231" s="447"/>
      <c r="M231" s="428"/>
      <c r="N231" s="447"/>
      <c r="O231" s="139"/>
      <c r="P231" s="139"/>
      <c r="Q231" s="428"/>
      <c r="R231" s="428"/>
      <c r="S231" s="428"/>
      <c r="T231" s="428"/>
      <c r="U231" s="448"/>
      <c r="V231" s="437"/>
    </row>
    <row r="232" spans="1:23" x14ac:dyDescent="0.35">
      <c r="A232" s="1396"/>
      <c r="B232" s="142">
        <v>4</v>
      </c>
      <c r="C232" s="118"/>
      <c r="D232" s="112"/>
      <c r="E232" s="112"/>
      <c r="F232" s="118"/>
      <c r="G232" s="445"/>
      <c r="H232" s="118"/>
      <c r="I232" s="428"/>
      <c r="J232" s="446"/>
      <c r="K232" s="446"/>
      <c r="L232" s="447"/>
      <c r="M232" s="428"/>
      <c r="N232" s="447"/>
      <c r="O232" s="139"/>
      <c r="P232" s="139"/>
      <c r="Q232" s="428"/>
      <c r="R232" s="428"/>
      <c r="S232" s="428"/>
      <c r="T232" s="428"/>
      <c r="U232" s="448"/>
      <c r="V232" s="437"/>
    </row>
    <row r="233" spans="1:23" x14ac:dyDescent="0.35">
      <c r="A233" s="1396"/>
      <c r="B233" s="142">
        <v>5</v>
      </c>
      <c r="C233" s="118"/>
      <c r="D233" s="112"/>
      <c r="E233" s="112"/>
      <c r="F233" s="118"/>
      <c r="G233" s="445"/>
      <c r="H233" s="118"/>
      <c r="I233" s="428"/>
      <c r="J233" s="446"/>
      <c r="K233" s="446"/>
      <c r="L233" s="447"/>
      <c r="M233" s="428"/>
      <c r="N233" s="447"/>
      <c r="O233" s="139"/>
      <c r="P233" s="139"/>
      <c r="Q233" s="428"/>
      <c r="R233" s="428"/>
      <c r="S233" s="428"/>
      <c r="T233" s="428"/>
      <c r="U233" s="448"/>
      <c r="V233" s="437"/>
    </row>
    <row r="234" spans="1:23" x14ac:dyDescent="0.35">
      <c r="A234" s="1396"/>
      <c r="B234" s="142">
        <v>6</v>
      </c>
      <c r="C234" s="118"/>
      <c r="D234" s="112"/>
      <c r="E234" s="112"/>
      <c r="F234" s="118"/>
      <c r="G234" s="445"/>
      <c r="H234" s="118"/>
      <c r="I234" s="428"/>
      <c r="J234" s="446"/>
      <c r="K234" s="446"/>
      <c r="L234" s="447"/>
      <c r="M234" s="428"/>
      <c r="N234" s="447"/>
      <c r="O234" s="139"/>
      <c r="P234" s="139"/>
      <c r="Q234" s="428"/>
      <c r="R234" s="428"/>
      <c r="S234" s="428"/>
      <c r="T234" s="428"/>
      <c r="U234" s="448"/>
      <c r="V234" s="437"/>
    </row>
    <row r="235" spans="1:23" x14ac:dyDescent="0.35">
      <c r="A235" s="1396"/>
      <c r="B235" s="142">
        <v>7</v>
      </c>
      <c r="C235" s="118"/>
      <c r="D235" s="112"/>
      <c r="E235" s="112"/>
      <c r="F235" s="118"/>
      <c r="G235" s="445"/>
      <c r="H235" s="118"/>
      <c r="I235" s="428"/>
      <c r="J235" s="446"/>
      <c r="K235" s="446"/>
      <c r="L235" s="447"/>
      <c r="M235" s="428"/>
      <c r="N235" s="447"/>
      <c r="O235" s="139"/>
      <c r="P235" s="139"/>
      <c r="Q235" s="428"/>
      <c r="R235" s="428"/>
      <c r="S235" s="428"/>
      <c r="T235" s="428"/>
      <c r="U235" s="448"/>
      <c r="V235" s="437"/>
    </row>
    <row r="236" spans="1:23" x14ac:dyDescent="0.35">
      <c r="A236" s="1396"/>
      <c r="B236" s="142">
        <v>8</v>
      </c>
      <c r="C236" s="118"/>
      <c r="D236" s="112"/>
      <c r="E236" s="112"/>
      <c r="F236" s="118"/>
      <c r="G236" s="445"/>
      <c r="H236" s="118"/>
      <c r="I236" s="428"/>
      <c r="J236" s="446"/>
      <c r="K236" s="446"/>
      <c r="L236" s="447"/>
      <c r="M236" s="428"/>
      <c r="N236" s="447"/>
      <c r="O236" s="139"/>
      <c r="P236" s="139"/>
      <c r="Q236" s="428"/>
      <c r="R236" s="428"/>
      <c r="S236" s="428"/>
      <c r="T236" s="428"/>
      <c r="U236" s="448"/>
      <c r="V236" s="437"/>
    </row>
    <row r="237" spans="1:23" x14ac:dyDescent="0.35">
      <c r="A237" s="1396"/>
      <c r="B237" s="142">
        <v>9</v>
      </c>
      <c r="C237" s="118"/>
      <c r="D237" s="112"/>
      <c r="E237" s="112"/>
      <c r="F237" s="118"/>
      <c r="G237" s="445"/>
      <c r="H237" s="118"/>
      <c r="I237" s="428"/>
      <c r="J237" s="446"/>
      <c r="K237" s="446"/>
      <c r="L237" s="447"/>
      <c r="M237" s="428"/>
      <c r="N237" s="447"/>
      <c r="O237" s="139"/>
      <c r="P237" s="139"/>
      <c r="Q237" s="428"/>
      <c r="R237" s="428"/>
      <c r="S237" s="428"/>
      <c r="T237" s="428"/>
      <c r="U237" s="448"/>
      <c r="V237" s="437"/>
    </row>
    <row r="238" spans="1:23" ht="15" thickBot="1" x14ac:dyDescent="0.4">
      <c r="A238" s="1397"/>
      <c r="B238" s="143">
        <v>10</v>
      </c>
      <c r="C238" s="132"/>
      <c r="D238" s="131"/>
      <c r="E238" s="131"/>
      <c r="F238" s="132"/>
      <c r="G238" s="449"/>
      <c r="H238" s="132"/>
      <c r="I238" s="450"/>
      <c r="J238" s="451"/>
      <c r="K238" s="451"/>
      <c r="L238" s="452"/>
      <c r="M238" s="450"/>
      <c r="N238" s="452"/>
      <c r="O238" s="140"/>
      <c r="P238" s="140"/>
      <c r="Q238" s="450"/>
      <c r="R238" s="450"/>
      <c r="S238" s="450"/>
      <c r="T238" s="450"/>
      <c r="U238" s="453"/>
      <c r="V238" s="437"/>
    </row>
    <row r="239" spans="1:23" ht="25" thickBot="1" x14ac:dyDescent="0.4">
      <c r="A239" s="564"/>
      <c r="C239" s="565"/>
      <c r="D239" s="566"/>
      <c r="E239" s="424" t="s">
        <v>331</v>
      </c>
      <c r="F239" s="425">
        <f>COUNTA(F229:F238)</f>
        <v>0</v>
      </c>
      <c r="G239" s="426">
        <f>COUNTA(G229:G238)</f>
        <v>0</v>
      </c>
      <c r="H239" s="565"/>
      <c r="I239" s="431"/>
      <c r="J239" s="567"/>
      <c r="K239" s="567"/>
      <c r="L239" s="568"/>
      <c r="M239" s="1354" t="s">
        <v>563</v>
      </c>
      <c r="N239" s="1355"/>
      <c r="O239" s="747">
        <f>SUM(O229:O238)</f>
        <v>0</v>
      </c>
      <c r="P239" s="748">
        <f>SUM(P229:P238)</f>
        <v>0</v>
      </c>
      <c r="Q239" s="431"/>
      <c r="S239" s="113"/>
      <c r="T239" s="117"/>
      <c r="U239" s="531"/>
      <c r="V239" s="455"/>
    </row>
    <row r="240" spans="1:23" ht="15" thickBot="1" x14ac:dyDescent="0.4">
      <c r="A240" s="456"/>
      <c r="B240" s="457"/>
      <c r="C240" s="407"/>
      <c r="D240" s="407"/>
      <c r="E240" s="407"/>
      <c r="F240" s="457"/>
      <c r="G240" s="407"/>
      <c r="H240" s="407"/>
      <c r="I240" s="457"/>
      <c r="J240" s="457"/>
      <c r="K240" s="457"/>
      <c r="L240" s="407"/>
      <c r="M240" s="407"/>
      <c r="N240" s="407"/>
      <c r="O240" s="407"/>
      <c r="P240" s="407"/>
      <c r="Q240" s="407"/>
      <c r="R240" s="407"/>
      <c r="S240" s="407"/>
      <c r="T240" s="458"/>
      <c r="U240" s="407"/>
      <c r="V240" s="459"/>
    </row>
    <row r="241" spans="1:23" ht="15" thickBot="1" x14ac:dyDescent="0.4">
      <c r="A241" s="432"/>
      <c r="B241" s="433"/>
      <c r="C241" s="434"/>
      <c r="D241" s="434"/>
      <c r="E241" s="434"/>
      <c r="F241" s="433"/>
      <c r="G241" s="434"/>
      <c r="H241" s="434"/>
      <c r="I241" s="433"/>
      <c r="J241" s="433"/>
      <c r="K241" s="433"/>
      <c r="L241" s="434"/>
      <c r="M241" s="434"/>
      <c r="N241" s="434"/>
      <c r="O241" s="434"/>
      <c r="P241" s="434"/>
      <c r="Q241" s="434"/>
      <c r="R241" s="434"/>
      <c r="S241" s="434"/>
      <c r="T241" s="434"/>
      <c r="U241" s="434"/>
      <c r="V241" s="435"/>
    </row>
    <row r="242" spans="1:23" ht="36" customHeight="1" thickBot="1" x14ac:dyDescent="0.4">
      <c r="A242" s="147" t="s">
        <v>9</v>
      </c>
      <c r="B242" s="1317" t="s">
        <v>724</v>
      </c>
      <c r="C242" s="1318"/>
      <c r="E242" s="1410" t="s">
        <v>294</v>
      </c>
      <c r="F242" s="1411"/>
      <c r="G242" s="1315">
        <f>VLOOKUP(B242,'EXTRAUrbano.Piano inv. forn '!$D$140:$AB$176,3,FALSE)</f>
        <v>0</v>
      </c>
      <c r="H242" s="1316"/>
      <c r="I242" s="104"/>
      <c r="J242" s="1410" t="s">
        <v>295</v>
      </c>
      <c r="K242" s="1412"/>
      <c r="L242" s="1411"/>
      <c r="M242" s="1315">
        <f>VLOOKUP(B242,'EXTRAUrbano.Piano inv. forn '!$D$140:$AB$176,4,FALSE)</f>
        <v>0</v>
      </c>
      <c r="N242" s="1316"/>
      <c r="P242" s="153" t="s">
        <v>296</v>
      </c>
      <c r="Q242" s="436"/>
      <c r="S242" s="154" t="s">
        <v>297</v>
      </c>
      <c r="T242" s="1171"/>
      <c r="U242" s="1173"/>
      <c r="V242" s="437"/>
    </row>
    <row r="243" spans="1:23" ht="13.5" customHeight="1" thickBot="1" x14ac:dyDescent="0.4">
      <c r="A243" s="133"/>
      <c r="B243" s="114"/>
      <c r="C243" s="114"/>
      <c r="E243" s="115"/>
      <c r="F243" s="115"/>
      <c r="G243" s="116"/>
      <c r="H243" s="116"/>
      <c r="I243" s="104"/>
      <c r="J243" s="115"/>
      <c r="K243" s="115"/>
      <c r="L243" s="115"/>
      <c r="M243" s="116"/>
      <c r="N243" s="116"/>
      <c r="P243" s="117"/>
      <c r="S243" s="113"/>
      <c r="T243" s="431"/>
      <c r="V243" s="134"/>
      <c r="W243" s="431"/>
    </row>
    <row r="244" spans="1:23" ht="33.75" customHeight="1" thickBot="1" x14ac:dyDescent="0.4">
      <c r="A244" s="1398" t="s">
        <v>298</v>
      </c>
      <c r="B244" s="1399"/>
      <c r="C244" s="1399"/>
      <c r="D244" s="1400"/>
      <c r="E244" s="1346">
        <f>VLOOKUP(B242,'EXTRAUrbano.Piano inv. forn '!$D$140:$AB$176,17,FALSE)</f>
        <v>0</v>
      </c>
      <c r="F244" s="1347"/>
      <c r="G244" s="1347"/>
      <c r="H244" s="1348"/>
      <c r="I244" s="104"/>
      <c r="J244" s="1398" t="s">
        <v>53</v>
      </c>
      <c r="K244" s="1441"/>
      <c r="L244" s="1399"/>
      <c r="M244" s="1346">
        <f>VLOOKUP(B242,'EXTRAUrbano.Piano inv. forn '!$D$140:$AB$176,19,FALSE)</f>
        <v>0</v>
      </c>
      <c r="N244" s="1348"/>
      <c r="O244" s="130"/>
      <c r="P244" s="781" t="s">
        <v>299</v>
      </c>
      <c r="Q244" s="135">
        <f>M244+E244</f>
        <v>0</v>
      </c>
      <c r="S244" s="154" t="s">
        <v>300</v>
      </c>
      <c r="T244" s="1171"/>
      <c r="U244" s="1173"/>
      <c r="V244" s="134"/>
      <c r="W244" s="431"/>
    </row>
    <row r="245" spans="1:23" ht="33.75" customHeight="1" thickBot="1" x14ac:dyDescent="0.4">
      <c r="A245" s="136"/>
      <c r="B245" s="137"/>
      <c r="C245" s="137"/>
      <c r="D245" s="137"/>
      <c r="E245" s="138"/>
      <c r="F245" s="138"/>
      <c r="G245" s="138"/>
      <c r="H245" s="138"/>
      <c r="I245" s="104"/>
      <c r="J245" s="115"/>
      <c r="K245" s="115"/>
      <c r="L245" s="115"/>
      <c r="M245" s="138"/>
      <c r="N245" s="138"/>
      <c r="O245" s="130"/>
      <c r="P245" s="113"/>
      <c r="Q245" s="130"/>
      <c r="S245" s="113"/>
      <c r="T245" s="114"/>
      <c r="U245" s="114"/>
      <c r="V245" s="134"/>
      <c r="W245" s="431"/>
    </row>
    <row r="246" spans="1:23" s="166" customFormat="1" ht="72" customHeight="1" x14ac:dyDescent="0.35">
      <c r="A246" s="1404" t="s">
        <v>301</v>
      </c>
      <c r="B246" s="1406" t="s">
        <v>302</v>
      </c>
      <c r="C246" s="1406" t="s">
        <v>303</v>
      </c>
      <c r="D246" s="149" t="s">
        <v>304</v>
      </c>
      <c r="E246" s="150" t="s">
        <v>305</v>
      </c>
      <c r="F246" s="149" t="s">
        <v>306</v>
      </c>
      <c r="G246" s="149" t="s">
        <v>307</v>
      </c>
      <c r="H246" s="151" t="s">
        <v>268</v>
      </c>
      <c r="I246" s="151" t="s">
        <v>308</v>
      </c>
      <c r="J246" s="151" t="s">
        <v>309</v>
      </c>
      <c r="K246" s="151" t="s">
        <v>818</v>
      </c>
      <c r="L246" s="151" t="s">
        <v>310</v>
      </c>
      <c r="M246" s="151" t="s">
        <v>311</v>
      </c>
      <c r="N246" s="151" t="s">
        <v>312</v>
      </c>
      <c r="O246" s="151" t="s">
        <v>313</v>
      </c>
      <c r="P246" s="151" t="s">
        <v>314</v>
      </c>
      <c r="Q246" s="151" t="s">
        <v>315</v>
      </c>
      <c r="R246" s="151" t="s">
        <v>316</v>
      </c>
      <c r="S246" s="151" t="s">
        <v>317</v>
      </c>
      <c r="T246" s="151" t="s">
        <v>819</v>
      </c>
      <c r="U246" s="782" t="s">
        <v>319</v>
      </c>
      <c r="V246" s="438"/>
    </row>
    <row r="247" spans="1:23" s="166" customFormat="1" ht="36.5" thickBot="1" x14ac:dyDescent="0.4">
      <c r="A247" s="1405"/>
      <c r="B247" s="1407"/>
      <c r="C247" s="1407"/>
      <c r="D247" s="152" t="s">
        <v>320</v>
      </c>
      <c r="E247" s="152" t="s">
        <v>333</v>
      </c>
      <c r="F247" s="152" t="s">
        <v>322</v>
      </c>
      <c r="G247" s="152" t="s">
        <v>322</v>
      </c>
      <c r="H247" s="152" t="s">
        <v>54</v>
      </c>
      <c r="I247" s="152" t="s">
        <v>334</v>
      </c>
      <c r="J247" s="152" t="s">
        <v>323</v>
      </c>
      <c r="K247" s="152" t="s">
        <v>324</v>
      </c>
      <c r="L247" s="152" t="s">
        <v>324</v>
      </c>
      <c r="M247" s="152" t="s">
        <v>325</v>
      </c>
      <c r="N247" s="152" t="s">
        <v>324</v>
      </c>
      <c r="O247" s="152" t="s">
        <v>326</v>
      </c>
      <c r="P247" s="152" t="s">
        <v>820</v>
      </c>
      <c r="Q247" s="152" t="s">
        <v>327</v>
      </c>
      <c r="R247" s="152" t="s">
        <v>328</v>
      </c>
      <c r="S247" s="152" t="s">
        <v>329</v>
      </c>
      <c r="T247" s="152" t="s">
        <v>329</v>
      </c>
      <c r="U247" s="783"/>
      <c r="V247" s="438"/>
    </row>
    <row r="248" spans="1:23" ht="15" customHeight="1" x14ac:dyDescent="0.35">
      <c r="A248" s="1396" t="str">
        <f>B242</f>
        <v>Extra-urb.E.4</v>
      </c>
      <c r="B248" s="141">
        <v>1</v>
      </c>
      <c r="C248" s="185"/>
      <c r="D248" s="119"/>
      <c r="E248" s="119"/>
      <c r="F248" s="185"/>
      <c r="G248" s="440"/>
      <c r="H248" s="120"/>
      <c r="I248" s="441"/>
      <c r="J248" s="442"/>
      <c r="K248" s="442"/>
      <c r="L248" s="443"/>
      <c r="M248" s="441"/>
      <c r="N248" s="443"/>
      <c r="O248" s="148"/>
      <c r="P248" s="148"/>
      <c r="Q248" s="441"/>
      <c r="R248" s="441"/>
      <c r="S248" s="441"/>
      <c r="T248" s="441"/>
      <c r="U248" s="444"/>
      <c r="V248" s="437"/>
    </row>
    <row r="249" spans="1:23" x14ac:dyDescent="0.35">
      <c r="A249" s="1396"/>
      <c r="B249" s="142">
        <v>2</v>
      </c>
      <c r="C249" s="118"/>
      <c r="D249" s="112"/>
      <c r="E249" s="112"/>
      <c r="F249" s="118"/>
      <c r="G249" s="445"/>
      <c r="H249" s="118"/>
      <c r="I249" s="428"/>
      <c r="J249" s="446"/>
      <c r="K249" s="446"/>
      <c r="L249" s="447"/>
      <c r="M249" s="428"/>
      <c r="N249" s="447"/>
      <c r="O249" s="139"/>
      <c r="P249" s="139"/>
      <c r="Q249" s="428"/>
      <c r="R249" s="428" t="s">
        <v>330</v>
      </c>
      <c r="S249" s="428"/>
      <c r="T249" s="428"/>
      <c r="U249" s="448"/>
      <c r="V249" s="437"/>
    </row>
    <row r="250" spans="1:23" x14ac:dyDescent="0.35">
      <c r="A250" s="1396"/>
      <c r="B250" s="142">
        <v>3</v>
      </c>
      <c r="C250" s="118"/>
      <c r="D250" s="112"/>
      <c r="E250" s="112"/>
      <c r="F250" s="118"/>
      <c r="G250" s="445"/>
      <c r="H250" s="118"/>
      <c r="I250" s="428"/>
      <c r="J250" s="446"/>
      <c r="K250" s="446"/>
      <c r="L250" s="447"/>
      <c r="M250" s="428"/>
      <c r="N250" s="447"/>
      <c r="O250" s="139"/>
      <c r="P250" s="139"/>
      <c r="Q250" s="428"/>
      <c r="R250" s="428"/>
      <c r="S250" s="428"/>
      <c r="T250" s="428"/>
      <c r="U250" s="448"/>
      <c r="V250" s="437"/>
    </row>
    <row r="251" spans="1:23" x14ac:dyDescent="0.35">
      <c r="A251" s="1396"/>
      <c r="B251" s="142">
        <v>4</v>
      </c>
      <c r="C251" s="118"/>
      <c r="D251" s="112"/>
      <c r="E251" s="112"/>
      <c r="F251" s="118"/>
      <c r="G251" s="445"/>
      <c r="H251" s="118"/>
      <c r="I251" s="428"/>
      <c r="J251" s="446"/>
      <c r="K251" s="446"/>
      <c r="L251" s="447"/>
      <c r="M251" s="428"/>
      <c r="N251" s="447"/>
      <c r="O251" s="139"/>
      <c r="P251" s="139"/>
      <c r="Q251" s="428"/>
      <c r="R251" s="428"/>
      <c r="S251" s="428"/>
      <c r="T251" s="428"/>
      <c r="U251" s="448"/>
      <c r="V251" s="437"/>
    </row>
    <row r="252" spans="1:23" x14ac:dyDescent="0.35">
      <c r="A252" s="1396"/>
      <c r="B252" s="142">
        <v>5</v>
      </c>
      <c r="C252" s="118"/>
      <c r="D252" s="112"/>
      <c r="E252" s="112"/>
      <c r="F252" s="118"/>
      <c r="G252" s="445"/>
      <c r="H252" s="118"/>
      <c r="I252" s="428"/>
      <c r="J252" s="446"/>
      <c r="K252" s="446"/>
      <c r="L252" s="447"/>
      <c r="M252" s="428"/>
      <c r="N252" s="447"/>
      <c r="O252" s="139"/>
      <c r="P252" s="139"/>
      <c r="Q252" s="428"/>
      <c r="R252" s="428"/>
      <c r="S252" s="428"/>
      <c r="T252" s="428"/>
      <c r="U252" s="448"/>
      <c r="V252" s="437"/>
    </row>
    <row r="253" spans="1:23" x14ac:dyDescent="0.35">
      <c r="A253" s="1396"/>
      <c r="B253" s="142">
        <v>6</v>
      </c>
      <c r="C253" s="118"/>
      <c r="D253" s="112"/>
      <c r="E253" s="112"/>
      <c r="F253" s="118"/>
      <c r="G253" s="445"/>
      <c r="H253" s="118"/>
      <c r="I253" s="428"/>
      <c r="J253" s="446"/>
      <c r="K253" s="446"/>
      <c r="L253" s="447"/>
      <c r="M253" s="428"/>
      <c r="N253" s="447"/>
      <c r="O253" s="139"/>
      <c r="P253" s="139"/>
      <c r="Q253" s="428"/>
      <c r="R253" s="428"/>
      <c r="S253" s="428"/>
      <c r="T253" s="428"/>
      <c r="U253" s="448"/>
      <c r="V253" s="437"/>
    </row>
    <row r="254" spans="1:23" x14ac:dyDescent="0.35">
      <c r="A254" s="1396"/>
      <c r="B254" s="142">
        <v>7</v>
      </c>
      <c r="C254" s="118"/>
      <c r="D254" s="112"/>
      <c r="E254" s="112"/>
      <c r="F254" s="118"/>
      <c r="G254" s="445"/>
      <c r="H254" s="118"/>
      <c r="I254" s="428"/>
      <c r="J254" s="446"/>
      <c r="K254" s="446"/>
      <c r="L254" s="447"/>
      <c r="M254" s="428"/>
      <c r="N254" s="447"/>
      <c r="O254" s="139"/>
      <c r="P254" s="139"/>
      <c r="Q254" s="428"/>
      <c r="R254" s="428"/>
      <c r="S254" s="428"/>
      <c r="T254" s="428"/>
      <c r="U254" s="448"/>
      <c r="V254" s="437"/>
    </row>
    <row r="255" spans="1:23" x14ac:dyDescent="0.35">
      <c r="A255" s="1396"/>
      <c r="B255" s="142">
        <v>8</v>
      </c>
      <c r="C255" s="118"/>
      <c r="D255" s="112"/>
      <c r="E255" s="112"/>
      <c r="F255" s="118"/>
      <c r="G255" s="445"/>
      <c r="H255" s="118"/>
      <c r="I255" s="428"/>
      <c r="J255" s="446"/>
      <c r="K255" s="446"/>
      <c r="L255" s="447"/>
      <c r="M255" s="428"/>
      <c r="N255" s="447"/>
      <c r="O255" s="139"/>
      <c r="P255" s="139"/>
      <c r="Q255" s="428"/>
      <c r="R255" s="428"/>
      <c r="S255" s="428"/>
      <c r="T255" s="428"/>
      <c r="U255" s="448"/>
      <c r="V255" s="437"/>
    </row>
    <row r="256" spans="1:23" x14ac:dyDescent="0.35">
      <c r="A256" s="1396"/>
      <c r="B256" s="142">
        <v>9</v>
      </c>
      <c r="C256" s="118"/>
      <c r="D256" s="112"/>
      <c r="E256" s="112"/>
      <c r="F256" s="118"/>
      <c r="G256" s="445"/>
      <c r="H256" s="118"/>
      <c r="I256" s="428"/>
      <c r="J256" s="446"/>
      <c r="K256" s="446"/>
      <c r="L256" s="447"/>
      <c r="M256" s="428"/>
      <c r="N256" s="447"/>
      <c r="O256" s="139"/>
      <c r="P256" s="139"/>
      <c r="Q256" s="428"/>
      <c r="R256" s="428"/>
      <c r="S256" s="428"/>
      <c r="T256" s="428"/>
      <c r="U256" s="448"/>
      <c r="V256" s="437"/>
    </row>
    <row r="257" spans="1:23" ht="15" thickBot="1" x14ac:dyDescent="0.4">
      <c r="A257" s="1397"/>
      <c r="B257" s="143">
        <v>10</v>
      </c>
      <c r="C257" s="132"/>
      <c r="D257" s="131"/>
      <c r="E257" s="131"/>
      <c r="F257" s="132"/>
      <c r="G257" s="449"/>
      <c r="H257" s="132"/>
      <c r="I257" s="450"/>
      <c r="J257" s="451"/>
      <c r="K257" s="451"/>
      <c r="L257" s="452"/>
      <c r="M257" s="450"/>
      <c r="N257" s="452"/>
      <c r="O257" s="140"/>
      <c r="P257" s="140"/>
      <c r="Q257" s="450"/>
      <c r="R257" s="450"/>
      <c r="S257" s="450"/>
      <c r="T257" s="450"/>
      <c r="U257" s="453"/>
      <c r="V257" s="437"/>
    </row>
    <row r="258" spans="1:23" ht="25" thickBot="1" x14ac:dyDescent="0.4">
      <c r="A258" s="564"/>
      <c r="C258" s="565"/>
      <c r="D258" s="566"/>
      <c r="E258" s="424" t="s">
        <v>331</v>
      </c>
      <c r="F258" s="425">
        <f>COUNTA(F248:F257)</f>
        <v>0</v>
      </c>
      <c r="G258" s="426">
        <f>COUNTA(G248:G257)</f>
        <v>0</v>
      </c>
      <c r="H258" s="565"/>
      <c r="I258" s="431"/>
      <c r="J258" s="567"/>
      <c r="K258" s="567"/>
      <c r="L258" s="568"/>
      <c r="M258" s="1354" t="s">
        <v>563</v>
      </c>
      <c r="N258" s="1355"/>
      <c r="O258" s="747">
        <f>SUM(O248:O257)</f>
        <v>0</v>
      </c>
      <c r="P258" s="748">
        <f>SUM(P248:P257)</f>
        <v>0</v>
      </c>
      <c r="Q258" s="431"/>
      <c r="S258" s="113"/>
      <c r="T258" s="117"/>
      <c r="U258" s="531"/>
      <c r="V258" s="455"/>
    </row>
    <row r="259" spans="1:23" ht="15" thickBot="1" x14ac:dyDescent="0.4">
      <c r="A259" s="456"/>
      <c r="B259" s="457"/>
      <c r="C259" s="407"/>
      <c r="D259" s="407"/>
      <c r="E259" s="407"/>
      <c r="F259" s="457"/>
      <c r="G259" s="407"/>
      <c r="H259" s="407"/>
      <c r="I259" s="457"/>
      <c r="J259" s="457"/>
      <c r="K259" s="457"/>
      <c r="L259" s="407"/>
      <c r="M259" s="407"/>
      <c r="N259" s="407"/>
      <c r="O259" s="407"/>
      <c r="P259" s="407"/>
      <c r="Q259" s="407"/>
      <c r="R259" s="407"/>
      <c r="S259" s="407"/>
      <c r="T259" s="458"/>
      <c r="U259" s="407"/>
      <c r="V259" s="459"/>
    </row>
    <row r="260" spans="1:23" ht="15" thickBot="1" x14ac:dyDescent="0.4">
      <c r="A260" s="432"/>
      <c r="B260" s="433"/>
      <c r="C260" s="434"/>
      <c r="D260" s="434"/>
      <c r="E260" s="434"/>
      <c r="F260" s="433"/>
      <c r="G260" s="434"/>
      <c r="H260" s="434"/>
      <c r="I260" s="433"/>
      <c r="J260" s="433"/>
      <c r="K260" s="433"/>
      <c r="L260" s="434"/>
      <c r="M260" s="434"/>
      <c r="N260" s="434"/>
      <c r="O260" s="434"/>
      <c r="P260" s="434"/>
      <c r="Q260" s="434"/>
      <c r="R260" s="434"/>
      <c r="S260" s="434"/>
      <c r="T260" s="434"/>
      <c r="U260" s="434"/>
      <c r="V260" s="435"/>
    </row>
    <row r="261" spans="1:23" ht="36" customHeight="1" thickBot="1" x14ac:dyDescent="0.4">
      <c r="A261" s="147" t="s">
        <v>9</v>
      </c>
      <c r="B261" s="1317" t="s">
        <v>724</v>
      </c>
      <c r="C261" s="1318"/>
      <c r="E261" s="1410" t="s">
        <v>294</v>
      </c>
      <c r="F261" s="1411"/>
      <c r="G261" s="1315">
        <f>VLOOKUP(B261,'EXTRAUrbano.Piano inv. forn '!$D$140:$AB$176,3,FALSE)</f>
        <v>0</v>
      </c>
      <c r="H261" s="1316"/>
      <c r="I261" s="104"/>
      <c r="J261" s="1410" t="s">
        <v>295</v>
      </c>
      <c r="K261" s="1412"/>
      <c r="L261" s="1411"/>
      <c r="M261" s="1315">
        <f>VLOOKUP(B261,'EXTRAUrbano.Piano inv. forn '!$D$140:$AB$176,4,FALSE)</f>
        <v>0</v>
      </c>
      <c r="N261" s="1316"/>
      <c r="P261" s="153" t="s">
        <v>296</v>
      </c>
      <c r="Q261" s="436"/>
      <c r="S261" s="154" t="s">
        <v>297</v>
      </c>
      <c r="T261" s="1171"/>
      <c r="U261" s="1173"/>
      <c r="V261" s="437"/>
    </row>
    <row r="262" spans="1:23" ht="13.5" customHeight="1" thickBot="1" x14ac:dyDescent="0.4">
      <c r="A262" s="133"/>
      <c r="B262" s="114"/>
      <c r="C262" s="114"/>
      <c r="E262" s="115"/>
      <c r="F262" s="115"/>
      <c r="G262" s="116"/>
      <c r="H262" s="116"/>
      <c r="I262" s="104"/>
      <c r="J262" s="115"/>
      <c r="K262" s="115"/>
      <c r="L262" s="115"/>
      <c r="M262" s="116"/>
      <c r="N262" s="116"/>
      <c r="P262" s="117"/>
      <c r="S262" s="113"/>
      <c r="T262" s="431"/>
      <c r="V262" s="134"/>
      <c r="W262" s="431"/>
    </row>
    <row r="263" spans="1:23" ht="33.75" customHeight="1" thickBot="1" x14ac:dyDescent="0.4">
      <c r="A263" s="1398" t="s">
        <v>298</v>
      </c>
      <c r="B263" s="1399"/>
      <c r="C263" s="1399"/>
      <c r="D263" s="1400"/>
      <c r="E263" s="1346">
        <f>VLOOKUP(B261,'EXTRAUrbano.Piano inv. forn '!$D$140:$AB$176,17,FALSE)</f>
        <v>0</v>
      </c>
      <c r="F263" s="1347"/>
      <c r="G263" s="1347"/>
      <c r="H263" s="1348"/>
      <c r="I263" s="104"/>
      <c r="J263" s="1398" t="s">
        <v>53</v>
      </c>
      <c r="K263" s="1441"/>
      <c r="L263" s="1399"/>
      <c r="M263" s="1346">
        <f>VLOOKUP(B261,'EXTRAUrbano.Piano inv. forn '!$D$140:$AB$176,19,FALSE)</f>
        <v>0</v>
      </c>
      <c r="N263" s="1348"/>
      <c r="O263" s="130"/>
      <c r="P263" s="781" t="s">
        <v>299</v>
      </c>
      <c r="Q263" s="135">
        <f>M263+E263</f>
        <v>0</v>
      </c>
      <c r="S263" s="154" t="s">
        <v>300</v>
      </c>
      <c r="T263" s="1171"/>
      <c r="U263" s="1173"/>
      <c r="V263" s="134"/>
      <c r="W263" s="431"/>
    </row>
    <row r="264" spans="1:23" ht="33.75" customHeight="1" thickBot="1" x14ac:dyDescent="0.4">
      <c r="A264" s="136"/>
      <c r="B264" s="137"/>
      <c r="C264" s="137"/>
      <c r="D264" s="137"/>
      <c r="E264" s="138"/>
      <c r="F264" s="138"/>
      <c r="G264" s="138"/>
      <c r="H264" s="138"/>
      <c r="I264" s="104"/>
      <c r="J264" s="115"/>
      <c r="K264" s="115"/>
      <c r="L264" s="115"/>
      <c r="M264" s="138"/>
      <c r="N264" s="138"/>
      <c r="O264" s="130"/>
      <c r="P264" s="113"/>
      <c r="Q264" s="130"/>
      <c r="S264" s="113"/>
      <c r="T264" s="114"/>
      <c r="U264" s="114"/>
      <c r="V264" s="134"/>
      <c r="W264" s="431"/>
    </row>
    <row r="265" spans="1:23" s="166" customFormat="1" ht="72" customHeight="1" x14ac:dyDescent="0.35">
      <c r="A265" s="1404" t="s">
        <v>301</v>
      </c>
      <c r="B265" s="1406" t="s">
        <v>302</v>
      </c>
      <c r="C265" s="1406" t="s">
        <v>303</v>
      </c>
      <c r="D265" s="149" t="s">
        <v>304</v>
      </c>
      <c r="E265" s="150" t="s">
        <v>305</v>
      </c>
      <c r="F265" s="149" t="s">
        <v>306</v>
      </c>
      <c r="G265" s="149" t="s">
        <v>307</v>
      </c>
      <c r="H265" s="151" t="s">
        <v>268</v>
      </c>
      <c r="I265" s="151" t="s">
        <v>308</v>
      </c>
      <c r="J265" s="151" t="s">
        <v>309</v>
      </c>
      <c r="K265" s="151" t="s">
        <v>818</v>
      </c>
      <c r="L265" s="151" t="s">
        <v>310</v>
      </c>
      <c r="M265" s="151" t="s">
        <v>311</v>
      </c>
      <c r="N265" s="151" t="s">
        <v>312</v>
      </c>
      <c r="O265" s="151" t="s">
        <v>313</v>
      </c>
      <c r="P265" s="151" t="s">
        <v>314</v>
      </c>
      <c r="Q265" s="151" t="s">
        <v>315</v>
      </c>
      <c r="R265" s="151" t="s">
        <v>316</v>
      </c>
      <c r="S265" s="151" t="s">
        <v>317</v>
      </c>
      <c r="T265" s="151" t="s">
        <v>819</v>
      </c>
      <c r="U265" s="782" t="s">
        <v>319</v>
      </c>
      <c r="V265" s="438"/>
    </row>
    <row r="266" spans="1:23" s="166" customFormat="1" ht="36.5" thickBot="1" x14ac:dyDescent="0.4">
      <c r="A266" s="1405"/>
      <c r="B266" s="1407"/>
      <c r="C266" s="1407"/>
      <c r="D266" s="152" t="s">
        <v>320</v>
      </c>
      <c r="E266" s="152" t="s">
        <v>333</v>
      </c>
      <c r="F266" s="152" t="s">
        <v>322</v>
      </c>
      <c r="G266" s="152" t="s">
        <v>322</v>
      </c>
      <c r="H266" s="152" t="s">
        <v>54</v>
      </c>
      <c r="I266" s="152" t="s">
        <v>334</v>
      </c>
      <c r="J266" s="152" t="s">
        <v>323</v>
      </c>
      <c r="K266" s="152" t="s">
        <v>324</v>
      </c>
      <c r="L266" s="152" t="s">
        <v>324</v>
      </c>
      <c r="M266" s="152" t="s">
        <v>325</v>
      </c>
      <c r="N266" s="152" t="s">
        <v>324</v>
      </c>
      <c r="O266" s="152" t="s">
        <v>326</v>
      </c>
      <c r="P266" s="152" t="s">
        <v>820</v>
      </c>
      <c r="Q266" s="152" t="s">
        <v>327</v>
      </c>
      <c r="R266" s="152" t="s">
        <v>328</v>
      </c>
      <c r="S266" s="152" t="s">
        <v>329</v>
      </c>
      <c r="T266" s="152" t="s">
        <v>329</v>
      </c>
      <c r="U266" s="783"/>
      <c r="V266" s="438"/>
    </row>
    <row r="267" spans="1:23" ht="15" customHeight="1" x14ac:dyDescent="0.35">
      <c r="A267" s="1396" t="str">
        <f>B261</f>
        <v>Extra-urb.E.4</v>
      </c>
      <c r="B267" s="141">
        <v>1</v>
      </c>
      <c r="C267" s="185"/>
      <c r="D267" s="119"/>
      <c r="E267" s="119"/>
      <c r="F267" s="185"/>
      <c r="G267" s="440"/>
      <c r="H267" s="120"/>
      <c r="I267" s="441"/>
      <c r="J267" s="442"/>
      <c r="K267" s="442"/>
      <c r="L267" s="443"/>
      <c r="M267" s="441"/>
      <c r="N267" s="443"/>
      <c r="O267" s="148"/>
      <c r="P267" s="148"/>
      <c r="Q267" s="441"/>
      <c r="R267" s="441"/>
      <c r="S267" s="441"/>
      <c r="T267" s="441"/>
      <c r="U267" s="444"/>
      <c r="V267" s="437"/>
    </row>
    <row r="268" spans="1:23" x14ac:dyDescent="0.35">
      <c r="A268" s="1396"/>
      <c r="B268" s="142">
        <v>2</v>
      </c>
      <c r="C268" s="118"/>
      <c r="D268" s="112"/>
      <c r="E268" s="112"/>
      <c r="F268" s="118"/>
      <c r="G268" s="445"/>
      <c r="H268" s="118"/>
      <c r="I268" s="428"/>
      <c r="J268" s="446"/>
      <c r="K268" s="446"/>
      <c r="L268" s="447"/>
      <c r="M268" s="428"/>
      <c r="N268" s="447"/>
      <c r="O268" s="139"/>
      <c r="P268" s="139"/>
      <c r="Q268" s="428"/>
      <c r="R268" s="428" t="s">
        <v>330</v>
      </c>
      <c r="S268" s="428"/>
      <c r="T268" s="428"/>
      <c r="U268" s="448"/>
      <c r="V268" s="437"/>
    </row>
    <row r="269" spans="1:23" x14ac:dyDescent="0.35">
      <c r="A269" s="1396"/>
      <c r="B269" s="142">
        <v>3</v>
      </c>
      <c r="C269" s="118"/>
      <c r="D269" s="112"/>
      <c r="E269" s="112"/>
      <c r="F269" s="118"/>
      <c r="G269" s="445"/>
      <c r="H269" s="118"/>
      <c r="I269" s="428"/>
      <c r="J269" s="446"/>
      <c r="K269" s="446"/>
      <c r="L269" s="447"/>
      <c r="M269" s="428"/>
      <c r="N269" s="447"/>
      <c r="O269" s="139"/>
      <c r="P269" s="139"/>
      <c r="Q269" s="428"/>
      <c r="R269" s="428"/>
      <c r="S269" s="428"/>
      <c r="T269" s="428"/>
      <c r="U269" s="448"/>
      <c r="V269" s="437"/>
    </row>
    <row r="270" spans="1:23" x14ac:dyDescent="0.35">
      <c r="A270" s="1396"/>
      <c r="B270" s="142">
        <v>4</v>
      </c>
      <c r="C270" s="118"/>
      <c r="D270" s="112"/>
      <c r="E270" s="112"/>
      <c r="F270" s="118"/>
      <c r="G270" s="445"/>
      <c r="H270" s="118"/>
      <c r="I270" s="428"/>
      <c r="J270" s="446"/>
      <c r="K270" s="446"/>
      <c r="L270" s="447"/>
      <c r="M270" s="428"/>
      <c r="N270" s="447"/>
      <c r="O270" s="139"/>
      <c r="P270" s="139"/>
      <c r="Q270" s="428"/>
      <c r="R270" s="428"/>
      <c r="S270" s="428"/>
      <c r="T270" s="428"/>
      <c r="U270" s="448"/>
      <c r="V270" s="437"/>
    </row>
    <row r="271" spans="1:23" x14ac:dyDescent="0.35">
      <c r="A271" s="1396"/>
      <c r="B271" s="142">
        <v>5</v>
      </c>
      <c r="C271" s="118"/>
      <c r="D271" s="112"/>
      <c r="E271" s="112"/>
      <c r="F271" s="118"/>
      <c r="G271" s="445"/>
      <c r="H271" s="118"/>
      <c r="I271" s="428"/>
      <c r="J271" s="446"/>
      <c r="K271" s="446"/>
      <c r="L271" s="447"/>
      <c r="M271" s="428"/>
      <c r="N271" s="447"/>
      <c r="O271" s="139"/>
      <c r="P271" s="139"/>
      <c r="Q271" s="428"/>
      <c r="R271" s="428"/>
      <c r="S271" s="428"/>
      <c r="T271" s="428"/>
      <c r="U271" s="448"/>
      <c r="V271" s="437"/>
    </row>
    <row r="272" spans="1:23" x14ac:dyDescent="0.35">
      <c r="A272" s="1396"/>
      <c r="B272" s="142">
        <v>6</v>
      </c>
      <c r="C272" s="118"/>
      <c r="D272" s="112"/>
      <c r="E272" s="112"/>
      <c r="F272" s="118"/>
      <c r="G272" s="445"/>
      <c r="H272" s="118"/>
      <c r="I272" s="428"/>
      <c r="J272" s="446"/>
      <c r="K272" s="446"/>
      <c r="L272" s="447"/>
      <c r="M272" s="428"/>
      <c r="N272" s="447"/>
      <c r="O272" s="139"/>
      <c r="P272" s="139"/>
      <c r="Q272" s="428"/>
      <c r="R272" s="428"/>
      <c r="S272" s="428"/>
      <c r="T272" s="428"/>
      <c r="U272" s="448"/>
      <c r="V272" s="437"/>
    </row>
    <row r="273" spans="1:23" x14ac:dyDescent="0.35">
      <c r="A273" s="1396"/>
      <c r="B273" s="142">
        <v>7</v>
      </c>
      <c r="C273" s="118"/>
      <c r="D273" s="112"/>
      <c r="E273" s="112"/>
      <c r="F273" s="118"/>
      <c r="G273" s="445"/>
      <c r="H273" s="118"/>
      <c r="I273" s="428"/>
      <c r="J273" s="446"/>
      <c r="K273" s="446"/>
      <c r="L273" s="447"/>
      <c r="M273" s="428"/>
      <c r="N273" s="447"/>
      <c r="O273" s="139"/>
      <c r="P273" s="139"/>
      <c r="Q273" s="428"/>
      <c r="R273" s="428"/>
      <c r="S273" s="428"/>
      <c r="T273" s="428"/>
      <c r="U273" s="448"/>
      <c r="V273" s="437"/>
    </row>
    <row r="274" spans="1:23" x14ac:dyDescent="0.35">
      <c r="A274" s="1396"/>
      <c r="B274" s="142">
        <v>8</v>
      </c>
      <c r="C274" s="118"/>
      <c r="D274" s="112"/>
      <c r="E274" s="112"/>
      <c r="F274" s="118"/>
      <c r="G274" s="445"/>
      <c r="H274" s="118"/>
      <c r="I274" s="428"/>
      <c r="J274" s="446"/>
      <c r="K274" s="446"/>
      <c r="L274" s="447"/>
      <c r="M274" s="428"/>
      <c r="N274" s="447"/>
      <c r="O274" s="139"/>
      <c r="P274" s="139"/>
      <c r="Q274" s="428"/>
      <c r="R274" s="428"/>
      <c r="S274" s="428"/>
      <c r="T274" s="428"/>
      <c r="U274" s="448"/>
      <c r="V274" s="437"/>
    </row>
    <row r="275" spans="1:23" x14ac:dyDescent="0.35">
      <c r="A275" s="1396"/>
      <c r="B275" s="142">
        <v>9</v>
      </c>
      <c r="C275" s="118"/>
      <c r="D275" s="112"/>
      <c r="E275" s="112"/>
      <c r="F275" s="118"/>
      <c r="G275" s="445"/>
      <c r="H275" s="118"/>
      <c r="I275" s="428"/>
      <c r="J275" s="446"/>
      <c r="K275" s="446"/>
      <c r="L275" s="447"/>
      <c r="M275" s="428"/>
      <c r="N275" s="447"/>
      <c r="O275" s="139"/>
      <c r="P275" s="139"/>
      <c r="Q275" s="428"/>
      <c r="R275" s="428"/>
      <c r="S275" s="428"/>
      <c r="T275" s="428"/>
      <c r="U275" s="448"/>
      <c r="V275" s="437"/>
    </row>
    <row r="276" spans="1:23" ht="15" thickBot="1" x14ac:dyDescent="0.4">
      <c r="A276" s="1397"/>
      <c r="B276" s="143">
        <v>10</v>
      </c>
      <c r="C276" s="132"/>
      <c r="D276" s="131"/>
      <c r="E276" s="131"/>
      <c r="F276" s="132"/>
      <c r="G276" s="449"/>
      <c r="H276" s="132"/>
      <c r="I276" s="450"/>
      <c r="J276" s="451"/>
      <c r="K276" s="451"/>
      <c r="L276" s="452"/>
      <c r="M276" s="450"/>
      <c r="N276" s="452"/>
      <c r="O276" s="140"/>
      <c r="P276" s="140"/>
      <c r="Q276" s="450"/>
      <c r="R276" s="450"/>
      <c r="S276" s="450"/>
      <c r="T276" s="450"/>
      <c r="U276" s="453"/>
      <c r="V276" s="437"/>
    </row>
    <row r="277" spans="1:23" ht="25" thickBot="1" x14ac:dyDescent="0.4">
      <c r="A277" s="564"/>
      <c r="C277" s="565"/>
      <c r="D277" s="566"/>
      <c r="E277" s="424" t="s">
        <v>331</v>
      </c>
      <c r="F277" s="425">
        <f>COUNTA(F267:F276)</f>
        <v>0</v>
      </c>
      <c r="G277" s="426">
        <f>COUNTA(G267:G276)</f>
        <v>0</v>
      </c>
      <c r="H277" s="565"/>
      <c r="I277" s="431"/>
      <c r="J277" s="567"/>
      <c r="K277" s="567"/>
      <c r="L277" s="568"/>
      <c r="M277" s="1354" t="s">
        <v>563</v>
      </c>
      <c r="N277" s="1355"/>
      <c r="O277" s="747">
        <f>SUM(O267:O276)</f>
        <v>0</v>
      </c>
      <c r="P277" s="748">
        <f>SUM(P267:P276)</f>
        <v>0</v>
      </c>
      <c r="Q277" s="431"/>
      <c r="S277" s="113"/>
      <c r="T277" s="117"/>
      <c r="U277" s="531"/>
      <c r="V277" s="455"/>
    </row>
    <row r="278" spans="1:23" ht="15" thickBot="1" x14ac:dyDescent="0.4">
      <c r="A278" s="456"/>
      <c r="B278" s="457"/>
      <c r="C278" s="407"/>
      <c r="D278" s="407"/>
      <c r="E278" s="407"/>
      <c r="F278" s="457"/>
      <c r="G278" s="407"/>
      <c r="H278" s="407"/>
      <c r="I278" s="457"/>
      <c r="J278" s="457"/>
      <c r="K278" s="457"/>
      <c r="L278" s="407"/>
      <c r="M278" s="407"/>
      <c r="N278" s="407"/>
      <c r="O278" s="407"/>
      <c r="P278" s="407"/>
      <c r="Q278" s="407"/>
      <c r="R278" s="407"/>
      <c r="S278" s="407"/>
      <c r="T278" s="458"/>
      <c r="U278" s="407"/>
      <c r="V278" s="459"/>
    </row>
    <row r="279" spans="1:23" ht="15" thickBot="1" x14ac:dyDescent="0.4">
      <c r="A279" s="432"/>
      <c r="B279" s="433"/>
      <c r="C279" s="434"/>
      <c r="D279" s="434"/>
      <c r="E279" s="434"/>
      <c r="F279" s="433"/>
      <c r="G279" s="434"/>
      <c r="H279" s="434"/>
      <c r="I279" s="433"/>
      <c r="J279" s="433"/>
      <c r="K279" s="433"/>
      <c r="L279" s="434"/>
      <c r="M279" s="434"/>
      <c r="N279" s="434"/>
      <c r="O279" s="434"/>
      <c r="P279" s="434"/>
      <c r="Q279" s="434"/>
      <c r="R279" s="434"/>
      <c r="S279" s="434"/>
      <c r="T279" s="434"/>
      <c r="U279" s="434"/>
      <c r="V279" s="435"/>
    </row>
    <row r="280" spans="1:23" ht="36" customHeight="1" thickBot="1" x14ac:dyDescent="0.4">
      <c r="A280" s="147" t="s">
        <v>9</v>
      </c>
      <c r="B280" s="1317" t="s">
        <v>724</v>
      </c>
      <c r="C280" s="1318"/>
      <c r="E280" s="1410" t="s">
        <v>294</v>
      </c>
      <c r="F280" s="1411"/>
      <c r="G280" s="1315">
        <f>VLOOKUP(B280,'EXTRAUrbano.Piano inv. forn '!$D$140:$AB$176,3,FALSE)</f>
        <v>0</v>
      </c>
      <c r="H280" s="1316"/>
      <c r="I280" s="104"/>
      <c r="J280" s="1410" t="s">
        <v>295</v>
      </c>
      <c r="K280" s="1412"/>
      <c r="L280" s="1411"/>
      <c r="M280" s="1315">
        <f>VLOOKUP(B280,'EXTRAUrbano.Piano inv. forn '!$D$140:$AB$176,4,FALSE)</f>
        <v>0</v>
      </c>
      <c r="N280" s="1316"/>
      <c r="P280" s="153" t="s">
        <v>296</v>
      </c>
      <c r="Q280" s="436"/>
      <c r="S280" s="154" t="s">
        <v>297</v>
      </c>
      <c r="T280" s="1171"/>
      <c r="U280" s="1173"/>
      <c r="V280" s="437"/>
    </row>
    <row r="281" spans="1:23" ht="13.5" customHeight="1" thickBot="1" x14ac:dyDescent="0.4">
      <c r="A281" s="133"/>
      <c r="B281" s="114"/>
      <c r="C281" s="114"/>
      <c r="E281" s="115"/>
      <c r="F281" s="115"/>
      <c r="G281" s="116"/>
      <c r="H281" s="116"/>
      <c r="I281" s="104"/>
      <c r="J281" s="115"/>
      <c r="K281" s="115"/>
      <c r="L281" s="115"/>
      <c r="M281" s="116"/>
      <c r="N281" s="116"/>
      <c r="P281" s="117"/>
      <c r="S281" s="113"/>
      <c r="T281" s="431"/>
      <c r="V281" s="134"/>
      <c r="W281" s="431"/>
    </row>
    <row r="282" spans="1:23" ht="33.75" customHeight="1" thickBot="1" x14ac:dyDescent="0.4">
      <c r="A282" s="1398" t="s">
        <v>298</v>
      </c>
      <c r="B282" s="1399"/>
      <c r="C282" s="1399"/>
      <c r="D282" s="1400"/>
      <c r="E282" s="1346">
        <f>VLOOKUP(B280,'EXTRAUrbano.Piano inv. forn '!$D$140:$AB$176,17,FALSE)</f>
        <v>0</v>
      </c>
      <c r="F282" s="1347"/>
      <c r="G282" s="1347"/>
      <c r="H282" s="1348"/>
      <c r="I282" s="104"/>
      <c r="J282" s="1398" t="s">
        <v>53</v>
      </c>
      <c r="K282" s="1441"/>
      <c r="L282" s="1399"/>
      <c r="M282" s="1346">
        <f>VLOOKUP(B280,'EXTRAUrbano.Piano inv. forn '!$D$140:$AB$176,19,FALSE)</f>
        <v>0</v>
      </c>
      <c r="N282" s="1348"/>
      <c r="O282" s="130"/>
      <c r="P282" s="781" t="s">
        <v>299</v>
      </c>
      <c r="Q282" s="135">
        <f>M282+E282</f>
        <v>0</v>
      </c>
      <c r="S282" s="154" t="s">
        <v>300</v>
      </c>
      <c r="T282" s="1171"/>
      <c r="U282" s="1173"/>
      <c r="V282" s="134"/>
      <c r="W282" s="431"/>
    </row>
    <row r="283" spans="1:23" ht="33.75" customHeight="1" thickBot="1" x14ac:dyDescent="0.4">
      <c r="A283" s="136"/>
      <c r="B283" s="137"/>
      <c r="C283" s="137"/>
      <c r="D283" s="137"/>
      <c r="E283" s="138"/>
      <c r="F283" s="138"/>
      <c r="G283" s="138"/>
      <c r="H283" s="138"/>
      <c r="I283" s="104"/>
      <c r="J283" s="115"/>
      <c r="K283" s="115"/>
      <c r="L283" s="115"/>
      <c r="M283" s="138"/>
      <c r="N283" s="138"/>
      <c r="O283" s="130"/>
      <c r="P283" s="113"/>
      <c r="Q283" s="130"/>
      <c r="S283" s="113"/>
      <c r="T283" s="114"/>
      <c r="U283" s="114"/>
      <c r="V283" s="134"/>
      <c r="W283" s="431"/>
    </row>
    <row r="284" spans="1:23" s="166" customFormat="1" ht="72" customHeight="1" x14ac:dyDescent="0.35">
      <c r="A284" s="1404" t="s">
        <v>301</v>
      </c>
      <c r="B284" s="1406" t="s">
        <v>302</v>
      </c>
      <c r="C284" s="1406" t="s">
        <v>303</v>
      </c>
      <c r="D284" s="149" t="s">
        <v>304</v>
      </c>
      <c r="E284" s="150" t="s">
        <v>305</v>
      </c>
      <c r="F284" s="149" t="s">
        <v>306</v>
      </c>
      <c r="G284" s="149" t="s">
        <v>307</v>
      </c>
      <c r="H284" s="151" t="s">
        <v>268</v>
      </c>
      <c r="I284" s="151" t="s">
        <v>308</v>
      </c>
      <c r="J284" s="151" t="s">
        <v>309</v>
      </c>
      <c r="K284" s="151" t="s">
        <v>818</v>
      </c>
      <c r="L284" s="151" t="s">
        <v>310</v>
      </c>
      <c r="M284" s="151" t="s">
        <v>311</v>
      </c>
      <c r="N284" s="151" t="s">
        <v>312</v>
      </c>
      <c r="O284" s="151" t="s">
        <v>313</v>
      </c>
      <c r="P284" s="151" t="s">
        <v>314</v>
      </c>
      <c r="Q284" s="151" t="s">
        <v>315</v>
      </c>
      <c r="R284" s="151" t="s">
        <v>316</v>
      </c>
      <c r="S284" s="151" t="s">
        <v>317</v>
      </c>
      <c r="T284" s="151" t="s">
        <v>819</v>
      </c>
      <c r="U284" s="782" t="s">
        <v>319</v>
      </c>
      <c r="V284" s="438"/>
    </row>
    <row r="285" spans="1:23" s="166" customFormat="1" ht="36.5" thickBot="1" x14ac:dyDescent="0.4">
      <c r="A285" s="1405"/>
      <c r="B285" s="1407"/>
      <c r="C285" s="1407"/>
      <c r="D285" s="152" t="s">
        <v>320</v>
      </c>
      <c r="E285" s="152" t="s">
        <v>333</v>
      </c>
      <c r="F285" s="152" t="s">
        <v>322</v>
      </c>
      <c r="G285" s="152" t="s">
        <v>322</v>
      </c>
      <c r="H285" s="152" t="s">
        <v>54</v>
      </c>
      <c r="I285" s="152" t="s">
        <v>334</v>
      </c>
      <c r="J285" s="152" t="s">
        <v>323</v>
      </c>
      <c r="K285" s="152" t="s">
        <v>324</v>
      </c>
      <c r="L285" s="152" t="s">
        <v>324</v>
      </c>
      <c r="M285" s="152" t="s">
        <v>325</v>
      </c>
      <c r="N285" s="152" t="s">
        <v>324</v>
      </c>
      <c r="O285" s="152" t="s">
        <v>326</v>
      </c>
      <c r="P285" s="152" t="s">
        <v>820</v>
      </c>
      <c r="Q285" s="152" t="s">
        <v>327</v>
      </c>
      <c r="R285" s="152" t="s">
        <v>328</v>
      </c>
      <c r="S285" s="152" t="s">
        <v>329</v>
      </c>
      <c r="T285" s="152" t="s">
        <v>329</v>
      </c>
      <c r="U285" s="783"/>
      <c r="V285" s="438"/>
    </row>
    <row r="286" spans="1:23" ht="15" customHeight="1" x14ac:dyDescent="0.35">
      <c r="A286" s="1396" t="str">
        <f>B280</f>
        <v>Extra-urb.E.4</v>
      </c>
      <c r="B286" s="141">
        <v>1</v>
      </c>
      <c r="C286" s="185"/>
      <c r="D286" s="119"/>
      <c r="E286" s="119"/>
      <c r="F286" s="185"/>
      <c r="G286" s="440"/>
      <c r="H286" s="120"/>
      <c r="I286" s="441"/>
      <c r="J286" s="442"/>
      <c r="K286" s="442"/>
      <c r="L286" s="443"/>
      <c r="M286" s="441"/>
      <c r="N286" s="443"/>
      <c r="O286" s="148"/>
      <c r="P286" s="148"/>
      <c r="Q286" s="441"/>
      <c r="R286" s="441"/>
      <c r="S286" s="441"/>
      <c r="T286" s="441"/>
      <c r="U286" s="444"/>
      <c r="V286" s="437"/>
    </row>
    <row r="287" spans="1:23" x14ac:dyDescent="0.35">
      <c r="A287" s="1396"/>
      <c r="B287" s="142">
        <v>2</v>
      </c>
      <c r="C287" s="118"/>
      <c r="D287" s="112"/>
      <c r="E287" s="112"/>
      <c r="F287" s="118"/>
      <c r="G287" s="445"/>
      <c r="H287" s="118"/>
      <c r="I287" s="428"/>
      <c r="J287" s="446"/>
      <c r="K287" s="446"/>
      <c r="L287" s="447"/>
      <c r="M287" s="428"/>
      <c r="N287" s="447"/>
      <c r="O287" s="139"/>
      <c r="P287" s="139"/>
      <c r="Q287" s="428"/>
      <c r="R287" s="428" t="s">
        <v>330</v>
      </c>
      <c r="S287" s="428"/>
      <c r="T287" s="428"/>
      <c r="U287" s="448"/>
      <c r="V287" s="437"/>
    </row>
    <row r="288" spans="1:23" x14ac:dyDescent="0.35">
      <c r="A288" s="1396"/>
      <c r="B288" s="142">
        <v>3</v>
      </c>
      <c r="C288" s="118"/>
      <c r="D288" s="112"/>
      <c r="E288" s="112"/>
      <c r="F288" s="118"/>
      <c r="G288" s="445"/>
      <c r="H288" s="118"/>
      <c r="I288" s="428"/>
      <c r="J288" s="446"/>
      <c r="K288" s="446"/>
      <c r="L288" s="447"/>
      <c r="M288" s="428"/>
      <c r="N288" s="447"/>
      <c r="O288" s="139"/>
      <c r="P288" s="139"/>
      <c r="Q288" s="428"/>
      <c r="R288" s="428"/>
      <c r="S288" s="428"/>
      <c r="T288" s="428"/>
      <c r="U288" s="448"/>
      <c r="V288" s="437"/>
    </row>
    <row r="289" spans="1:23" x14ac:dyDescent="0.35">
      <c r="A289" s="1396"/>
      <c r="B289" s="142">
        <v>4</v>
      </c>
      <c r="C289" s="118"/>
      <c r="D289" s="112"/>
      <c r="E289" s="112"/>
      <c r="F289" s="118"/>
      <c r="G289" s="445"/>
      <c r="H289" s="118"/>
      <c r="I289" s="428"/>
      <c r="J289" s="446"/>
      <c r="K289" s="446"/>
      <c r="L289" s="447"/>
      <c r="M289" s="428"/>
      <c r="N289" s="447"/>
      <c r="O289" s="139"/>
      <c r="P289" s="139"/>
      <c r="Q289" s="428"/>
      <c r="R289" s="428"/>
      <c r="S289" s="428"/>
      <c r="T289" s="428"/>
      <c r="U289" s="448"/>
      <c r="V289" s="437"/>
    </row>
    <row r="290" spans="1:23" x14ac:dyDescent="0.35">
      <c r="A290" s="1396"/>
      <c r="B290" s="142">
        <v>5</v>
      </c>
      <c r="C290" s="118"/>
      <c r="D290" s="112"/>
      <c r="E290" s="112"/>
      <c r="F290" s="118"/>
      <c r="G290" s="445"/>
      <c r="H290" s="118"/>
      <c r="I290" s="428"/>
      <c r="J290" s="446"/>
      <c r="K290" s="446"/>
      <c r="L290" s="447"/>
      <c r="M290" s="428"/>
      <c r="N290" s="447"/>
      <c r="O290" s="139"/>
      <c r="P290" s="139"/>
      <c r="Q290" s="428"/>
      <c r="R290" s="428"/>
      <c r="S290" s="428"/>
      <c r="T290" s="428"/>
      <c r="U290" s="448"/>
      <c r="V290" s="437"/>
    </row>
    <row r="291" spans="1:23" x14ac:dyDescent="0.35">
      <c r="A291" s="1396"/>
      <c r="B291" s="142">
        <v>6</v>
      </c>
      <c r="C291" s="118"/>
      <c r="D291" s="112"/>
      <c r="E291" s="112"/>
      <c r="F291" s="118"/>
      <c r="G291" s="445"/>
      <c r="H291" s="118"/>
      <c r="I291" s="428"/>
      <c r="J291" s="446"/>
      <c r="K291" s="446"/>
      <c r="L291" s="447"/>
      <c r="M291" s="428"/>
      <c r="N291" s="447"/>
      <c r="O291" s="139"/>
      <c r="P291" s="139"/>
      <c r="Q291" s="428"/>
      <c r="R291" s="428"/>
      <c r="S291" s="428"/>
      <c r="T291" s="428"/>
      <c r="U291" s="448"/>
      <c r="V291" s="437"/>
    </row>
    <row r="292" spans="1:23" x14ac:dyDescent="0.35">
      <c r="A292" s="1396"/>
      <c r="B292" s="142">
        <v>7</v>
      </c>
      <c r="C292" s="118"/>
      <c r="D292" s="112"/>
      <c r="E292" s="112"/>
      <c r="F292" s="118"/>
      <c r="G292" s="445"/>
      <c r="H292" s="118"/>
      <c r="I292" s="428"/>
      <c r="J292" s="446"/>
      <c r="K292" s="446"/>
      <c r="L292" s="447"/>
      <c r="M292" s="428"/>
      <c r="N292" s="447"/>
      <c r="O292" s="139"/>
      <c r="P292" s="139"/>
      <c r="Q292" s="428"/>
      <c r="R292" s="428"/>
      <c r="S292" s="428"/>
      <c r="T292" s="428"/>
      <c r="U292" s="448"/>
      <c r="V292" s="437"/>
    </row>
    <row r="293" spans="1:23" x14ac:dyDescent="0.35">
      <c r="A293" s="1396"/>
      <c r="B293" s="142">
        <v>8</v>
      </c>
      <c r="C293" s="118"/>
      <c r="D293" s="112"/>
      <c r="E293" s="112"/>
      <c r="F293" s="118"/>
      <c r="G293" s="445"/>
      <c r="H293" s="118"/>
      <c r="I293" s="428"/>
      <c r="J293" s="446"/>
      <c r="K293" s="446"/>
      <c r="L293" s="447"/>
      <c r="M293" s="428"/>
      <c r="N293" s="447"/>
      <c r="O293" s="139"/>
      <c r="P293" s="139"/>
      <c r="Q293" s="428"/>
      <c r="R293" s="428"/>
      <c r="S293" s="428"/>
      <c r="T293" s="428"/>
      <c r="U293" s="448"/>
      <c r="V293" s="437"/>
    </row>
    <row r="294" spans="1:23" x14ac:dyDescent="0.35">
      <c r="A294" s="1396"/>
      <c r="B294" s="142">
        <v>9</v>
      </c>
      <c r="C294" s="118"/>
      <c r="D294" s="112"/>
      <c r="E294" s="112"/>
      <c r="F294" s="118"/>
      <c r="G294" s="445"/>
      <c r="H294" s="118"/>
      <c r="I294" s="428"/>
      <c r="J294" s="446"/>
      <c r="K294" s="446"/>
      <c r="L294" s="447"/>
      <c r="M294" s="428"/>
      <c r="N294" s="447"/>
      <c r="O294" s="139"/>
      <c r="P294" s="139"/>
      <c r="Q294" s="428"/>
      <c r="R294" s="428"/>
      <c r="S294" s="428"/>
      <c r="T294" s="428"/>
      <c r="U294" s="448"/>
      <c r="V294" s="437"/>
    </row>
    <row r="295" spans="1:23" ht="15" thickBot="1" x14ac:dyDescent="0.4">
      <c r="A295" s="1397"/>
      <c r="B295" s="143">
        <v>10</v>
      </c>
      <c r="C295" s="132"/>
      <c r="D295" s="131"/>
      <c r="E295" s="131"/>
      <c r="F295" s="132"/>
      <c r="G295" s="449"/>
      <c r="H295" s="132"/>
      <c r="I295" s="450"/>
      <c r="J295" s="451"/>
      <c r="K295" s="451"/>
      <c r="L295" s="452"/>
      <c r="M295" s="450"/>
      <c r="N295" s="452"/>
      <c r="O295" s="140"/>
      <c r="P295" s="140"/>
      <c r="Q295" s="450"/>
      <c r="R295" s="450"/>
      <c r="S295" s="450"/>
      <c r="T295" s="450"/>
      <c r="U295" s="453"/>
      <c r="V295" s="437"/>
    </row>
    <row r="296" spans="1:23" ht="25" thickBot="1" x14ac:dyDescent="0.4">
      <c r="A296" s="564"/>
      <c r="C296" s="565"/>
      <c r="D296" s="566"/>
      <c r="E296" s="424" t="s">
        <v>331</v>
      </c>
      <c r="F296" s="425">
        <f>COUNTA(F286:F295)</f>
        <v>0</v>
      </c>
      <c r="G296" s="426">
        <f>COUNTA(G286:G295)</f>
        <v>0</v>
      </c>
      <c r="H296" s="565"/>
      <c r="I296" s="431"/>
      <c r="J296" s="567"/>
      <c r="K296" s="567"/>
      <c r="L296" s="568"/>
      <c r="M296" s="1354" t="s">
        <v>563</v>
      </c>
      <c r="N296" s="1355"/>
      <c r="O296" s="747">
        <f>SUM(O286:O295)</f>
        <v>0</v>
      </c>
      <c r="P296" s="748">
        <f>SUM(P286:P295)</f>
        <v>0</v>
      </c>
      <c r="Q296" s="431"/>
      <c r="S296" s="113"/>
      <c r="T296" s="117"/>
      <c r="U296" s="531"/>
      <c r="V296" s="455"/>
    </row>
    <row r="297" spans="1:23" ht="15" thickBot="1" x14ac:dyDescent="0.4">
      <c r="A297" s="456"/>
      <c r="B297" s="457"/>
      <c r="C297" s="407"/>
      <c r="D297" s="407"/>
      <c r="E297" s="407"/>
      <c r="F297" s="457"/>
      <c r="G297" s="407"/>
      <c r="H297" s="407"/>
      <c r="I297" s="457"/>
      <c r="J297" s="457"/>
      <c r="K297" s="457"/>
      <c r="L297" s="407"/>
      <c r="M297" s="407"/>
      <c r="N297" s="407"/>
      <c r="O297" s="407"/>
      <c r="P297" s="407"/>
      <c r="Q297" s="407"/>
      <c r="R297" s="407"/>
      <c r="S297" s="407"/>
      <c r="T297" s="458"/>
      <c r="U297" s="407"/>
      <c r="V297" s="459"/>
    </row>
    <row r="298" spans="1:23" ht="15" thickBot="1" x14ac:dyDescent="0.4">
      <c r="A298" s="432"/>
      <c r="B298" s="433"/>
      <c r="C298" s="434"/>
      <c r="D298" s="434"/>
      <c r="E298" s="434"/>
      <c r="F298" s="433"/>
      <c r="G298" s="434"/>
      <c r="H298" s="434"/>
      <c r="I298" s="433"/>
      <c r="J298" s="433"/>
      <c r="K298" s="433"/>
      <c r="L298" s="434"/>
      <c r="M298" s="434"/>
      <c r="N298" s="434"/>
      <c r="O298" s="434"/>
      <c r="P298" s="434"/>
      <c r="Q298" s="434"/>
      <c r="R298" s="434"/>
      <c r="S298" s="434"/>
      <c r="T298" s="434"/>
      <c r="U298" s="434"/>
      <c r="V298" s="435"/>
    </row>
    <row r="299" spans="1:23" ht="36" customHeight="1" thickBot="1" x14ac:dyDescent="0.4">
      <c r="A299" s="147" t="s">
        <v>9</v>
      </c>
      <c r="B299" s="1317" t="s">
        <v>724</v>
      </c>
      <c r="C299" s="1318"/>
      <c r="E299" s="1410" t="s">
        <v>294</v>
      </c>
      <c r="F299" s="1411"/>
      <c r="G299" s="1315">
        <f>VLOOKUP(B299,'EXTRAUrbano.Piano inv. forn '!$D$140:$AB$176,3,FALSE)</f>
        <v>0</v>
      </c>
      <c r="H299" s="1316"/>
      <c r="I299" s="104"/>
      <c r="J299" s="1410" t="s">
        <v>295</v>
      </c>
      <c r="K299" s="1412"/>
      <c r="L299" s="1411"/>
      <c r="M299" s="1315">
        <f>VLOOKUP(B299,'EXTRAUrbano.Piano inv. forn '!$D$140:$AB$176,4,FALSE)</f>
        <v>0</v>
      </c>
      <c r="N299" s="1316"/>
      <c r="P299" s="153" t="s">
        <v>296</v>
      </c>
      <c r="Q299" s="436"/>
      <c r="S299" s="154" t="s">
        <v>297</v>
      </c>
      <c r="T299" s="1171"/>
      <c r="U299" s="1173"/>
      <c r="V299" s="437"/>
    </row>
    <row r="300" spans="1:23" ht="13.5" customHeight="1" thickBot="1" x14ac:dyDescent="0.4">
      <c r="A300" s="133"/>
      <c r="B300" s="114"/>
      <c r="C300" s="114"/>
      <c r="E300" s="115"/>
      <c r="F300" s="115"/>
      <c r="G300" s="116"/>
      <c r="H300" s="116"/>
      <c r="I300" s="104"/>
      <c r="J300" s="115"/>
      <c r="K300" s="115"/>
      <c r="L300" s="115"/>
      <c r="M300" s="116"/>
      <c r="N300" s="116"/>
      <c r="P300" s="117"/>
      <c r="S300" s="113"/>
      <c r="T300" s="431"/>
      <c r="V300" s="134"/>
      <c r="W300" s="431"/>
    </row>
    <row r="301" spans="1:23" ht="33.75" customHeight="1" thickBot="1" x14ac:dyDescent="0.4">
      <c r="A301" s="1398" t="s">
        <v>298</v>
      </c>
      <c r="B301" s="1399"/>
      <c r="C301" s="1399"/>
      <c r="D301" s="1400"/>
      <c r="E301" s="1346">
        <f>VLOOKUP(B299,'EXTRAUrbano.Piano inv. forn '!$D$140:$AB$176,17,FALSE)</f>
        <v>0</v>
      </c>
      <c r="F301" s="1347"/>
      <c r="G301" s="1347"/>
      <c r="H301" s="1348"/>
      <c r="I301" s="104"/>
      <c r="J301" s="1398" t="s">
        <v>53</v>
      </c>
      <c r="K301" s="1441"/>
      <c r="L301" s="1399"/>
      <c r="M301" s="1346">
        <f>VLOOKUP(B299,'EXTRAUrbano.Piano inv. forn '!$D$140:$AB$176,19,FALSE)</f>
        <v>0</v>
      </c>
      <c r="N301" s="1348"/>
      <c r="O301" s="130"/>
      <c r="P301" s="781" t="s">
        <v>299</v>
      </c>
      <c r="Q301" s="135">
        <f>M301+E301</f>
        <v>0</v>
      </c>
      <c r="S301" s="154" t="s">
        <v>300</v>
      </c>
      <c r="T301" s="1171"/>
      <c r="U301" s="1173"/>
      <c r="V301" s="134"/>
      <c r="W301" s="431"/>
    </row>
    <row r="302" spans="1:23" ht="33.75" customHeight="1" thickBot="1" x14ac:dyDescent="0.4">
      <c r="A302" s="136"/>
      <c r="B302" s="137"/>
      <c r="C302" s="137"/>
      <c r="D302" s="137"/>
      <c r="E302" s="138"/>
      <c r="F302" s="138"/>
      <c r="G302" s="138"/>
      <c r="H302" s="138"/>
      <c r="I302" s="104"/>
      <c r="J302" s="115"/>
      <c r="K302" s="115"/>
      <c r="L302" s="115"/>
      <c r="M302" s="138"/>
      <c r="N302" s="138"/>
      <c r="O302" s="130"/>
      <c r="P302" s="113"/>
      <c r="Q302" s="130"/>
      <c r="S302" s="113"/>
      <c r="T302" s="114"/>
      <c r="U302" s="114"/>
      <c r="V302" s="134"/>
      <c r="W302" s="431"/>
    </row>
    <row r="303" spans="1:23" s="166" customFormat="1" ht="72" customHeight="1" x14ac:dyDescent="0.35">
      <c r="A303" s="1404" t="s">
        <v>301</v>
      </c>
      <c r="B303" s="1406" t="s">
        <v>302</v>
      </c>
      <c r="C303" s="1406" t="s">
        <v>303</v>
      </c>
      <c r="D303" s="149" t="s">
        <v>304</v>
      </c>
      <c r="E303" s="150" t="s">
        <v>305</v>
      </c>
      <c r="F303" s="149" t="s">
        <v>306</v>
      </c>
      <c r="G303" s="149" t="s">
        <v>307</v>
      </c>
      <c r="H303" s="151" t="s">
        <v>268</v>
      </c>
      <c r="I303" s="151" t="s">
        <v>308</v>
      </c>
      <c r="J303" s="151" t="s">
        <v>309</v>
      </c>
      <c r="K303" s="151" t="s">
        <v>818</v>
      </c>
      <c r="L303" s="151" t="s">
        <v>310</v>
      </c>
      <c r="M303" s="151" t="s">
        <v>311</v>
      </c>
      <c r="N303" s="151" t="s">
        <v>312</v>
      </c>
      <c r="O303" s="151" t="s">
        <v>313</v>
      </c>
      <c r="P303" s="151" t="s">
        <v>314</v>
      </c>
      <c r="Q303" s="151" t="s">
        <v>315</v>
      </c>
      <c r="R303" s="151" t="s">
        <v>316</v>
      </c>
      <c r="S303" s="151" t="s">
        <v>317</v>
      </c>
      <c r="T303" s="151" t="s">
        <v>819</v>
      </c>
      <c r="U303" s="782" t="s">
        <v>319</v>
      </c>
      <c r="V303" s="438"/>
    </row>
    <row r="304" spans="1:23" s="166" customFormat="1" ht="36.5" thickBot="1" x14ac:dyDescent="0.4">
      <c r="A304" s="1405"/>
      <c r="B304" s="1407"/>
      <c r="C304" s="1407"/>
      <c r="D304" s="152" t="s">
        <v>320</v>
      </c>
      <c r="E304" s="152" t="s">
        <v>333</v>
      </c>
      <c r="F304" s="152" t="s">
        <v>322</v>
      </c>
      <c r="G304" s="152" t="s">
        <v>322</v>
      </c>
      <c r="H304" s="152" t="s">
        <v>54</v>
      </c>
      <c r="I304" s="152" t="s">
        <v>334</v>
      </c>
      <c r="J304" s="152" t="s">
        <v>323</v>
      </c>
      <c r="K304" s="152" t="s">
        <v>324</v>
      </c>
      <c r="L304" s="152" t="s">
        <v>324</v>
      </c>
      <c r="M304" s="152" t="s">
        <v>325</v>
      </c>
      <c r="N304" s="152" t="s">
        <v>324</v>
      </c>
      <c r="O304" s="152" t="s">
        <v>326</v>
      </c>
      <c r="P304" s="152" t="s">
        <v>820</v>
      </c>
      <c r="Q304" s="152" t="s">
        <v>327</v>
      </c>
      <c r="R304" s="152" t="s">
        <v>328</v>
      </c>
      <c r="S304" s="152" t="s">
        <v>329</v>
      </c>
      <c r="T304" s="152" t="s">
        <v>329</v>
      </c>
      <c r="U304" s="783"/>
      <c r="V304" s="438"/>
    </row>
    <row r="305" spans="1:23" ht="15" customHeight="1" x14ac:dyDescent="0.35">
      <c r="A305" s="1396" t="str">
        <f>B299</f>
        <v>Extra-urb.E.4</v>
      </c>
      <c r="B305" s="141">
        <v>1</v>
      </c>
      <c r="C305" s="185"/>
      <c r="D305" s="119"/>
      <c r="E305" s="119"/>
      <c r="F305" s="185"/>
      <c r="G305" s="440"/>
      <c r="H305" s="120"/>
      <c r="I305" s="441"/>
      <c r="J305" s="442"/>
      <c r="K305" s="442"/>
      <c r="L305" s="443"/>
      <c r="M305" s="441"/>
      <c r="N305" s="443"/>
      <c r="O305" s="148"/>
      <c r="P305" s="148"/>
      <c r="Q305" s="441"/>
      <c r="R305" s="441"/>
      <c r="S305" s="441"/>
      <c r="T305" s="441"/>
      <c r="U305" s="444"/>
      <c r="V305" s="437"/>
    </row>
    <row r="306" spans="1:23" x14ac:dyDescent="0.35">
      <c r="A306" s="1396"/>
      <c r="B306" s="142">
        <v>2</v>
      </c>
      <c r="C306" s="118"/>
      <c r="D306" s="112"/>
      <c r="E306" s="112"/>
      <c r="F306" s="118"/>
      <c r="G306" s="445"/>
      <c r="H306" s="118"/>
      <c r="I306" s="428"/>
      <c r="J306" s="446"/>
      <c r="K306" s="446"/>
      <c r="L306" s="447"/>
      <c r="M306" s="428"/>
      <c r="N306" s="447"/>
      <c r="O306" s="139"/>
      <c r="P306" s="139"/>
      <c r="Q306" s="428"/>
      <c r="R306" s="428" t="s">
        <v>330</v>
      </c>
      <c r="S306" s="428"/>
      <c r="T306" s="428"/>
      <c r="U306" s="448"/>
      <c r="V306" s="437"/>
    </row>
    <row r="307" spans="1:23" x14ac:dyDescent="0.35">
      <c r="A307" s="1396"/>
      <c r="B307" s="142">
        <v>3</v>
      </c>
      <c r="C307" s="118"/>
      <c r="D307" s="112"/>
      <c r="E307" s="112"/>
      <c r="F307" s="118"/>
      <c r="G307" s="445"/>
      <c r="H307" s="118"/>
      <c r="I307" s="428"/>
      <c r="J307" s="446"/>
      <c r="K307" s="446"/>
      <c r="L307" s="447"/>
      <c r="M307" s="428"/>
      <c r="N307" s="447"/>
      <c r="O307" s="139"/>
      <c r="P307" s="139"/>
      <c r="Q307" s="428"/>
      <c r="R307" s="428"/>
      <c r="S307" s="428"/>
      <c r="T307" s="428"/>
      <c r="U307" s="448"/>
      <c r="V307" s="437"/>
    </row>
    <row r="308" spans="1:23" x14ac:dyDescent="0.35">
      <c r="A308" s="1396"/>
      <c r="B308" s="142">
        <v>4</v>
      </c>
      <c r="C308" s="118"/>
      <c r="D308" s="112"/>
      <c r="E308" s="112"/>
      <c r="F308" s="118"/>
      <c r="G308" s="445"/>
      <c r="H308" s="118"/>
      <c r="I308" s="428"/>
      <c r="J308" s="446"/>
      <c r="K308" s="446"/>
      <c r="L308" s="447"/>
      <c r="M308" s="428"/>
      <c r="N308" s="447"/>
      <c r="O308" s="139"/>
      <c r="P308" s="139"/>
      <c r="Q308" s="428"/>
      <c r="R308" s="428"/>
      <c r="S308" s="428"/>
      <c r="T308" s="428"/>
      <c r="U308" s="448"/>
      <c r="V308" s="437"/>
    </row>
    <row r="309" spans="1:23" x14ac:dyDescent="0.35">
      <c r="A309" s="1396"/>
      <c r="B309" s="142">
        <v>5</v>
      </c>
      <c r="C309" s="118"/>
      <c r="D309" s="112"/>
      <c r="E309" s="112"/>
      <c r="F309" s="118"/>
      <c r="G309" s="445"/>
      <c r="H309" s="118"/>
      <c r="I309" s="428"/>
      <c r="J309" s="446"/>
      <c r="K309" s="446"/>
      <c r="L309" s="447"/>
      <c r="M309" s="428"/>
      <c r="N309" s="447"/>
      <c r="O309" s="139"/>
      <c r="P309" s="139"/>
      <c r="Q309" s="428"/>
      <c r="R309" s="428"/>
      <c r="S309" s="428"/>
      <c r="T309" s="428"/>
      <c r="U309" s="448"/>
      <c r="V309" s="437"/>
    </row>
    <row r="310" spans="1:23" x14ac:dyDescent="0.35">
      <c r="A310" s="1396"/>
      <c r="B310" s="142">
        <v>6</v>
      </c>
      <c r="C310" s="118"/>
      <c r="D310" s="112"/>
      <c r="E310" s="112"/>
      <c r="F310" s="118"/>
      <c r="G310" s="445"/>
      <c r="H310" s="118"/>
      <c r="I310" s="428"/>
      <c r="J310" s="446"/>
      <c r="K310" s="446"/>
      <c r="L310" s="447"/>
      <c r="M310" s="428"/>
      <c r="N310" s="447"/>
      <c r="O310" s="139"/>
      <c r="P310" s="139"/>
      <c r="Q310" s="428"/>
      <c r="R310" s="428"/>
      <c r="S310" s="428"/>
      <c r="T310" s="428"/>
      <c r="U310" s="448"/>
      <c r="V310" s="437"/>
    </row>
    <row r="311" spans="1:23" x14ac:dyDescent="0.35">
      <c r="A311" s="1396"/>
      <c r="B311" s="142">
        <v>7</v>
      </c>
      <c r="C311" s="118"/>
      <c r="D311" s="112"/>
      <c r="E311" s="112"/>
      <c r="F311" s="118"/>
      <c r="G311" s="445"/>
      <c r="H311" s="118"/>
      <c r="I311" s="428"/>
      <c r="J311" s="446"/>
      <c r="K311" s="446"/>
      <c r="L311" s="447"/>
      <c r="M311" s="428"/>
      <c r="N311" s="447"/>
      <c r="O311" s="139"/>
      <c r="P311" s="139"/>
      <c r="Q311" s="428"/>
      <c r="R311" s="428"/>
      <c r="S311" s="428"/>
      <c r="T311" s="428"/>
      <c r="U311" s="448"/>
      <c r="V311" s="437"/>
    </row>
    <row r="312" spans="1:23" x14ac:dyDescent="0.35">
      <c r="A312" s="1396"/>
      <c r="B312" s="142">
        <v>8</v>
      </c>
      <c r="C312" s="118"/>
      <c r="D312" s="112"/>
      <c r="E312" s="112"/>
      <c r="F312" s="118"/>
      <c r="G312" s="445"/>
      <c r="H312" s="118"/>
      <c r="I312" s="428"/>
      <c r="J312" s="446"/>
      <c r="K312" s="446"/>
      <c r="L312" s="447"/>
      <c r="M312" s="428"/>
      <c r="N312" s="447"/>
      <c r="O312" s="139"/>
      <c r="P312" s="139"/>
      <c r="Q312" s="428"/>
      <c r="R312" s="428"/>
      <c r="S312" s="428"/>
      <c r="T312" s="428"/>
      <c r="U312" s="448"/>
      <c r="V312" s="437"/>
    </row>
    <row r="313" spans="1:23" x14ac:dyDescent="0.35">
      <c r="A313" s="1396"/>
      <c r="B313" s="142">
        <v>9</v>
      </c>
      <c r="C313" s="118"/>
      <c r="D313" s="112"/>
      <c r="E313" s="112"/>
      <c r="F313" s="118"/>
      <c r="G313" s="445"/>
      <c r="H313" s="118"/>
      <c r="I313" s="428"/>
      <c r="J313" s="446"/>
      <c r="K313" s="446"/>
      <c r="L313" s="447"/>
      <c r="M313" s="428"/>
      <c r="N313" s="447"/>
      <c r="O313" s="139"/>
      <c r="P313" s="139"/>
      <c r="Q313" s="428"/>
      <c r="R313" s="428"/>
      <c r="S313" s="428"/>
      <c r="T313" s="428"/>
      <c r="U313" s="448"/>
      <c r="V313" s="437"/>
    </row>
    <row r="314" spans="1:23" ht="15" thickBot="1" x14ac:dyDescent="0.4">
      <c r="A314" s="1397"/>
      <c r="B314" s="143">
        <v>10</v>
      </c>
      <c r="C314" s="132"/>
      <c r="D314" s="131"/>
      <c r="E314" s="131"/>
      <c r="F314" s="132"/>
      <c r="G314" s="449"/>
      <c r="H314" s="132"/>
      <c r="I314" s="450"/>
      <c r="J314" s="451"/>
      <c r="K314" s="451"/>
      <c r="L314" s="452"/>
      <c r="M314" s="450"/>
      <c r="N314" s="452"/>
      <c r="O314" s="140"/>
      <c r="P314" s="140"/>
      <c r="Q314" s="450"/>
      <c r="R314" s="450"/>
      <c r="S314" s="450"/>
      <c r="T314" s="450"/>
      <c r="U314" s="453"/>
      <c r="V314" s="437"/>
    </row>
    <row r="315" spans="1:23" ht="25" thickBot="1" x14ac:dyDescent="0.4">
      <c r="A315" s="564"/>
      <c r="C315" s="565"/>
      <c r="D315" s="566"/>
      <c r="E315" s="424" t="s">
        <v>331</v>
      </c>
      <c r="F315" s="425">
        <f>COUNTA(F305:F314)</f>
        <v>0</v>
      </c>
      <c r="G315" s="426">
        <f>COUNTA(G305:G314)</f>
        <v>0</v>
      </c>
      <c r="H315" s="565"/>
      <c r="I315" s="431"/>
      <c r="J315" s="567"/>
      <c r="K315" s="567"/>
      <c r="L315" s="568"/>
      <c r="M315" s="1354" t="s">
        <v>563</v>
      </c>
      <c r="N315" s="1355"/>
      <c r="O315" s="747">
        <f>SUM(O305:O314)</f>
        <v>0</v>
      </c>
      <c r="P315" s="748">
        <f>SUM(P305:P314)</f>
        <v>0</v>
      </c>
      <c r="Q315" s="431"/>
      <c r="S315" s="113"/>
      <c r="T315" s="117"/>
      <c r="U315" s="531"/>
      <c r="V315" s="455"/>
    </row>
    <row r="316" spans="1:23" ht="15" thickBot="1" x14ac:dyDescent="0.4">
      <c r="A316" s="456"/>
      <c r="B316" s="457"/>
      <c r="C316" s="407"/>
      <c r="D316" s="407"/>
      <c r="E316" s="407"/>
      <c r="F316" s="457"/>
      <c r="G316" s="407"/>
      <c r="H316" s="407"/>
      <c r="I316" s="457"/>
      <c r="J316" s="457"/>
      <c r="K316" s="457"/>
      <c r="L316" s="407"/>
      <c r="M316" s="407"/>
      <c r="N316" s="407"/>
      <c r="O316" s="407"/>
      <c r="P316" s="407"/>
      <c r="Q316" s="407"/>
      <c r="R316" s="407"/>
      <c r="S316" s="407"/>
      <c r="T316" s="458"/>
      <c r="U316" s="407"/>
      <c r="V316" s="459"/>
    </row>
    <row r="317" spans="1:23" ht="15" thickBot="1" x14ac:dyDescent="0.4">
      <c r="A317" s="432"/>
      <c r="B317" s="433"/>
      <c r="C317" s="434"/>
      <c r="D317" s="434"/>
      <c r="E317" s="434"/>
      <c r="F317" s="433"/>
      <c r="G317" s="434"/>
      <c r="H317" s="434"/>
      <c r="I317" s="433"/>
      <c r="J317" s="433"/>
      <c r="K317" s="433"/>
      <c r="L317" s="434"/>
      <c r="M317" s="434"/>
      <c r="N317" s="434"/>
      <c r="O317" s="434"/>
      <c r="P317" s="434"/>
      <c r="Q317" s="434"/>
      <c r="R317" s="434"/>
      <c r="S317" s="434"/>
      <c r="T317" s="434"/>
      <c r="U317" s="434"/>
      <c r="V317" s="435"/>
    </row>
    <row r="318" spans="1:23" ht="36" customHeight="1" thickBot="1" x14ac:dyDescent="0.4">
      <c r="A318" s="147" t="s">
        <v>9</v>
      </c>
      <c r="B318" s="1317" t="s">
        <v>724</v>
      </c>
      <c r="C318" s="1318"/>
      <c r="E318" s="1410" t="s">
        <v>294</v>
      </c>
      <c r="F318" s="1411"/>
      <c r="G318" s="1315">
        <f>VLOOKUP(B318,'EXTRAUrbano.Piano inv. forn '!$D$140:$AB$176,3,FALSE)</f>
        <v>0</v>
      </c>
      <c r="H318" s="1316"/>
      <c r="I318" s="104"/>
      <c r="J318" s="1410" t="s">
        <v>295</v>
      </c>
      <c r="K318" s="1412"/>
      <c r="L318" s="1411"/>
      <c r="M318" s="1315">
        <f>VLOOKUP(B318,'EXTRAUrbano.Piano inv. forn '!$D$140:$AB$176,4,FALSE)</f>
        <v>0</v>
      </c>
      <c r="N318" s="1316"/>
      <c r="P318" s="153" t="s">
        <v>296</v>
      </c>
      <c r="Q318" s="436"/>
      <c r="S318" s="154" t="s">
        <v>297</v>
      </c>
      <c r="T318" s="1171"/>
      <c r="U318" s="1173"/>
      <c r="V318" s="437"/>
    </row>
    <row r="319" spans="1:23" ht="13.5" customHeight="1" thickBot="1" x14ac:dyDescent="0.4">
      <c r="A319" s="133"/>
      <c r="B319" s="114"/>
      <c r="C319" s="114"/>
      <c r="E319" s="115"/>
      <c r="F319" s="115"/>
      <c r="G319" s="116"/>
      <c r="H319" s="116"/>
      <c r="I319" s="104"/>
      <c r="J319" s="115"/>
      <c r="K319" s="115"/>
      <c r="L319" s="115"/>
      <c r="M319" s="116"/>
      <c r="N319" s="116"/>
      <c r="P319" s="117"/>
      <c r="S319" s="113"/>
      <c r="T319" s="431"/>
      <c r="V319" s="134"/>
      <c r="W319" s="431"/>
    </row>
    <row r="320" spans="1:23" ht="33.75" customHeight="1" thickBot="1" x14ac:dyDescent="0.4">
      <c r="A320" s="1398" t="s">
        <v>298</v>
      </c>
      <c r="B320" s="1399"/>
      <c r="C320" s="1399"/>
      <c r="D320" s="1400"/>
      <c r="E320" s="1346">
        <f>VLOOKUP(B318,'EXTRAUrbano.Piano inv. forn '!$D$140:$AB$176,17,FALSE)</f>
        <v>0</v>
      </c>
      <c r="F320" s="1347"/>
      <c r="G320" s="1347"/>
      <c r="H320" s="1348"/>
      <c r="I320" s="104"/>
      <c r="J320" s="1398" t="s">
        <v>53</v>
      </c>
      <c r="K320" s="1441"/>
      <c r="L320" s="1399"/>
      <c r="M320" s="1346">
        <f>VLOOKUP(B318,'EXTRAUrbano.Piano inv. forn '!$D$140:$AB$176,19,FALSE)</f>
        <v>0</v>
      </c>
      <c r="N320" s="1348"/>
      <c r="O320" s="130"/>
      <c r="P320" s="781" t="s">
        <v>299</v>
      </c>
      <c r="Q320" s="135">
        <f>M320+E320</f>
        <v>0</v>
      </c>
      <c r="S320" s="154" t="s">
        <v>300</v>
      </c>
      <c r="T320" s="1171"/>
      <c r="U320" s="1173"/>
      <c r="V320" s="134"/>
      <c r="W320" s="431"/>
    </row>
    <row r="321" spans="1:23" ht="33.75" customHeight="1" thickBot="1" x14ac:dyDescent="0.4">
      <c r="A321" s="136"/>
      <c r="B321" s="137"/>
      <c r="C321" s="137"/>
      <c r="D321" s="137"/>
      <c r="E321" s="138"/>
      <c r="F321" s="138"/>
      <c r="G321" s="138"/>
      <c r="H321" s="138"/>
      <c r="I321" s="104"/>
      <c r="J321" s="115"/>
      <c r="K321" s="115"/>
      <c r="L321" s="115"/>
      <c r="M321" s="138"/>
      <c r="N321" s="138"/>
      <c r="O321" s="130"/>
      <c r="P321" s="113"/>
      <c r="Q321" s="130"/>
      <c r="S321" s="113"/>
      <c r="T321" s="114"/>
      <c r="U321" s="114"/>
      <c r="V321" s="134"/>
      <c r="W321" s="431"/>
    </row>
    <row r="322" spans="1:23" s="166" customFormat="1" ht="72" customHeight="1" x14ac:dyDescent="0.35">
      <c r="A322" s="1404" t="s">
        <v>301</v>
      </c>
      <c r="B322" s="1406" t="s">
        <v>302</v>
      </c>
      <c r="C322" s="1406" t="s">
        <v>303</v>
      </c>
      <c r="D322" s="149" t="s">
        <v>304</v>
      </c>
      <c r="E322" s="150" t="s">
        <v>305</v>
      </c>
      <c r="F322" s="149" t="s">
        <v>306</v>
      </c>
      <c r="G322" s="149" t="s">
        <v>307</v>
      </c>
      <c r="H322" s="151" t="s">
        <v>268</v>
      </c>
      <c r="I322" s="151" t="s">
        <v>308</v>
      </c>
      <c r="J322" s="151" t="s">
        <v>309</v>
      </c>
      <c r="K322" s="151" t="s">
        <v>818</v>
      </c>
      <c r="L322" s="151" t="s">
        <v>310</v>
      </c>
      <c r="M322" s="151" t="s">
        <v>311</v>
      </c>
      <c r="N322" s="151" t="s">
        <v>312</v>
      </c>
      <c r="O322" s="151" t="s">
        <v>313</v>
      </c>
      <c r="P322" s="151" t="s">
        <v>314</v>
      </c>
      <c r="Q322" s="151" t="s">
        <v>315</v>
      </c>
      <c r="R322" s="151" t="s">
        <v>316</v>
      </c>
      <c r="S322" s="151" t="s">
        <v>317</v>
      </c>
      <c r="T322" s="151" t="s">
        <v>819</v>
      </c>
      <c r="U322" s="782" t="s">
        <v>319</v>
      </c>
      <c r="V322" s="438"/>
    </row>
    <row r="323" spans="1:23" s="166" customFormat="1" ht="36.5" thickBot="1" x14ac:dyDescent="0.4">
      <c r="A323" s="1405"/>
      <c r="B323" s="1407"/>
      <c r="C323" s="1407"/>
      <c r="D323" s="152" t="s">
        <v>320</v>
      </c>
      <c r="E323" s="152" t="s">
        <v>333</v>
      </c>
      <c r="F323" s="152" t="s">
        <v>322</v>
      </c>
      <c r="G323" s="152" t="s">
        <v>322</v>
      </c>
      <c r="H323" s="152" t="s">
        <v>54</v>
      </c>
      <c r="I323" s="152" t="s">
        <v>334</v>
      </c>
      <c r="J323" s="152" t="s">
        <v>323</v>
      </c>
      <c r="K323" s="152" t="s">
        <v>324</v>
      </c>
      <c r="L323" s="152" t="s">
        <v>324</v>
      </c>
      <c r="M323" s="152" t="s">
        <v>325</v>
      </c>
      <c r="N323" s="152" t="s">
        <v>324</v>
      </c>
      <c r="O323" s="152" t="s">
        <v>326</v>
      </c>
      <c r="P323" s="152" t="s">
        <v>820</v>
      </c>
      <c r="Q323" s="152" t="s">
        <v>327</v>
      </c>
      <c r="R323" s="152" t="s">
        <v>328</v>
      </c>
      <c r="S323" s="152" t="s">
        <v>329</v>
      </c>
      <c r="T323" s="152" t="s">
        <v>329</v>
      </c>
      <c r="U323" s="783"/>
      <c r="V323" s="438"/>
    </row>
    <row r="324" spans="1:23" ht="15" customHeight="1" x14ac:dyDescent="0.35">
      <c r="A324" s="1396" t="str">
        <f>B318</f>
        <v>Extra-urb.E.4</v>
      </c>
      <c r="B324" s="141">
        <v>1</v>
      </c>
      <c r="C324" s="185"/>
      <c r="D324" s="119"/>
      <c r="E324" s="119"/>
      <c r="F324" s="185"/>
      <c r="G324" s="440"/>
      <c r="H324" s="120"/>
      <c r="I324" s="441"/>
      <c r="J324" s="442"/>
      <c r="K324" s="442"/>
      <c r="L324" s="443"/>
      <c r="M324" s="441"/>
      <c r="N324" s="443"/>
      <c r="O324" s="148"/>
      <c r="P324" s="148"/>
      <c r="Q324" s="441"/>
      <c r="R324" s="441"/>
      <c r="S324" s="441"/>
      <c r="T324" s="441"/>
      <c r="U324" s="444"/>
      <c r="V324" s="437"/>
    </row>
    <row r="325" spans="1:23" x14ac:dyDescent="0.35">
      <c r="A325" s="1396"/>
      <c r="B325" s="142">
        <v>2</v>
      </c>
      <c r="C325" s="118"/>
      <c r="D325" s="112"/>
      <c r="E325" s="112"/>
      <c r="F325" s="118"/>
      <c r="G325" s="445"/>
      <c r="H325" s="118"/>
      <c r="I325" s="428"/>
      <c r="J325" s="446"/>
      <c r="K325" s="446"/>
      <c r="L325" s="447"/>
      <c r="M325" s="428"/>
      <c r="N325" s="447"/>
      <c r="O325" s="139"/>
      <c r="P325" s="139"/>
      <c r="Q325" s="428"/>
      <c r="R325" s="428" t="s">
        <v>330</v>
      </c>
      <c r="S325" s="428"/>
      <c r="T325" s="428"/>
      <c r="U325" s="448"/>
      <c r="V325" s="437"/>
    </row>
    <row r="326" spans="1:23" x14ac:dyDescent="0.35">
      <c r="A326" s="1396"/>
      <c r="B326" s="142">
        <v>3</v>
      </c>
      <c r="C326" s="118"/>
      <c r="D326" s="112"/>
      <c r="E326" s="112"/>
      <c r="F326" s="118"/>
      <c r="G326" s="445"/>
      <c r="H326" s="118"/>
      <c r="I326" s="428"/>
      <c r="J326" s="446"/>
      <c r="K326" s="446"/>
      <c r="L326" s="447"/>
      <c r="M326" s="428"/>
      <c r="N326" s="447"/>
      <c r="O326" s="139"/>
      <c r="P326" s="139"/>
      <c r="Q326" s="428"/>
      <c r="R326" s="428"/>
      <c r="S326" s="428"/>
      <c r="T326" s="428"/>
      <c r="U326" s="448"/>
      <c r="V326" s="437"/>
    </row>
    <row r="327" spans="1:23" x14ac:dyDescent="0.35">
      <c r="A327" s="1396"/>
      <c r="B327" s="142">
        <v>4</v>
      </c>
      <c r="C327" s="118"/>
      <c r="D327" s="112"/>
      <c r="E327" s="112"/>
      <c r="F327" s="118"/>
      <c r="G327" s="445"/>
      <c r="H327" s="118"/>
      <c r="I327" s="428"/>
      <c r="J327" s="446"/>
      <c r="K327" s="446"/>
      <c r="L327" s="447"/>
      <c r="M327" s="428"/>
      <c r="N327" s="447"/>
      <c r="O327" s="139"/>
      <c r="P327" s="139"/>
      <c r="Q327" s="428"/>
      <c r="R327" s="428"/>
      <c r="S327" s="428"/>
      <c r="T327" s="428"/>
      <c r="U327" s="448"/>
      <c r="V327" s="437"/>
    </row>
    <row r="328" spans="1:23" x14ac:dyDescent="0.35">
      <c r="A328" s="1396"/>
      <c r="B328" s="142">
        <v>5</v>
      </c>
      <c r="C328" s="118"/>
      <c r="D328" s="112"/>
      <c r="E328" s="112"/>
      <c r="F328" s="118"/>
      <c r="G328" s="445"/>
      <c r="H328" s="118"/>
      <c r="I328" s="428"/>
      <c r="J328" s="446"/>
      <c r="K328" s="446"/>
      <c r="L328" s="447"/>
      <c r="M328" s="428"/>
      <c r="N328" s="447"/>
      <c r="O328" s="139"/>
      <c r="P328" s="139"/>
      <c r="Q328" s="428"/>
      <c r="R328" s="428"/>
      <c r="S328" s="428"/>
      <c r="T328" s="428"/>
      <c r="U328" s="448"/>
      <c r="V328" s="437"/>
    </row>
    <row r="329" spans="1:23" x14ac:dyDescent="0.35">
      <c r="A329" s="1396"/>
      <c r="B329" s="142">
        <v>6</v>
      </c>
      <c r="C329" s="118"/>
      <c r="D329" s="112"/>
      <c r="E329" s="112"/>
      <c r="F329" s="118"/>
      <c r="G329" s="445"/>
      <c r="H329" s="118"/>
      <c r="I329" s="428"/>
      <c r="J329" s="446"/>
      <c r="K329" s="446"/>
      <c r="L329" s="447"/>
      <c r="M329" s="428"/>
      <c r="N329" s="447"/>
      <c r="O329" s="139"/>
      <c r="P329" s="139"/>
      <c r="Q329" s="428"/>
      <c r="R329" s="428"/>
      <c r="S329" s="428"/>
      <c r="T329" s="428"/>
      <c r="U329" s="448"/>
      <c r="V329" s="437"/>
    </row>
    <row r="330" spans="1:23" x14ac:dyDescent="0.35">
      <c r="A330" s="1396"/>
      <c r="B330" s="142">
        <v>7</v>
      </c>
      <c r="C330" s="118"/>
      <c r="D330" s="112"/>
      <c r="E330" s="112"/>
      <c r="F330" s="118"/>
      <c r="G330" s="445"/>
      <c r="H330" s="118"/>
      <c r="I330" s="428"/>
      <c r="J330" s="446"/>
      <c r="K330" s="446"/>
      <c r="L330" s="447"/>
      <c r="M330" s="428"/>
      <c r="N330" s="447"/>
      <c r="O330" s="139"/>
      <c r="P330" s="139"/>
      <c r="Q330" s="428"/>
      <c r="R330" s="428"/>
      <c r="S330" s="428"/>
      <c r="T330" s="428"/>
      <c r="U330" s="448"/>
      <c r="V330" s="437"/>
    </row>
    <row r="331" spans="1:23" x14ac:dyDescent="0.35">
      <c r="A331" s="1396"/>
      <c r="B331" s="142">
        <v>8</v>
      </c>
      <c r="C331" s="118"/>
      <c r="D331" s="112"/>
      <c r="E331" s="112"/>
      <c r="F331" s="118"/>
      <c r="G331" s="445"/>
      <c r="H331" s="118"/>
      <c r="I331" s="428"/>
      <c r="J331" s="446"/>
      <c r="K331" s="446"/>
      <c r="L331" s="447"/>
      <c r="M331" s="428"/>
      <c r="N331" s="447"/>
      <c r="O331" s="139"/>
      <c r="P331" s="139"/>
      <c r="Q331" s="428"/>
      <c r="R331" s="428"/>
      <c r="S331" s="428"/>
      <c r="T331" s="428"/>
      <c r="U331" s="448"/>
      <c r="V331" s="437"/>
    </row>
    <row r="332" spans="1:23" x14ac:dyDescent="0.35">
      <c r="A332" s="1396"/>
      <c r="B332" s="142">
        <v>9</v>
      </c>
      <c r="C332" s="118"/>
      <c r="D332" s="112"/>
      <c r="E332" s="112"/>
      <c r="F332" s="118"/>
      <c r="G332" s="445"/>
      <c r="H332" s="118"/>
      <c r="I332" s="428"/>
      <c r="J332" s="446"/>
      <c r="K332" s="446"/>
      <c r="L332" s="447"/>
      <c r="M332" s="428"/>
      <c r="N332" s="447"/>
      <c r="O332" s="139"/>
      <c r="P332" s="139"/>
      <c r="Q332" s="428"/>
      <c r="R332" s="428"/>
      <c r="S332" s="428"/>
      <c r="T332" s="428"/>
      <c r="U332" s="448"/>
      <c r="V332" s="437"/>
    </row>
    <row r="333" spans="1:23" ht="15" thickBot="1" x14ac:dyDescent="0.4">
      <c r="A333" s="1397"/>
      <c r="B333" s="143">
        <v>10</v>
      </c>
      <c r="C333" s="132"/>
      <c r="D333" s="131"/>
      <c r="E333" s="131"/>
      <c r="F333" s="132"/>
      <c r="G333" s="449"/>
      <c r="H333" s="132"/>
      <c r="I333" s="450"/>
      <c r="J333" s="451"/>
      <c r="K333" s="451"/>
      <c r="L333" s="452"/>
      <c r="M333" s="450"/>
      <c r="N333" s="452"/>
      <c r="O333" s="140"/>
      <c r="P333" s="140"/>
      <c r="Q333" s="450"/>
      <c r="R333" s="450"/>
      <c r="S333" s="450"/>
      <c r="T333" s="450"/>
      <c r="U333" s="453"/>
      <c r="V333" s="437"/>
    </row>
    <row r="334" spans="1:23" ht="25" thickBot="1" x14ac:dyDescent="0.4">
      <c r="A334" s="564"/>
      <c r="C334" s="565"/>
      <c r="D334" s="566"/>
      <c r="E334" s="424" t="s">
        <v>331</v>
      </c>
      <c r="F334" s="425">
        <f>COUNTA(F324:F333)</f>
        <v>0</v>
      </c>
      <c r="G334" s="426">
        <f>COUNTA(G324:G333)</f>
        <v>0</v>
      </c>
      <c r="H334" s="565"/>
      <c r="I334" s="431"/>
      <c r="J334" s="567"/>
      <c r="K334" s="567"/>
      <c r="L334" s="568"/>
      <c r="M334" s="1354" t="s">
        <v>563</v>
      </c>
      <c r="N334" s="1355"/>
      <c r="O334" s="747">
        <f>SUM(O324:O333)</f>
        <v>0</v>
      </c>
      <c r="P334" s="748">
        <f>SUM(P324:P333)</f>
        <v>0</v>
      </c>
      <c r="Q334" s="431"/>
      <c r="S334" s="113"/>
      <c r="T334" s="117"/>
      <c r="U334" s="531"/>
      <c r="V334" s="455"/>
    </row>
    <row r="335" spans="1:23" ht="15" thickBot="1" x14ac:dyDescent="0.4">
      <c r="A335" s="456"/>
      <c r="B335" s="457"/>
      <c r="C335" s="407"/>
      <c r="D335" s="407"/>
      <c r="E335" s="407"/>
      <c r="F335" s="457"/>
      <c r="G335" s="407"/>
      <c r="H335" s="407"/>
      <c r="I335" s="457"/>
      <c r="J335" s="457"/>
      <c r="K335" s="457"/>
      <c r="L335" s="407"/>
      <c r="M335" s="407"/>
      <c r="N335" s="407"/>
      <c r="O335" s="407"/>
      <c r="P335" s="407"/>
      <c r="Q335" s="407"/>
      <c r="R335" s="407"/>
      <c r="S335" s="407"/>
      <c r="T335" s="458"/>
      <c r="U335" s="407"/>
      <c r="V335" s="459"/>
    </row>
    <row r="336" spans="1:23" ht="15" thickBot="1" x14ac:dyDescent="0.4">
      <c r="A336" s="432"/>
      <c r="B336" s="433"/>
      <c r="C336" s="434"/>
      <c r="D336" s="434"/>
      <c r="E336" s="434"/>
      <c r="F336" s="433"/>
      <c r="G336" s="434"/>
      <c r="H336" s="434"/>
      <c r="I336" s="433"/>
      <c r="J336" s="433"/>
      <c r="K336" s="433"/>
      <c r="L336" s="434"/>
      <c r="M336" s="434"/>
      <c r="N336" s="434"/>
      <c r="O336" s="434"/>
      <c r="P336" s="434"/>
      <c r="Q336" s="434"/>
      <c r="R336" s="434"/>
      <c r="S336" s="434"/>
      <c r="T336" s="434"/>
      <c r="U336" s="434"/>
      <c r="V336" s="435"/>
    </row>
    <row r="337" spans="1:23" ht="36" customHeight="1" thickBot="1" x14ac:dyDescent="0.4">
      <c r="A337" s="147" t="s">
        <v>9</v>
      </c>
      <c r="B337" s="1317" t="s">
        <v>724</v>
      </c>
      <c r="C337" s="1318"/>
      <c r="E337" s="1410" t="s">
        <v>294</v>
      </c>
      <c r="F337" s="1411"/>
      <c r="G337" s="1315">
        <f>VLOOKUP(B337,'EXTRAUrbano.Piano inv. forn '!$D$140:$AB$176,3,FALSE)</f>
        <v>0</v>
      </c>
      <c r="H337" s="1316"/>
      <c r="I337" s="104"/>
      <c r="J337" s="1410" t="s">
        <v>295</v>
      </c>
      <c r="K337" s="1412"/>
      <c r="L337" s="1411"/>
      <c r="M337" s="1315">
        <f>VLOOKUP(B337,'EXTRAUrbano.Piano inv. forn '!$D$140:$AB$176,4,FALSE)</f>
        <v>0</v>
      </c>
      <c r="N337" s="1316"/>
      <c r="P337" s="153" t="s">
        <v>296</v>
      </c>
      <c r="Q337" s="436"/>
      <c r="S337" s="154" t="s">
        <v>297</v>
      </c>
      <c r="T337" s="1171"/>
      <c r="U337" s="1173"/>
      <c r="V337" s="437"/>
    </row>
    <row r="338" spans="1:23" ht="13.5" customHeight="1" thickBot="1" x14ac:dyDescent="0.4">
      <c r="A338" s="133"/>
      <c r="B338" s="114"/>
      <c r="C338" s="114"/>
      <c r="E338" s="115"/>
      <c r="F338" s="115"/>
      <c r="G338" s="116"/>
      <c r="H338" s="116"/>
      <c r="I338" s="104"/>
      <c r="J338" s="115"/>
      <c r="K338" s="115"/>
      <c r="L338" s="115"/>
      <c r="M338" s="116"/>
      <c r="N338" s="116"/>
      <c r="P338" s="117"/>
      <c r="S338" s="113"/>
      <c r="T338" s="431"/>
      <c r="V338" s="134"/>
      <c r="W338" s="431"/>
    </row>
    <row r="339" spans="1:23" ht="33.75" customHeight="1" thickBot="1" x14ac:dyDescent="0.4">
      <c r="A339" s="1398" t="s">
        <v>298</v>
      </c>
      <c r="B339" s="1399"/>
      <c r="C339" s="1399"/>
      <c r="D339" s="1400"/>
      <c r="E339" s="1346">
        <f>VLOOKUP(B337,'EXTRAUrbano.Piano inv. forn '!$D$140:$AB$176,17,FALSE)</f>
        <v>0</v>
      </c>
      <c r="F339" s="1347"/>
      <c r="G339" s="1347"/>
      <c r="H339" s="1348"/>
      <c r="I339" s="104"/>
      <c r="J339" s="1398" t="s">
        <v>53</v>
      </c>
      <c r="K339" s="1441"/>
      <c r="L339" s="1399"/>
      <c r="M339" s="1346">
        <f>VLOOKUP(B337,'EXTRAUrbano.Piano inv. forn '!$D$140:$AB$176,19,FALSE)</f>
        <v>0</v>
      </c>
      <c r="N339" s="1348"/>
      <c r="O339" s="130"/>
      <c r="P339" s="781" t="s">
        <v>299</v>
      </c>
      <c r="Q339" s="135">
        <f>M339+E339</f>
        <v>0</v>
      </c>
      <c r="S339" s="154" t="s">
        <v>300</v>
      </c>
      <c r="T339" s="1171"/>
      <c r="U339" s="1173"/>
      <c r="V339" s="134"/>
      <c r="W339" s="431"/>
    </row>
    <row r="340" spans="1:23" ht="33.75" customHeight="1" thickBot="1" x14ac:dyDescent="0.4">
      <c r="A340" s="136"/>
      <c r="B340" s="137"/>
      <c r="C340" s="137"/>
      <c r="D340" s="137"/>
      <c r="E340" s="138"/>
      <c r="F340" s="138"/>
      <c r="G340" s="138"/>
      <c r="H340" s="138"/>
      <c r="I340" s="104"/>
      <c r="J340" s="115"/>
      <c r="K340" s="115"/>
      <c r="L340" s="115"/>
      <c r="M340" s="138"/>
      <c r="N340" s="138"/>
      <c r="O340" s="130"/>
      <c r="P340" s="113"/>
      <c r="Q340" s="130"/>
      <c r="S340" s="113"/>
      <c r="T340" s="114"/>
      <c r="U340" s="114"/>
      <c r="V340" s="134"/>
      <c r="W340" s="431"/>
    </row>
    <row r="341" spans="1:23" s="166" customFormat="1" ht="72" customHeight="1" x14ac:dyDescent="0.35">
      <c r="A341" s="1404" t="s">
        <v>301</v>
      </c>
      <c r="B341" s="1406" t="s">
        <v>302</v>
      </c>
      <c r="C341" s="1406" t="s">
        <v>303</v>
      </c>
      <c r="D341" s="149" t="s">
        <v>304</v>
      </c>
      <c r="E341" s="150" t="s">
        <v>305</v>
      </c>
      <c r="F341" s="149" t="s">
        <v>306</v>
      </c>
      <c r="G341" s="149" t="s">
        <v>307</v>
      </c>
      <c r="H341" s="151" t="s">
        <v>268</v>
      </c>
      <c r="I341" s="151" t="s">
        <v>308</v>
      </c>
      <c r="J341" s="151" t="s">
        <v>309</v>
      </c>
      <c r="K341" s="151" t="s">
        <v>818</v>
      </c>
      <c r="L341" s="151" t="s">
        <v>310</v>
      </c>
      <c r="M341" s="151" t="s">
        <v>311</v>
      </c>
      <c r="N341" s="151" t="s">
        <v>312</v>
      </c>
      <c r="O341" s="151" t="s">
        <v>313</v>
      </c>
      <c r="P341" s="151" t="s">
        <v>314</v>
      </c>
      <c r="Q341" s="151" t="s">
        <v>315</v>
      </c>
      <c r="R341" s="151" t="s">
        <v>316</v>
      </c>
      <c r="S341" s="151" t="s">
        <v>317</v>
      </c>
      <c r="T341" s="151" t="s">
        <v>819</v>
      </c>
      <c r="U341" s="782" t="s">
        <v>319</v>
      </c>
      <c r="V341" s="438"/>
    </row>
    <row r="342" spans="1:23" s="166" customFormat="1" ht="36.5" thickBot="1" x14ac:dyDescent="0.4">
      <c r="A342" s="1405"/>
      <c r="B342" s="1407"/>
      <c r="C342" s="1407"/>
      <c r="D342" s="152" t="s">
        <v>320</v>
      </c>
      <c r="E342" s="152" t="s">
        <v>333</v>
      </c>
      <c r="F342" s="152" t="s">
        <v>322</v>
      </c>
      <c r="G342" s="152" t="s">
        <v>322</v>
      </c>
      <c r="H342" s="152" t="s">
        <v>54</v>
      </c>
      <c r="I342" s="152" t="s">
        <v>334</v>
      </c>
      <c r="J342" s="152" t="s">
        <v>323</v>
      </c>
      <c r="K342" s="152" t="s">
        <v>324</v>
      </c>
      <c r="L342" s="152" t="s">
        <v>324</v>
      </c>
      <c r="M342" s="152" t="s">
        <v>325</v>
      </c>
      <c r="N342" s="152" t="s">
        <v>324</v>
      </c>
      <c r="O342" s="152" t="s">
        <v>326</v>
      </c>
      <c r="P342" s="152" t="s">
        <v>820</v>
      </c>
      <c r="Q342" s="152" t="s">
        <v>327</v>
      </c>
      <c r="R342" s="152" t="s">
        <v>328</v>
      </c>
      <c r="S342" s="152" t="s">
        <v>329</v>
      </c>
      <c r="T342" s="152" t="s">
        <v>329</v>
      </c>
      <c r="U342" s="783"/>
      <c r="V342" s="438"/>
    </row>
    <row r="343" spans="1:23" ht="15" customHeight="1" x14ac:dyDescent="0.35">
      <c r="A343" s="1396" t="str">
        <f>B337</f>
        <v>Extra-urb.E.4</v>
      </c>
      <c r="B343" s="141">
        <v>1</v>
      </c>
      <c r="C343" s="185"/>
      <c r="D343" s="119"/>
      <c r="E343" s="119"/>
      <c r="F343" s="185"/>
      <c r="G343" s="440"/>
      <c r="H343" s="120"/>
      <c r="I343" s="441"/>
      <c r="J343" s="442"/>
      <c r="K343" s="442"/>
      <c r="L343" s="443"/>
      <c r="M343" s="441"/>
      <c r="N343" s="443"/>
      <c r="O343" s="148"/>
      <c r="P343" s="148"/>
      <c r="Q343" s="441"/>
      <c r="R343" s="441"/>
      <c r="S343" s="441"/>
      <c r="T343" s="441"/>
      <c r="U343" s="444"/>
      <c r="V343" s="437"/>
    </row>
    <row r="344" spans="1:23" x14ac:dyDescent="0.35">
      <c r="A344" s="1396"/>
      <c r="B344" s="142">
        <v>2</v>
      </c>
      <c r="C344" s="118"/>
      <c r="D344" s="112"/>
      <c r="E344" s="112"/>
      <c r="F344" s="118"/>
      <c r="G344" s="445"/>
      <c r="H344" s="118"/>
      <c r="I344" s="428"/>
      <c r="J344" s="446"/>
      <c r="K344" s="446"/>
      <c r="L344" s="447"/>
      <c r="M344" s="428"/>
      <c r="N344" s="447"/>
      <c r="O344" s="139"/>
      <c r="P344" s="139"/>
      <c r="Q344" s="428"/>
      <c r="R344" s="428" t="s">
        <v>330</v>
      </c>
      <c r="S344" s="428"/>
      <c r="T344" s="428"/>
      <c r="U344" s="448"/>
      <c r="V344" s="437"/>
    </row>
    <row r="345" spans="1:23" x14ac:dyDescent="0.35">
      <c r="A345" s="1396"/>
      <c r="B345" s="142">
        <v>3</v>
      </c>
      <c r="C345" s="118"/>
      <c r="D345" s="112"/>
      <c r="E345" s="112"/>
      <c r="F345" s="118"/>
      <c r="G345" s="445"/>
      <c r="H345" s="118"/>
      <c r="I345" s="428"/>
      <c r="J345" s="446"/>
      <c r="K345" s="446"/>
      <c r="L345" s="447"/>
      <c r="M345" s="428"/>
      <c r="N345" s="447"/>
      <c r="O345" s="139"/>
      <c r="P345" s="139"/>
      <c r="Q345" s="428"/>
      <c r="R345" s="428"/>
      <c r="S345" s="428"/>
      <c r="T345" s="428"/>
      <c r="U345" s="448"/>
      <c r="V345" s="437"/>
    </row>
    <row r="346" spans="1:23" x14ac:dyDescent="0.35">
      <c r="A346" s="1396"/>
      <c r="B346" s="142">
        <v>4</v>
      </c>
      <c r="C346" s="118"/>
      <c r="D346" s="112"/>
      <c r="E346" s="112"/>
      <c r="F346" s="118"/>
      <c r="G346" s="445"/>
      <c r="H346" s="118"/>
      <c r="I346" s="428"/>
      <c r="J346" s="446"/>
      <c r="K346" s="446"/>
      <c r="L346" s="447"/>
      <c r="M346" s="428"/>
      <c r="N346" s="447"/>
      <c r="O346" s="139"/>
      <c r="P346" s="139"/>
      <c r="Q346" s="428"/>
      <c r="R346" s="428"/>
      <c r="S346" s="428"/>
      <c r="T346" s="428"/>
      <c r="U346" s="448"/>
      <c r="V346" s="437"/>
    </row>
    <row r="347" spans="1:23" x14ac:dyDescent="0.35">
      <c r="A347" s="1396"/>
      <c r="B347" s="142">
        <v>5</v>
      </c>
      <c r="C347" s="118"/>
      <c r="D347" s="112"/>
      <c r="E347" s="112"/>
      <c r="F347" s="118"/>
      <c r="G347" s="445"/>
      <c r="H347" s="118"/>
      <c r="I347" s="428"/>
      <c r="J347" s="446"/>
      <c r="K347" s="446"/>
      <c r="L347" s="447"/>
      <c r="M347" s="428"/>
      <c r="N347" s="447"/>
      <c r="O347" s="139"/>
      <c r="P347" s="139"/>
      <c r="Q347" s="428"/>
      <c r="R347" s="428"/>
      <c r="S347" s="428"/>
      <c r="T347" s="428"/>
      <c r="U347" s="448"/>
      <c r="V347" s="437"/>
    </row>
    <row r="348" spans="1:23" x14ac:dyDescent="0.35">
      <c r="A348" s="1396"/>
      <c r="B348" s="142">
        <v>6</v>
      </c>
      <c r="C348" s="118"/>
      <c r="D348" s="112"/>
      <c r="E348" s="112"/>
      <c r="F348" s="118"/>
      <c r="G348" s="445"/>
      <c r="H348" s="118"/>
      <c r="I348" s="428"/>
      <c r="J348" s="446"/>
      <c r="K348" s="446"/>
      <c r="L348" s="447"/>
      <c r="M348" s="428"/>
      <c r="N348" s="447"/>
      <c r="O348" s="139"/>
      <c r="P348" s="139"/>
      <c r="Q348" s="428"/>
      <c r="R348" s="428"/>
      <c r="S348" s="428"/>
      <c r="T348" s="428"/>
      <c r="U348" s="448"/>
      <c r="V348" s="437"/>
    </row>
    <row r="349" spans="1:23" x14ac:dyDescent="0.35">
      <c r="A349" s="1396"/>
      <c r="B349" s="142">
        <v>7</v>
      </c>
      <c r="C349" s="118"/>
      <c r="D349" s="112"/>
      <c r="E349" s="112"/>
      <c r="F349" s="118"/>
      <c r="G349" s="445"/>
      <c r="H349" s="118"/>
      <c r="I349" s="428"/>
      <c r="J349" s="446"/>
      <c r="K349" s="446"/>
      <c r="L349" s="447"/>
      <c r="M349" s="428"/>
      <c r="N349" s="447"/>
      <c r="O349" s="139"/>
      <c r="P349" s="139"/>
      <c r="Q349" s="428"/>
      <c r="R349" s="428"/>
      <c r="S349" s="428"/>
      <c r="T349" s="428"/>
      <c r="U349" s="448"/>
      <c r="V349" s="437"/>
    </row>
    <row r="350" spans="1:23" x14ac:dyDescent="0.35">
      <c r="A350" s="1396"/>
      <c r="B350" s="142">
        <v>8</v>
      </c>
      <c r="C350" s="118"/>
      <c r="D350" s="112"/>
      <c r="E350" s="112"/>
      <c r="F350" s="118"/>
      <c r="G350" s="445"/>
      <c r="H350" s="118"/>
      <c r="I350" s="428"/>
      <c r="J350" s="446"/>
      <c r="K350" s="446"/>
      <c r="L350" s="447"/>
      <c r="M350" s="428"/>
      <c r="N350" s="447"/>
      <c r="O350" s="139"/>
      <c r="P350" s="139"/>
      <c r="Q350" s="428"/>
      <c r="R350" s="428"/>
      <c r="S350" s="428"/>
      <c r="T350" s="428"/>
      <c r="U350" s="448"/>
      <c r="V350" s="437"/>
    </row>
    <row r="351" spans="1:23" x14ac:dyDescent="0.35">
      <c r="A351" s="1396"/>
      <c r="B351" s="142">
        <v>9</v>
      </c>
      <c r="C351" s="118"/>
      <c r="D351" s="112"/>
      <c r="E351" s="112"/>
      <c r="F351" s="118"/>
      <c r="G351" s="445"/>
      <c r="H351" s="118"/>
      <c r="I351" s="428"/>
      <c r="J351" s="446"/>
      <c r="K351" s="446"/>
      <c r="L351" s="447"/>
      <c r="M351" s="428"/>
      <c r="N351" s="447"/>
      <c r="O351" s="139"/>
      <c r="P351" s="139"/>
      <c r="Q351" s="428"/>
      <c r="R351" s="428"/>
      <c r="S351" s="428"/>
      <c r="T351" s="428"/>
      <c r="U351" s="448"/>
      <c r="V351" s="437"/>
    </row>
    <row r="352" spans="1:23" ht="15" thickBot="1" x14ac:dyDescent="0.4">
      <c r="A352" s="1397"/>
      <c r="B352" s="143">
        <v>10</v>
      </c>
      <c r="C352" s="132"/>
      <c r="D352" s="131"/>
      <c r="E352" s="131"/>
      <c r="F352" s="132"/>
      <c r="G352" s="449"/>
      <c r="H352" s="132"/>
      <c r="I352" s="450"/>
      <c r="J352" s="451"/>
      <c r="K352" s="451"/>
      <c r="L352" s="452"/>
      <c r="M352" s="450"/>
      <c r="N352" s="452"/>
      <c r="O352" s="140"/>
      <c r="P352" s="140"/>
      <c r="Q352" s="450"/>
      <c r="R352" s="450"/>
      <c r="S352" s="450"/>
      <c r="T352" s="450"/>
      <c r="U352" s="453"/>
      <c r="V352" s="437"/>
    </row>
    <row r="353" spans="1:23" ht="25" thickBot="1" x14ac:dyDescent="0.4">
      <c r="A353" s="564"/>
      <c r="C353" s="565"/>
      <c r="D353" s="566"/>
      <c r="E353" s="424" t="s">
        <v>331</v>
      </c>
      <c r="F353" s="425">
        <f>COUNTA(F343:F352)</f>
        <v>0</v>
      </c>
      <c r="G353" s="426">
        <f>COUNTA(G343:G352)</f>
        <v>0</v>
      </c>
      <c r="H353" s="565"/>
      <c r="I353" s="431"/>
      <c r="J353" s="567"/>
      <c r="K353" s="567"/>
      <c r="L353" s="568"/>
      <c r="M353" s="1354" t="s">
        <v>563</v>
      </c>
      <c r="N353" s="1355"/>
      <c r="O353" s="747">
        <f>SUM(O343:O352)</f>
        <v>0</v>
      </c>
      <c r="P353" s="748">
        <f>SUM(P343:P352)</f>
        <v>0</v>
      </c>
      <c r="Q353" s="431"/>
      <c r="S353" s="113"/>
      <c r="T353" s="117"/>
      <c r="U353" s="531"/>
      <c r="V353" s="455"/>
    </row>
    <row r="354" spans="1:23" ht="15" thickBot="1" x14ac:dyDescent="0.4">
      <c r="A354" s="456"/>
      <c r="B354" s="457"/>
      <c r="C354" s="407"/>
      <c r="D354" s="407"/>
      <c r="E354" s="407"/>
      <c r="F354" s="457"/>
      <c r="G354" s="407"/>
      <c r="H354" s="407"/>
      <c r="I354" s="457"/>
      <c r="J354" s="457"/>
      <c r="K354" s="457"/>
      <c r="L354" s="407"/>
      <c r="M354" s="407"/>
      <c r="N354" s="407"/>
      <c r="O354" s="407"/>
      <c r="P354" s="407"/>
      <c r="Q354" s="407"/>
      <c r="R354" s="407"/>
      <c r="S354" s="407"/>
      <c r="T354" s="458"/>
      <c r="U354" s="407"/>
      <c r="V354" s="459"/>
    </row>
    <row r="355" spans="1:23" ht="15" thickBot="1" x14ac:dyDescent="0.4">
      <c r="A355" s="432"/>
      <c r="B355" s="433"/>
      <c r="C355" s="434"/>
      <c r="D355" s="434"/>
      <c r="E355" s="434"/>
      <c r="F355" s="433"/>
      <c r="G355" s="434"/>
      <c r="H355" s="434"/>
      <c r="I355" s="433"/>
      <c r="J355" s="433"/>
      <c r="K355" s="433"/>
      <c r="L355" s="434"/>
      <c r="M355" s="434"/>
      <c r="N355" s="434"/>
      <c r="O355" s="434"/>
      <c r="P355" s="434"/>
      <c r="Q355" s="434"/>
      <c r="R355" s="434"/>
      <c r="S355" s="434"/>
      <c r="T355" s="434"/>
      <c r="U355" s="434"/>
      <c r="V355" s="435"/>
    </row>
    <row r="356" spans="1:23" ht="36" customHeight="1" thickBot="1" x14ac:dyDescent="0.4">
      <c r="A356" s="147" t="s">
        <v>9</v>
      </c>
      <c r="B356" s="1317" t="s">
        <v>724</v>
      </c>
      <c r="C356" s="1318"/>
      <c r="E356" s="1410" t="s">
        <v>294</v>
      </c>
      <c r="F356" s="1411"/>
      <c r="G356" s="1315">
        <f>VLOOKUP(B356,'EXTRAUrbano.Piano inv. forn '!$D$140:$AB$176,3,FALSE)</f>
        <v>0</v>
      </c>
      <c r="H356" s="1316"/>
      <c r="I356" s="104"/>
      <c r="J356" s="1410" t="s">
        <v>295</v>
      </c>
      <c r="K356" s="1412"/>
      <c r="L356" s="1411"/>
      <c r="M356" s="1315">
        <f>VLOOKUP(B356,'EXTRAUrbano.Piano inv. forn '!$D$140:$AB$176,4,FALSE)</f>
        <v>0</v>
      </c>
      <c r="N356" s="1316"/>
      <c r="P356" s="153" t="s">
        <v>296</v>
      </c>
      <c r="Q356" s="436"/>
      <c r="S356" s="154" t="s">
        <v>297</v>
      </c>
      <c r="T356" s="1171"/>
      <c r="U356" s="1173"/>
      <c r="V356" s="437"/>
    </row>
    <row r="357" spans="1:23" ht="13.5" customHeight="1" thickBot="1" x14ac:dyDescent="0.4">
      <c r="A357" s="133"/>
      <c r="B357" s="114"/>
      <c r="C357" s="114"/>
      <c r="E357" s="115"/>
      <c r="F357" s="115"/>
      <c r="G357" s="116"/>
      <c r="H357" s="116"/>
      <c r="I357" s="104"/>
      <c r="J357" s="115"/>
      <c r="K357" s="115"/>
      <c r="L357" s="115"/>
      <c r="M357" s="116"/>
      <c r="N357" s="116"/>
      <c r="P357" s="117"/>
      <c r="S357" s="113"/>
      <c r="T357" s="431"/>
      <c r="V357" s="134"/>
      <c r="W357" s="431"/>
    </row>
    <row r="358" spans="1:23" ht="33.75" customHeight="1" thickBot="1" x14ac:dyDescent="0.4">
      <c r="A358" s="1398" t="s">
        <v>298</v>
      </c>
      <c r="B358" s="1399"/>
      <c r="C358" s="1399"/>
      <c r="D358" s="1400"/>
      <c r="E358" s="1346">
        <f>VLOOKUP(B356,'EXTRAUrbano.Piano inv. forn '!$D$140:$AB$176,17,FALSE)</f>
        <v>0</v>
      </c>
      <c r="F358" s="1347"/>
      <c r="G358" s="1347"/>
      <c r="H358" s="1348"/>
      <c r="I358" s="104"/>
      <c r="J358" s="1398" t="s">
        <v>53</v>
      </c>
      <c r="K358" s="1441"/>
      <c r="L358" s="1399"/>
      <c r="M358" s="1346">
        <f>VLOOKUP(B356,'EXTRAUrbano.Piano inv. forn '!$D$140:$AB$176,19,FALSE)</f>
        <v>0</v>
      </c>
      <c r="N358" s="1348"/>
      <c r="O358" s="130"/>
      <c r="P358" s="781" t="s">
        <v>299</v>
      </c>
      <c r="Q358" s="135">
        <f>M358+E358</f>
        <v>0</v>
      </c>
      <c r="S358" s="154" t="s">
        <v>300</v>
      </c>
      <c r="T358" s="1171"/>
      <c r="U358" s="1173"/>
      <c r="V358" s="134"/>
      <c r="W358" s="431"/>
    </row>
    <row r="359" spans="1:23" ht="33.75" customHeight="1" thickBot="1" x14ac:dyDescent="0.4">
      <c r="A359" s="136"/>
      <c r="B359" s="137"/>
      <c r="C359" s="137"/>
      <c r="D359" s="137"/>
      <c r="E359" s="138"/>
      <c r="F359" s="138"/>
      <c r="G359" s="138"/>
      <c r="H359" s="138"/>
      <c r="I359" s="104"/>
      <c r="J359" s="115"/>
      <c r="K359" s="115"/>
      <c r="L359" s="115"/>
      <c r="M359" s="138"/>
      <c r="N359" s="138"/>
      <c r="O359" s="130"/>
      <c r="P359" s="113"/>
      <c r="Q359" s="130"/>
      <c r="S359" s="113"/>
      <c r="T359" s="114"/>
      <c r="U359" s="114"/>
      <c r="V359" s="134"/>
      <c r="W359" s="431"/>
    </row>
    <row r="360" spans="1:23" s="166" customFormat="1" ht="72" customHeight="1" x14ac:dyDescent="0.35">
      <c r="A360" s="1404" t="s">
        <v>301</v>
      </c>
      <c r="B360" s="1406" t="s">
        <v>302</v>
      </c>
      <c r="C360" s="1406" t="s">
        <v>303</v>
      </c>
      <c r="D360" s="149" t="s">
        <v>304</v>
      </c>
      <c r="E360" s="150" t="s">
        <v>305</v>
      </c>
      <c r="F360" s="149" t="s">
        <v>306</v>
      </c>
      <c r="G360" s="149" t="s">
        <v>307</v>
      </c>
      <c r="H360" s="151" t="s">
        <v>268</v>
      </c>
      <c r="I360" s="151" t="s">
        <v>308</v>
      </c>
      <c r="J360" s="151" t="s">
        <v>309</v>
      </c>
      <c r="K360" s="151" t="s">
        <v>818</v>
      </c>
      <c r="L360" s="151" t="s">
        <v>310</v>
      </c>
      <c r="M360" s="151" t="s">
        <v>311</v>
      </c>
      <c r="N360" s="151" t="s">
        <v>312</v>
      </c>
      <c r="O360" s="151" t="s">
        <v>313</v>
      </c>
      <c r="P360" s="151" t="s">
        <v>314</v>
      </c>
      <c r="Q360" s="151" t="s">
        <v>315</v>
      </c>
      <c r="R360" s="151" t="s">
        <v>316</v>
      </c>
      <c r="S360" s="151" t="s">
        <v>317</v>
      </c>
      <c r="T360" s="151" t="s">
        <v>819</v>
      </c>
      <c r="U360" s="782" t="s">
        <v>319</v>
      </c>
      <c r="V360" s="438"/>
    </row>
    <row r="361" spans="1:23" s="166" customFormat="1" ht="36.5" thickBot="1" x14ac:dyDescent="0.4">
      <c r="A361" s="1405"/>
      <c r="B361" s="1407"/>
      <c r="C361" s="1407"/>
      <c r="D361" s="152" t="s">
        <v>320</v>
      </c>
      <c r="E361" s="152" t="s">
        <v>333</v>
      </c>
      <c r="F361" s="152" t="s">
        <v>322</v>
      </c>
      <c r="G361" s="152" t="s">
        <v>322</v>
      </c>
      <c r="H361" s="152" t="s">
        <v>54</v>
      </c>
      <c r="I361" s="152" t="s">
        <v>334</v>
      </c>
      <c r="J361" s="152" t="s">
        <v>323</v>
      </c>
      <c r="K361" s="152" t="s">
        <v>324</v>
      </c>
      <c r="L361" s="152" t="s">
        <v>324</v>
      </c>
      <c r="M361" s="152" t="s">
        <v>325</v>
      </c>
      <c r="N361" s="152" t="s">
        <v>324</v>
      </c>
      <c r="O361" s="152" t="s">
        <v>326</v>
      </c>
      <c r="P361" s="152" t="s">
        <v>820</v>
      </c>
      <c r="Q361" s="152" t="s">
        <v>327</v>
      </c>
      <c r="R361" s="152" t="s">
        <v>328</v>
      </c>
      <c r="S361" s="152" t="s">
        <v>329</v>
      </c>
      <c r="T361" s="152" t="s">
        <v>329</v>
      </c>
      <c r="U361" s="783"/>
      <c r="V361" s="438"/>
    </row>
    <row r="362" spans="1:23" ht="15" customHeight="1" x14ac:dyDescent="0.35">
      <c r="A362" s="1396" t="str">
        <f>B356</f>
        <v>Extra-urb.E.4</v>
      </c>
      <c r="B362" s="141">
        <v>1</v>
      </c>
      <c r="C362" s="185"/>
      <c r="D362" s="119"/>
      <c r="E362" s="119"/>
      <c r="F362" s="185"/>
      <c r="G362" s="440"/>
      <c r="H362" s="120"/>
      <c r="I362" s="441"/>
      <c r="J362" s="442"/>
      <c r="K362" s="442"/>
      <c r="L362" s="443"/>
      <c r="M362" s="441"/>
      <c r="N362" s="443"/>
      <c r="O362" s="148"/>
      <c r="P362" s="148"/>
      <c r="Q362" s="441"/>
      <c r="R362" s="441"/>
      <c r="S362" s="441"/>
      <c r="T362" s="441"/>
      <c r="U362" s="444"/>
      <c r="V362" s="437"/>
    </row>
    <row r="363" spans="1:23" x14ac:dyDescent="0.35">
      <c r="A363" s="1396"/>
      <c r="B363" s="142">
        <v>2</v>
      </c>
      <c r="C363" s="118"/>
      <c r="D363" s="112"/>
      <c r="E363" s="112"/>
      <c r="F363" s="118"/>
      <c r="G363" s="445"/>
      <c r="H363" s="118"/>
      <c r="I363" s="428"/>
      <c r="J363" s="446"/>
      <c r="K363" s="446"/>
      <c r="L363" s="447"/>
      <c r="M363" s="428"/>
      <c r="N363" s="447"/>
      <c r="O363" s="139"/>
      <c r="P363" s="139"/>
      <c r="Q363" s="428"/>
      <c r="R363" s="428" t="s">
        <v>330</v>
      </c>
      <c r="S363" s="428"/>
      <c r="T363" s="428"/>
      <c r="U363" s="448"/>
      <c r="V363" s="437"/>
    </row>
    <row r="364" spans="1:23" x14ac:dyDescent="0.35">
      <c r="A364" s="1396"/>
      <c r="B364" s="142">
        <v>3</v>
      </c>
      <c r="C364" s="118"/>
      <c r="D364" s="112"/>
      <c r="E364" s="112"/>
      <c r="F364" s="118"/>
      <c r="G364" s="445"/>
      <c r="H364" s="118"/>
      <c r="I364" s="428"/>
      <c r="J364" s="446"/>
      <c r="K364" s="446"/>
      <c r="L364" s="447"/>
      <c r="M364" s="428"/>
      <c r="N364" s="447"/>
      <c r="O364" s="139"/>
      <c r="P364" s="139"/>
      <c r="Q364" s="428"/>
      <c r="R364" s="428"/>
      <c r="S364" s="428"/>
      <c r="T364" s="428"/>
      <c r="U364" s="448"/>
      <c r="V364" s="437"/>
    </row>
    <row r="365" spans="1:23" x14ac:dyDescent="0.35">
      <c r="A365" s="1396"/>
      <c r="B365" s="142">
        <v>4</v>
      </c>
      <c r="C365" s="118"/>
      <c r="D365" s="112"/>
      <c r="E365" s="112"/>
      <c r="F365" s="118"/>
      <c r="G365" s="445"/>
      <c r="H365" s="118"/>
      <c r="I365" s="428"/>
      <c r="J365" s="446"/>
      <c r="K365" s="446"/>
      <c r="L365" s="447"/>
      <c r="M365" s="428"/>
      <c r="N365" s="447"/>
      <c r="O365" s="139"/>
      <c r="P365" s="139"/>
      <c r="Q365" s="428"/>
      <c r="R365" s="428"/>
      <c r="S365" s="428"/>
      <c r="T365" s="428"/>
      <c r="U365" s="448"/>
      <c r="V365" s="437"/>
    </row>
    <row r="366" spans="1:23" x14ac:dyDescent="0.35">
      <c r="A366" s="1396"/>
      <c r="B366" s="142">
        <v>5</v>
      </c>
      <c r="C366" s="118"/>
      <c r="D366" s="112"/>
      <c r="E366" s="112"/>
      <c r="F366" s="118"/>
      <c r="G366" s="445"/>
      <c r="H366" s="118"/>
      <c r="I366" s="428"/>
      <c r="J366" s="446"/>
      <c r="K366" s="446"/>
      <c r="L366" s="447"/>
      <c r="M366" s="428"/>
      <c r="N366" s="447"/>
      <c r="O366" s="139"/>
      <c r="P366" s="139"/>
      <c r="Q366" s="428"/>
      <c r="R366" s="428"/>
      <c r="S366" s="428"/>
      <c r="T366" s="428"/>
      <c r="U366" s="448"/>
      <c r="V366" s="437"/>
    </row>
    <row r="367" spans="1:23" x14ac:dyDescent="0.35">
      <c r="A367" s="1396"/>
      <c r="B367" s="142">
        <v>6</v>
      </c>
      <c r="C367" s="118"/>
      <c r="D367" s="112"/>
      <c r="E367" s="112"/>
      <c r="F367" s="118"/>
      <c r="G367" s="445"/>
      <c r="H367" s="118"/>
      <c r="I367" s="428"/>
      <c r="J367" s="446"/>
      <c r="K367" s="446"/>
      <c r="L367" s="447"/>
      <c r="M367" s="428"/>
      <c r="N367" s="447"/>
      <c r="O367" s="139"/>
      <c r="P367" s="139"/>
      <c r="Q367" s="428"/>
      <c r="R367" s="428"/>
      <c r="S367" s="428"/>
      <c r="T367" s="428"/>
      <c r="U367" s="448"/>
      <c r="V367" s="437"/>
    </row>
    <row r="368" spans="1:23" x14ac:dyDescent="0.35">
      <c r="A368" s="1396"/>
      <c r="B368" s="142">
        <v>7</v>
      </c>
      <c r="C368" s="118"/>
      <c r="D368" s="112"/>
      <c r="E368" s="112"/>
      <c r="F368" s="118"/>
      <c r="G368" s="445"/>
      <c r="H368" s="118"/>
      <c r="I368" s="428"/>
      <c r="J368" s="446"/>
      <c r="K368" s="446"/>
      <c r="L368" s="447"/>
      <c r="M368" s="428"/>
      <c r="N368" s="447"/>
      <c r="O368" s="139"/>
      <c r="P368" s="139"/>
      <c r="Q368" s="428"/>
      <c r="R368" s="428"/>
      <c r="S368" s="428"/>
      <c r="T368" s="428"/>
      <c r="U368" s="448"/>
      <c r="V368" s="437"/>
    </row>
    <row r="369" spans="1:23" x14ac:dyDescent="0.35">
      <c r="A369" s="1396"/>
      <c r="B369" s="142">
        <v>8</v>
      </c>
      <c r="C369" s="118"/>
      <c r="D369" s="112"/>
      <c r="E369" s="112"/>
      <c r="F369" s="118"/>
      <c r="G369" s="445"/>
      <c r="H369" s="118"/>
      <c r="I369" s="428"/>
      <c r="J369" s="446"/>
      <c r="K369" s="446"/>
      <c r="L369" s="447"/>
      <c r="M369" s="428"/>
      <c r="N369" s="447"/>
      <c r="O369" s="139"/>
      <c r="P369" s="139"/>
      <c r="Q369" s="428"/>
      <c r="R369" s="428"/>
      <c r="S369" s="428"/>
      <c r="T369" s="428"/>
      <c r="U369" s="448"/>
      <c r="V369" s="437"/>
    </row>
    <row r="370" spans="1:23" x14ac:dyDescent="0.35">
      <c r="A370" s="1396"/>
      <c r="B370" s="142">
        <v>9</v>
      </c>
      <c r="C370" s="118"/>
      <c r="D370" s="112"/>
      <c r="E370" s="112"/>
      <c r="F370" s="118"/>
      <c r="G370" s="445"/>
      <c r="H370" s="118"/>
      <c r="I370" s="428"/>
      <c r="J370" s="446"/>
      <c r="K370" s="446"/>
      <c r="L370" s="447"/>
      <c r="M370" s="428"/>
      <c r="N370" s="447"/>
      <c r="O370" s="139"/>
      <c r="P370" s="139"/>
      <c r="Q370" s="428"/>
      <c r="R370" s="428"/>
      <c r="S370" s="428"/>
      <c r="T370" s="428"/>
      <c r="U370" s="448"/>
      <c r="V370" s="437"/>
    </row>
    <row r="371" spans="1:23" ht="15" thickBot="1" x14ac:dyDescent="0.4">
      <c r="A371" s="1397"/>
      <c r="B371" s="143">
        <v>10</v>
      </c>
      <c r="C371" s="132"/>
      <c r="D371" s="131"/>
      <c r="E371" s="131"/>
      <c r="F371" s="132"/>
      <c r="G371" s="449"/>
      <c r="H371" s="132"/>
      <c r="I371" s="450"/>
      <c r="J371" s="451"/>
      <c r="K371" s="451"/>
      <c r="L371" s="452"/>
      <c r="M371" s="450"/>
      <c r="N371" s="452"/>
      <c r="O371" s="140"/>
      <c r="P371" s="140"/>
      <c r="Q371" s="450"/>
      <c r="R371" s="450"/>
      <c r="S371" s="450"/>
      <c r="T371" s="450"/>
      <c r="U371" s="453"/>
      <c r="V371" s="437"/>
    </row>
    <row r="372" spans="1:23" ht="25" thickBot="1" x14ac:dyDescent="0.4">
      <c r="A372" s="564"/>
      <c r="C372" s="565"/>
      <c r="D372" s="566"/>
      <c r="E372" s="424" t="s">
        <v>331</v>
      </c>
      <c r="F372" s="425">
        <f>COUNTA(F362:F371)</f>
        <v>0</v>
      </c>
      <c r="G372" s="426">
        <f>COUNTA(G362:G371)</f>
        <v>0</v>
      </c>
      <c r="H372" s="565"/>
      <c r="I372" s="431"/>
      <c r="J372" s="567"/>
      <c r="K372" s="567"/>
      <c r="L372" s="568"/>
      <c r="M372" s="1354" t="s">
        <v>563</v>
      </c>
      <c r="N372" s="1355"/>
      <c r="O372" s="747">
        <f>SUM(O362:O371)</f>
        <v>0</v>
      </c>
      <c r="P372" s="748">
        <f>SUM(P362:P371)</f>
        <v>0</v>
      </c>
      <c r="Q372" s="431"/>
      <c r="S372" s="113"/>
      <c r="T372" s="117"/>
      <c r="U372" s="531"/>
      <c r="V372" s="455"/>
    </row>
    <row r="373" spans="1:23" ht="15" thickBot="1" x14ac:dyDescent="0.4">
      <c r="A373" s="456"/>
      <c r="B373" s="457"/>
      <c r="C373" s="407"/>
      <c r="D373" s="407"/>
      <c r="E373" s="407"/>
      <c r="F373" s="457"/>
      <c r="G373" s="407"/>
      <c r="H373" s="407"/>
      <c r="I373" s="457"/>
      <c r="J373" s="457"/>
      <c r="K373" s="457"/>
      <c r="L373" s="407"/>
      <c r="M373" s="407"/>
      <c r="N373" s="407"/>
      <c r="O373" s="407"/>
      <c r="P373" s="407"/>
      <c r="Q373" s="407"/>
      <c r="R373" s="407"/>
      <c r="S373" s="407"/>
      <c r="T373" s="458"/>
      <c r="U373" s="407"/>
      <c r="V373" s="459"/>
    </row>
    <row r="374" spans="1:23" ht="15" thickBot="1" x14ac:dyDescent="0.4">
      <c r="A374" s="432"/>
      <c r="B374" s="433"/>
      <c r="C374" s="434"/>
      <c r="D374" s="434"/>
      <c r="E374" s="434"/>
      <c r="F374" s="433"/>
      <c r="G374" s="434"/>
      <c r="H374" s="434"/>
      <c r="I374" s="433"/>
      <c r="J374" s="433"/>
      <c r="K374" s="433"/>
      <c r="L374" s="434"/>
      <c r="M374" s="434"/>
      <c r="N374" s="434"/>
      <c r="O374" s="434"/>
      <c r="P374" s="434"/>
      <c r="Q374" s="434"/>
      <c r="R374" s="434"/>
      <c r="S374" s="434"/>
      <c r="T374" s="434"/>
      <c r="U374" s="434"/>
      <c r="V374" s="435"/>
    </row>
    <row r="375" spans="1:23" ht="36" customHeight="1" thickBot="1" x14ac:dyDescent="0.4">
      <c r="A375" s="147" t="s">
        <v>9</v>
      </c>
      <c r="B375" s="1317" t="s">
        <v>724</v>
      </c>
      <c r="C375" s="1318"/>
      <c r="E375" s="1410" t="s">
        <v>294</v>
      </c>
      <c r="F375" s="1411"/>
      <c r="G375" s="1315">
        <f>VLOOKUP(B375,'EXTRAUrbano.Piano inv. forn '!$D$140:$AB$176,3,FALSE)</f>
        <v>0</v>
      </c>
      <c r="H375" s="1316"/>
      <c r="I375" s="104"/>
      <c r="J375" s="1410" t="s">
        <v>295</v>
      </c>
      <c r="K375" s="1412"/>
      <c r="L375" s="1411"/>
      <c r="M375" s="1315">
        <f>VLOOKUP(B375,'EXTRAUrbano.Piano inv. forn '!$D$140:$AB$176,4,FALSE)</f>
        <v>0</v>
      </c>
      <c r="N375" s="1316"/>
      <c r="P375" s="153" t="s">
        <v>296</v>
      </c>
      <c r="Q375" s="436"/>
      <c r="S375" s="154" t="s">
        <v>297</v>
      </c>
      <c r="T375" s="1171"/>
      <c r="U375" s="1173"/>
      <c r="V375" s="437"/>
    </row>
    <row r="376" spans="1:23" ht="13.5" customHeight="1" thickBot="1" x14ac:dyDescent="0.4">
      <c r="A376" s="133"/>
      <c r="B376" s="114"/>
      <c r="C376" s="114"/>
      <c r="E376" s="115"/>
      <c r="F376" s="115"/>
      <c r="G376" s="116"/>
      <c r="H376" s="116"/>
      <c r="I376" s="104"/>
      <c r="J376" s="115"/>
      <c r="K376" s="115"/>
      <c r="L376" s="115"/>
      <c r="M376" s="116"/>
      <c r="N376" s="116"/>
      <c r="P376" s="117"/>
      <c r="S376" s="113"/>
      <c r="T376" s="431"/>
      <c r="V376" s="134"/>
      <c r="W376" s="431"/>
    </row>
    <row r="377" spans="1:23" ht="33.75" customHeight="1" thickBot="1" x14ac:dyDescent="0.4">
      <c r="A377" s="1398" t="s">
        <v>298</v>
      </c>
      <c r="B377" s="1399"/>
      <c r="C377" s="1399"/>
      <c r="D377" s="1400"/>
      <c r="E377" s="1346">
        <f>VLOOKUP(B375,'EXTRAUrbano.Piano inv. forn '!$D$140:$AB$176,17,FALSE)</f>
        <v>0</v>
      </c>
      <c r="F377" s="1347"/>
      <c r="G377" s="1347"/>
      <c r="H377" s="1348"/>
      <c r="I377" s="104"/>
      <c r="J377" s="1398" t="s">
        <v>53</v>
      </c>
      <c r="K377" s="1441"/>
      <c r="L377" s="1399"/>
      <c r="M377" s="1346">
        <f>VLOOKUP(B375,'EXTRAUrbano.Piano inv. forn '!$D$140:$AB$176,19,FALSE)</f>
        <v>0</v>
      </c>
      <c r="N377" s="1348"/>
      <c r="O377" s="130"/>
      <c r="P377" s="781" t="s">
        <v>299</v>
      </c>
      <c r="Q377" s="135">
        <f>M377+E377</f>
        <v>0</v>
      </c>
      <c r="S377" s="154" t="s">
        <v>300</v>
      </c>
      <c r="T377" s="1171"/>
      <c r="U377" s="1173"/>
      <c r="V377" s="134"/>
      <c r="W377" s="431"/>
    </row>
    <row r="378" spans="1:23" ht="33.75" customHeight="1" thickBot="1" x14ac:dyDescent="0.4">
      <c r="A378" s="136"/>
      <c r="B378" s="137"/>
      <c r="C378" s="137"/>
      <c r="D378" s="137"/>
      <c r="E378" s="138"/>
      <c r="F378" s="138"/>
      <c r="G378" s="138"/>
      <c r="H378" s="138"/>
      <c r="I378" s="104"/>
      <c r="J378" s="115"/>
      <c r="K378" s="115"/>
      <c r="L378" s="115"/>
      <c r="M378" s="138"/>
      <c r="N378" s="138"/>
      <c r="O378" s="130"/>
      <c r="P378" s="113"/>
      <c r="Q378" s="130"/>
      <c r="S378" s="113"/>
      <c r="T378" s="114"/>
      <c r="U378" s="114"/>
      <c r="V378" s="134"/>
      <c r="W378" s="431"/>
    </row>
    <row r="379" spans="1:23" s="166" customFormat="1" ht="72" customHeight="1" x14ac:dyDescent="0.35">
      <c r="A379" s="1404" t="s">
        <v>301</v>
      </c>
      <c r="B379" s="1406" t="s">
        <v>302</v>
      </c>
      <c r="C379" s="1406" t="s">
        <v>303</v>
      </c>
      <c r="D379" s="149" t="s">
        <v>304</v>
      </c>
      <c r="E379" s="150" t="s">
        <v>305</v>
      </c>
      <c r="F379" s="149" t="s">
        <v>306</v>
      </c>
      <c r="G379" s="149" t="s">
        <v>307</v>
      </c>
      <c r="H379" s="151" t="s">
        <v>268</v>
      </c>
      <c r="I379" s="151" t="s">
        <v>308</v>
      </c>
      <c r="J379" s="151" t="s">
        <v>309</v>
      </c>
      <c r="K379" s="151" t="s">
        <v>818</v>
      </c>
      <c r="L379" s="151" t="s">
        <v>310</v>
      </c>
      <c r="M379" s="151" t="s">
        <v>311</v>
      </c>
      <c r="N379" s="151" t="s">
        <v>312</v>
      </c>
      <c r="O379" s="151" t="s">
        <v>313</v>
      </c>
      <c r="P379" s="151" t="s">
        <v>314</v>
      </c>
      <c r="Q379" s="151" t="s">
        <v>315</v>
      </c>
      <c r="R379" s="151" t="s">
        <v>316</v>
      </c>
      <c r="S379" s="151" t="s">
        <v>317</v>
      </c>
      <c r="T379" s="151" t="s">
        <v>819</v>
      </c>
      <c r="U379" s="782" t="s">
        <v>319</v>
      </c>
      <c r="V379" s="438"/>
    </row>
    <row r="380" spans="1:23" s="166" customFormat="1" ht="36.5" thickBot="1" x14ac:dyDescent="0.4">
      <c r="A380" s="1405"/>
      <c r="B380" s="1407"/>
      <c r="C380" s="1407"/>
      <c r="D380" s="152" t="s">
        <v>320</v>
      </c>
      <c r="E380" s="152" t="s">
        <v>333</v>
      </c>
      <c r="F380" s="152" t="s">
        <v>322</v>
      </c>
      <c r="G380" s="152" t="s">
        <v>322</v>
      </c>
      <c r="H380" s="152" t="s">
        <v>54</v>
      </c>
      <c r="I380" s="152" t="s">
        <v>334</v>
      </c>
      <c r="J380" s="152" t="s">
        <v>323</v>
      </c>
      <c r="K380" s="152" t="s">
        <v>324</v>
      </c>
      <c r="L380" s="152" t="s">
        <v>324</v>
      </c>
      <c r="M380" s="152" t="s">
        <v>325</v>
      </c>
      <c r="N380" s="152" t="s">
        <v>324</v>
      </c>
      <c r="O380" s="152" t="s">
        <v>326</v>
      </c>
      <c r="P380" s="152" t="s">
        <v>820</v>
      </c>
      <c r="Q380" s="152" t="s">
        <v>327</v>
      </c>
      <c r="R380" s="152" t="s">
        <v>328</v>
      </c>
      <c r="S380" s="152" t="s">
        <v>329</v>
      </c>
      <c r="T380" s="152" t="s">
        <v>329</v>
      </c>
      <c r="U380" s="783"/>
      <c r="V380" s="438"/>
    </row>
    <row r="381" spans="1:23" ht="15" customHeight="1" x14ac:dyDescent="0.35">
      <c r="A381" s="1396" t="str">
        <f>B375</f>
        <v>Extra-urb.E.4</v>
      </c>
      <c r="B381" s="141">
        <v>1</v>
      </c>
      <c r="C381" s="185"/>
      <c r="D381" s="119"/>
      <c r="E381" s="119"/>
      <c r="F381" s="185"/>
      <c r="G381" s="440"/>
      <c r="H381" s="120"/>
      <c r="I381" s="441"/>
      <c r="J381" s="442"/>
      <c r="K381" s="442"/>
      <c r="L381" s="443"/>
      <c r="M381" s="441"/>
      <c r="N381" s="443"/>
      <c r="O381" s="148"/>
      <c r="P381" s="148"/>
      <c r="Q381" s="441"/>
      <c r="R381" s="441"/>
      <c r="S381" s="441"/>
      <c r="T381" s="441"/>
      <c r="U381" s="444"/>
      <c r="V381" s="437"/>
    </row>
    <row r="382" spans="1:23" x14ac:dyDescent="0.35">
      <c r="A382" s="1396"/>
      <c r="B382" s="142">
        <v>2</v>
      </c>
      <c r="C382" s="118"/>
      <c r="D382" s="112"/>
      <c r="E382" s="112"/>
      <c r="F382" s="118"/>
      <c r="G382" s="445"/>
      <c r="H382" s="118"/>
      <c r="I382" s="428"/>
      <c r="J382" s="446"/>
      <c r="K382" s="446"/>
      <c r="L382" s="447"/>
      <c r="M382" s="428"/>
      <c r="N382" s="447"/>
      <c r="O382" s="139"/>
      <c r="P382" s="139"/>
      <c r="Q382" s="428"/>
      <c r="R382" s="428" t="s">
        <v>330</v>
      </c>
      <c r="S382" s="428"/>
      <c r="T382" s="428"/>
      <c r="U382" s="448"/>
      <c r="V382" s="437"/>
    </row>
    <row r="383" spans="1:23" x14ac:dyDescent="0.35">
      <c r="A383" s="1396"/>
      <c r="B383" s="142">
        <v>3</v>
      </c>
      <c r="C383" s="118"/>
      <c r="D383" s="112"/>
      <c r="E383" s="112"/>
      <c r="F383" s="118"/>
      <c r="G383" s="445"/>
      <c r="H383" s="118"/>
      <c r="I383" s="428"/>
      <c r="J383" s="446"/>
      <c r="K383" s="446"/>
      <c r="L383" s="447"/>
      <c r="M383" s="428"/>
      <c r="N383" s="447"/>
      <c r="O383" s="139"/>
      <c r="P383" s="139"/>
      <c r="Q383" s="428"/>
      <c r="R383" s="428"/>
      <c r="S383" s="428"/>
      <c r="T383" s="428"/>
      <c r="U383" s="448"/>
      <c r="V383" s="437"/>
    </row>
    <row r="384" spans="1:23" x14ac:dyDescent="0.35">
      <c r="A384" s="1396"/>
      <c r="B384" s="142">
        <v>4</v>
      </c>
      <c r="C384" s="118"/>
      <c r="D384" s="112"/>
      <c r="E384" s="112"/>
      <c r="F384" s="118"/>
      <c r="G384" s="445"/>
      <c r="H384" s="118"/>
      <c r="I384" s="428"/>
      <c r="J384" s="446"/>
      <c r="K384" s="446"/>
      <c r="L384" s="447"/>
      <c r="M384" s="428"/>
      <c r="N384" s="447"/>
      <c r="O384" s="139"/>
      <c r="P384" s="139"/>
      <c r="Q384" s="428"/>
      <c r="R384" s="428"/>
      <c r="S384" s="428"/>
      <c r="T384" s="428"/>
      <c r="U384" s="448"/>
      <c r="V384" s="437"/>
    </row>
    <row r="385" spans="1:23" x14ac:dyDescent="0.35">
      <c r="A385" s="1396"/>
      <c r="B385" s="142">
        <v>5</v>
      </c>
      <c r="C385" s="118"/>
      <c r="D385" s="112"/>
      <c r="E385" s="112"/>
      <c r="F385" s="118"/>
      <c r="G385" s="445"/>
      <c r="H385" s="118"/>
      <c r="I385" s="428"/>
      <c r="J385" s="446"/>
      <c r="K385" s="446"/>
      <c r="L385" s="447"/>
      <c r="M385" s="428"/>
      <c r="N385" s="447"/>
      <c r="O385" s="139"/>
      <c r="P385" s="139"/>
      <c r="Q385" s="428"/>
      <c r="R385" s="428"/>
      <c r="S385" s="428"/>
      <c r="T385" s="428"/>
      <c r="U385" s="448"/>
      <c r="V385" s="437"/>
    </row>
    <row r="386" spans="1:23" x14ac:dyDescent="0.35">
      <c r="A386" s="1396"/>
      <c r="B386" s="142">
        <v>6</v>
      </c>
      <c r="C386" s="118"/>
      <c r="D386" s="112"/>
      <c r="E386" s="112"/>
      <c r="F386" s="118"/>
      <c r="G386" s="445"/>
      <c r="H386" s="118"/>
      <c r="I386" s="428"/>
      <c r="J386" s="446"/>
      <c r="K386" s="446"/>
      <c r="L386" s="447"/>
      <c r="M386" s="428"/>
      <c r="N386" s="447"/>
      <c r="O386" s="139"/>
      <c r="P386" s="139"/>
      <c r="Q386" s="428"/>
      <c r="R386" s="428"/>
      <c r="S386" s="428"/>
      <c r="T386" s="428"/>
      <c r="U386" s="448"/>
      <c r="V386" s="437"/>
    </row>
    <row r="387" spans="1:23" x14ac:dyDescent="0.35">
      <c r="A387" s="1396"/>
      <c r="B387" s="142">
        <v>7</v>
      </c>
      <c r="C387" s="118"/>
      <c r="D387" s="112"/>
      <c r="E387" s="112"/>
      <c r="F387" s="118"/>
      <c r="G387" s="445"/>
      <c r="H387" s="118"/>
      <c r="I387" s="428"/>
      <c r="J387" s="446"/>
      <c r="K387" s="446"/>
      <c r="L387" s="447"/>
      <c r="M387" s="428"/>
      <c r="N387" s="447"/>
      <c r="O387" s="139"/>
      <c r="P387" s="139"/>
      <c r="Q387" s="428"/>
      <c r="R387" s="428"/>
      <c r="S387" s="428"/>
      <c r="T387" s="428"/>
      <c r="U387" s="448"/>
      <c r="V387" s="437"/>
    </row>
    <row r="388" spans="1:23" x14ac:dyDescent="0.35">
      <c r="A388" s="1396"/>
      <c r="B388" s="142">
        <v>8</v>
      </c>
      <c r="C388" s="118"/>
      <c r="D388" s="112"/>
      <c r="E388" s="112"/>
      <c r="F388" s="118"/>
      <c r="G388" s="445"/>
      <c r="H388" s="118"/>
      <c r="I388" s="428"/>
      <c r="J388" s="446"/>
      <c r="K388" s="446"/>
      <c r="L388" s="447"/>
      <c r="M388" s="428"/>
      <c r="N388" s="447"/>
      <c r="O388" s="139"/>
      <c r="P388" s="139"/>
      <c r="Q388" s="428"/>
      <c r="R388" s="428"/>
      <c r="S388" s="428"/>
      <c r="T388" s="428"/>
      <c r="U388" s="448"/>
      <c r="V388" s="437"/>
    </row>
    <row r="389" spans="1:23" x14ac:dyDescent="0.35">
      <c r="A389" s="1396"/>
      <c r="B389" s="142">
        <v>9</v>
      </c>
      <c r="C389" s="118"/>
      <c r="D389" s="112"/>
      <c r="E389" s="112"/>
      <c r="F389" s="118"/>
      <c r="G389" s="445"/>
      <c r="H389" s="118"/>
      <c r="I389" s="428"/>
      <c r="J389" s="446"/>
      <c r="K389" s="446"/>
      <c r="L389" s="447"/>
      <c r="M389" s="428"/>
      <c r="N389" s="447"/>
      <c r="O389" s="139"/>
      <c r="P389" s="139"/>
      <c r="Q389" s="428"/>
      <c r="R389" s="428"/>
      <c r="S389" s="428"/>
      <c r="T389" s="428"/>
      <c r="U389" s="448"/>
      <c r="V389" s="437"/>
    </row>
    <row r="390" spans="1:23" ht="15" thickBot="1" x14ac:dyDescent="0.4">
      <c r="A390" s="1397"/>
      <c r="B390" s="143">
        <v>10</v>
      </c>
      <c r="C390" s="132"/>
      <c r="D390" s="131"/>
      <c r="E390" s="131"/>
      <c r="F390" s="132"/>
      <c r="G390" s="449"/>
      <c r="H390" s="132"/>
      <c r="I390" s="450"/>
      <c r="J390" s="451"/>
      <c r="K390" s="451"/>
      <c r="L390" s="452"/>
      <c r="M390" s="450"/>
      <c r="N390" s="452"/>
      <c r="O390" s="140"/>
      <c r="P390" s="140"/>
      <c r="Q390" s="450"/>
      <c r="R390" s="450"/>
      <c r="S390" s="450"/>
      <c r="T390" s="450"/>
      <c r="U390" s="453"/>
      <c r="V390" s="437"/>
    </row>
    <row r="391" spans="1:23" ht="25" thickBot="1" x14ac:dyDescent="0.4">
      <c r="A391" s="564"/>
      <c r="C391" s="565"/>
      <c r="D391" s="566"/>
      <c r="E391" s="424" t="s">
        <v>331</v>
      </c>
      <c r="F391" s="425">
        <f>COUNTA(F381:F390)</f>
        <v>0</v>
      </c>
      <c r="G391" s="426">
        <f>COUNTA(G381:G390)</f>
        <v>0</v>
      </c>
      <c r="H391" s="565"/>
      <c r="I391" s="431"/>
      <c r="J391" s="567"/>
      <c r="K391" s="567"/>
      <c r="L391" s="568"/>
      <c r="M391" s="1354" t="s">
        <v>563</v>
      </c>
      <c r="N391" s="1355"/>
      <c r="O391" s="747">
        <f>SUM(O381:O390)</f>
        <v>0</v>
      </c>
      <c r="P391" s="748">
        <f>SUM(P381:P390)</f>
        <v>0</v>
      </c>
      <c r="Q391" s="431"/>
      <c r="S391" s="113"/>
      <c r="T391" s="117"/>
      <c r="U391" s="531"/>
      <c r="V391" s="455"/>
    </row>
    <row r="392" spans="1:23" ht="15" thickBot="1" x14ac:dyDescent="0.4">
      <c r="A392" s="456"/>
      <c r="B392" s="457"/>
      <c r="C392" s="407"/>
      <c r="D392" s="407"/>
      <c r="E392" s="407"/>
      <c r="F392" s="457"/>
      <c r="G392" s="407"/>
      <c r="H392" s="407"/>
      <c r="I392" s="457"/>
      <c r="J392" s="457"/>
      <c r="K392" s="457"/>
      <c r="L392" s="407"/>
      <c r="M392" s="407"/>
      <c r="N392" s="407"/>
      <c r="O392" s="407"/>
      <c r="P392" s="407"/>
      <c r="Q392" s="407"/>
      <c r="R392" s="407"/>
      <c r="S392" s="407"/>
      <c r="T392" s="458"/>
      <c r="U392" s="407"/>
      <c r="V392" s="459"/>
    </row>
    <row r="393" spans="1:23" ht="15" thickBot="1" x14ac:dyDescent="0.4">
      <c r="A393" s="432"/>
      <c r="B393" s="433"/>
      <c r="C393" s="434"/>
      <c r="D393" s="434"/>
      <c r="E393" s="434"/>
      <c r="F393" s="433"/>
      <c r="G393" s="434"/>
      <c r="H393" s="434"/>
      <c r="I393" s="433"/>
      <c r="J393" s="433"/>
      <c r="K393" s="433"/>
      <c r="L393" s="434"/>
      <c r="M393" s="434"/>
      <c r="N393" s="434"/>
      <c r="O393" s="434"/>
      <c r="P393" s="434"/>
      <c r="Q393" s="434"/>
      <c r="R393" s="434"/>
      <c r="S393" s="434"/>
      <c r="T393" s="434"/>
      <c r="U393" s="434"/>
      <c r="V393" s="435"/>
    </row>
    <row r="394" spans="1:23" ht="36" customHeight="1" thickBot="1" x14ac:dyDescent="0.4">
      <c r="A394" s="147" t="s">
        <v>9</v>
      </c>
      <c r="B394" s="1317" t="s">
        <v>724</v>
      </c>
      <c r="C394" s="1318"/>
      <c r="E394" s="1410" t="s">
        <v>294</v>
      </c>
      <c r="F394" s="1411"/>
      <c r="G394" s="1315">
        <f>VLOOKUP(B394,'EXTRAUrbano.Piano inv. forn '!$D$140:$AB$176,3,FALSE)</f>
        <v>0</v>
      </c>
      <c r="H394" s="1316"/>
      <c r="I394" s="104"/>
      <c r="J394" s="1410" t="s">
        <v>295</v>
      </c>
      <c r="K394" s="1412"/>
      <c r="L394" s="1411"/>
      <c r="M394" s="1315">
        <f>VLOOKUP(B394,'EXTRAUrbano.Piano inv. forn '!$D$140:$AB$176,4,FALSE)</f>
        <v>0</v>
      </c>
      <c r="N394" s="1316"/>
      <c r="P394" s="153" t="s">
        <v>296</v>
      </c>
      <c r="Q394" s="436"/>
      <c r="S394" s="154" t="s">
        <v>297</v>
      </c>
      <c r="T394" s="1171"/>
      <c r="U394" s="1173"/>
      <c r="V394" s="437"/>
    </row>
    <row r="395" spans="1:23" ht="13.5" customHeight="1" thickBot="1" x14ac:dyDescent="0.4">
      <c r="A395" s="133"/>
      <c r="B395" s="114"/>
      <c r="C395" s="114"/>
      <c r="E395" s="115"/>
      <c r="F395" s="115"/>
      <c r="G395" s="116"/>
      <c r="H395" s="116"/>
      <c r="I395" s="104"/>
      <c r="J395" s="115"/>
      <c r="K395" s="115"/>
      <c r="L395" s="115"/>
      <c r="M395" s="116"/>
      <c r="N395" s="116"/>
      <c r="P395" s="117"/>
      <c r="S395" s="113"/>
      <c r="T395" s="431"/>
      <c r="V395" s="134"/>
      <c r="W395" s="431"/>
    </row>
    <row r="396" spans="1:23" ht="33.75" customHeight="1" thickBot="1" x14ac:dyDescent="0.4">
      <c r="A396" s="1398" t="s">
        <v>298</v>
      </c>
      <c r="B396" s="1399"/>
      <c r="C396" s="1399"/>
      <c r="D396" s="1400"/>
      <c r="E396" s="1346">
        <f>VLOOKUP(B394,'EXTRAUrbano.Piano inv. forn '!$D$140:$AB$176,17,FALSE)</f>
        <v>0</v>
      </c>
      <c r="F396" s="1347"/>
      <c r="G396" s="1347"/>
      <c r="H396" s="1348"/>
      <c r="I396" s="104"/>
      <c r="J396" s="1398" t="s">
        <v>53</v>
      </c>
      <c r="K396" s="1441"/>
      <c r="L396" s="1399"/>
      <c r="M396" s="1346">
        <f>VLOOKUP(B394,'EXTRAUrbano.Piano inv. forn '!$D$140:$AB$176,19,FALSE)</f>
        <v>0</v>
      </c>
      <c r="N396" s="1348"/>
      <c r="O396" s="130"/>
      <c r="P396" s="781" t="s">
        <v>299</v>
      </c>
      <c r="Q396" s="135">
        <f>M396+E396</f>
        <v>0</v>
      </c>
      <c r="S396" s="154" t="s">
        <v>300</v>
      </c>
      <c r="T396" s="1171"/>
      <c r="U396" s="1173"/>
      <c r="V396" s="134"/>
      <c r="W396" s="431"/>
    </row>
    <row r="397" spans="1:23" ht="33.75" customHeight="1" thickBot="1" x14ac:dyDescent="0.4">
      <c r="A397" s="136"/>
      <c r="B397" s="137"/>
      <c r="C397" s="137"/>
      <c r="D397" s="137"/>
      <c r="E397" s="138"/>
      <c r="F397" s="138"/>
      <c r="G397" s="138"/>
      <c r="H397" s="138"/>
      <c r="I397" s="104"/>
      <c r="J397" s="115"/>
      <c r="K397" s="115"/>
      <c r="L397" s="115"/>
      <c r="M397" s="138"/>
      <c r="N397" s="138"/>
      <c r="O397" s="130"/>
      <c r="P397" s="113"/>
      <c r="Q397" s="130"/>
      <c r="S397" s="113"/>
      <c r="T397" s="114"/>
      <c r="U397" s="114"/>
      <c r="V397" s="134"/>
      <c r="W397" s="431"/>
    </row>
    <row r="398" spans="1:23" s="166" customFormat="1" ht="72" customHeight="1" x14ac:dyDescent="0.35">
      <c r="A398" s="1404" t="s">
        <v>301</v>
      </c>
      <c r="B398" s="1406" t="s">
        <v>302</v>
      </c>
      <c r="C398" s="1406" t="s">
        <v>303</v>
      </c>
      <c r="D398" s="149" t="s">
        <v>304</v>
      </c>
      <c r="E398" s="150" t="s">
        <v>305</v>
      </c>
      <c r="F398" s="149" t="s">
        <v>306</v>
      </c>
      <c r="G398" s="149" t="s">
        <v>307</v>
      </c>
      <c r="H398" s="151" t="s">
        <v>268</v>
      </c>
      <c r="I398" s="151" t="s">
        <v>308</v>
      </c>
      <c r="J398" s="151" t="s">
        <v>309</v>
      </c>
      <c r="K398" s="151" t="s">
        <v>818</v>
      </c>
      <c r="L398" s="151" t="s">
        <v>310</v>
      </c>
      <c r="M398" s="151" t="s">
        <v>311</v>
      </c>
      <c r="N398" s="151" t="s">
        <v>312</v>
      </c>
      <c r="O398" s="151" t="s">
        <v>313</v>
      </c>
      <c r="P398" s="151" t="s">
        <v>314</v>
      </c>
      <c r="Q398" s="151" t="s">
        <v>315</v>
      </c>
      <c r="R398" s="151" t="s">
        <v>316</v>
      </c>
      <c r="S398" s="151" t="s">
        <v>317</v>
      </c>
      <c r="T398" s="151" t="s">
        <v>819</v>
      </c>
      <c r="U398" s="782" t="s">
        <v>319</v>
      </c>
      <c r="V398" s="438"/>
    </row>
    <row r="399" spans="1:23" s="166" customFormat="1" ht="36.5" thickBot="1" x14ac:dyDescent="0.4">
      <c r="A399" s="1405"/>
      <c r="B399" s="1407"/>
      <c r="C399" s="1407"/>
      <c r="D399" s="152" t="s">
        <v>320</v>
      </c>
      <c r="E399" s="152" t="s">
        <v>333</v>
      </c>
      <c r="F399" s="152" t="s">
        <v>322</v>
      </c>
      <c r="G399" s="152" t="s">
        <v>322</v>
      </c>
      <c r="H399" s="152" t="s">
        <v>54</v>
      </c>
      <c r="I399" s="152" t="s">
        <v>334</v>
      </c>
      <c r="J399" s="152" t="s">
        <v>323</v>
      </c>
      <c r="K399" s="152" t="s">
        <v>324</v>
      </c>
      <c r="L399" s="152" t="s">
        <v>324</v>
      </c>
      <c r="M399" s="152" t="s">
        <v>325</v>
      </c>
      <c r="N399" s="152" t="s">
        <v>324</v>
      </c>
      <c r="O399" s="152" t="s">
        <v>326</v>
      </c>
      <c r="P399" s="152" t="s">
        <v>820</v>
      </c>
      <c r="Q399" s="152" t="s">
        <v>327</v>
      </c>
      <c r="R399" s="152" t="s">
        <v>328</v>
      </c>
      <c r="S399" s="152" t="s">
        <v>329</v>
      </c>
      <c r="T399" s="152" t="s">
        <v>329</v>
      </c>
      <c r="U399" s="783"/>
      <c r="V399" s="438"/>
    </row>
    <row r="400" spans="1:23" ht="15" customHeight="1" x14ac:dyDescent="0.35">
      <c r="A400" s="1396" t="str">
        <f>B394</f>
        <v>Extra-urb.E.4</v>
      </c>
      <c r="B400" s="141">
        <v>1</v>
      </c>
      <c r="C400" s="185"/>
      <c r="D400" s="119"/>
      <c r="E400" s="119"/>
      <c r="F400" s="185"/>
      <c r="G400" s="440"/>
      <c r="H400" s="120"/>
      <c r="I400" s="441"/>
      <c r="J400" s="442"/>
      <c r="K400" s="442"/>
      <c r="L400" s="443"/>
      <c r="M400" s="441"/>
      <c r="N400" s="443"/>
      <c r="O400" s="148"/>
      <c r="P400" s="148"/>
      <c r="Q400" s="441"/>
      <c r="R400" s="441"/>
      <c r="S400" s="441"/>
      <c r="T400" s="441"/>
      <c r="U400" s="444"/>
      <c r="V400" s="437"/>
    </row>
    <row r="401" spans="1:23" x14ac:dyDescent="0.35">
      <c r="A401" s="1396"/>
      <c r="B401" s="142">
        <v>2</v>
      </c>
      <c r="C401" s="118"/>
      <c r="D401" s="112"/>
      <c r="E401" s="112"/>
      <c r="F401" s="118"/>
      <c r="G401" s="445"/>
      <c r="H401" s="118"/>
      <c r="I401" s="428"/>
      <c r="J401" s="446"/>
      <c r="K401" s="446"/>
      <c r="L401" s="447"/>
      <c r="M401" s="428"/>
      <c r="N401" s="447"/>
      <c r="O401" s="139"/>
      <c r="P401" s="139"/>
      <c r="Q401" s="428"/>
      <c r="R401" s="428" t="s">
        <v>330</v>
      </c>
      <c r="S401" s="428"/>
      <c r="T401" s="428"/>
      <c r="U401" s="448"/>
      <c r="V401" s="437"/>
    </row>
    <row r="402" spans="1:23" x14ac:dyDescent="0.35">
      <c r="A402" s="1396"/>
      <c r="B402" s="142">
        <v>3</v>
      </c>
      <c r="C402" s="118"/>
      <c r="D402" s="112"/>
      <c r="E402" s="112"/>
      <c r="F402" s="118"/>
      <c r="G402" s="445"/>
      <c r="H402" s="118"/>
      <c r="I402" s="428"/>
      <c r="J402" s="446"/>
      <c r="K402" s="446"/>
      <c r="L402" s="447"/>
      <c r="M402" s="428"/>
      <c r="N402" s="447"/>
      <c r="O402" s="139"/>
      <c r="P402" s="139"/>
      <c r="Q402" s="428"/>
      <c r="R402" s="428"/>
      <c r="S402" s="428"/>
      <c r="T402" s="428"/>
      <c r="U402" s="448"/>
      <c r="V402" s="437"/>
    </row>
    <row r="403" spans="1:23" x14ac:dyDescent="0.35">
      <c r="A403" s="1396"/>
      <c r="B403" s="142">
        <v>4</v>
      </c>
      <c r="C403" s="118"/>
      <c r="D403" s="112"/>
      <c r="E403" s="112"/>
      <c r="F403" s="118"/>
      <c r="G403" s="445"/>
      <c r="H403" s="118"/>
      <c r="I403" s="428"/>
      <c r="J403" s="446"/>
      <c r="K403" s="446"/>
      <c r="L403" s="447"/>
      <c r="M403" s="428"/>
      <c r="N403" s="447"/>
      <c r="O403" s="139"/>
      <c r="P403" s="139"/>
      <c r="Q403" s="428"/>
      <c r="R403" s="428"/>
      <c r="S403" s="428"/>
      <c r="T403" s="428"/>
      <c r="U403" s="448"/>
      <c r="V403" s="437"/>
    </row>
    <row r="404" spans="1:23" x14ac:dyDescent="0.35">
      <c r="A404" s="1396"/>
      <c r="B404" s="142">
        <v>5</v>
      </c>
      <c r="C404" s="118"/>
      <c r="D404" s="112"/>
      <c r="E404" s="112"/>
      <c r="F404" s="118"/>
      <c r="G404" s="445"/>
      <c r="H404" s="118"/>
      <c r="I404" s="428"/>
      <c r="J404" s="446"/>
      <c r="K404" s="446"/>
      <c r="L404" s="447"/>
      <c r="M404" s="428"/>
      <c r="N404" s="447"/>
      <c r="O404" s="139"/>
      <c r="P404" s="139"/>
      <c r="Q404" s="428"/>
      <c r="R404" s="428"/>
      <c r="S404" s="428"/>
      <c r="T404" s="428"/>
      <c r="U404" s="448"/>
      <c r="V404" s="437"/>
    </row>
    <row r="405" spans="1:23" x14ac:dyDescent="0.35">
      <c r="A405" s="1396"/>
      <c r="B405" s="142">
        <v>6</v>
      </c>
      <c r="C405" s="118"/>
      <c r="D405" s="112"/>
      <c r="E405" s="112"/>
      <c r="F405" s="118"/>
      <c r="G405" s="445"/>
      <c r="H405" s="118"/>
      <c r="I405" s="428"/>
      <c r="J405" s="446"/>
      <c r="K405" s="446"/>
      <c r="L405" s="447"/>
      <c r="M405" s="428"/>
      <c r="N405" s="447"/>
      <c r="O405" s="139"/>
      <c r="P405" s="139"/>
      <c r="Q405" s="428"/>
      <c r="R405" s="428"/>
      <c r="S405" s="428"/>
      <c r="T405" s="428"/>
      <c r="U405" s="448"/>
      <c r="V405" s="437"/>
    </row>
    <row r="406" spans="1:23" x14ac:dyDescent="0.35">
      <c r="A406" s="1396"/>
      <c r="B406" s="142">
        <v>7</v>
      </c>
      <c r="C406" s="118"/>
      <c r="D406" s="112"/>
      <c r="E406" s="112"/>
      <c r="F406" s="118"/>
      <c r="G406" s="445"/>
      <c r="H406" s="118"/>
      <c r="I406" s="428"/>
      <c r="J406" s="446"/>
      <c r="K406" s="446"/>
      <c r="L406" s="447"/>
      <c r="M406" s="428"/>
      <c r="N406" s="447"/>
      <c r="O406" s="139"/>
      <c r="P406" s="139"/>
      <c r="Q406" s="428"/>
      <c r="R406" s="428"/>
      <c r="S406" s="428"/>
      <c r="T406" s="428"/>
      <c r="U406" s="448"/>
      <c r="V406" s="437"/>
    </row>
    <row r="407" spans="1:23" x14ac:dyDescent="0.35">
      <c r="A407" s="1396"/>
      <c r="B407" s="142">
        <v>8</v>
      </c>
      <c r="C407" s="118"/>
      <c r="D407" s="112"/>
      <c r="E407" s="112"/>
      <c r="F407" s="118"/>
      <c r="G407" s="445"/>
      <c r="H407" s="118"/>
      <c r="I407" s="428"/>
      <c r="J407" s="446"/>
      <c r="K407" s="446"/>
      <c r="L407" s="447"/>
      <c r="M407" s="428"/>
      <c r="N407" s="447"/>
      <c r="O407" s="139"/>
      <c r="P407" s="139"/>
      <c r="Q407" s="428"/>
      <c r="R407" s="428"/>
      <c r="S407" s="428"/>
      <c r="T407" s="428"/>
      <c r="U407" s="448"/>
      <c r="V407" s="437"/>
    </row>
    <row r="408" spans="1:23" x14ac:dyDescent="0.35">
      <c r="A408" s="1396"/>
      <c r="B408" s="142">
        <v>9</v>
      </c>
      <c r="C408" s="118"/>
      <c r="D408" s="112"/>
      <c r="E408" s="112"/>
      <c r="F408" s="118"/>
      <c r="G408" s="445"/>
      <c r="H408" s="118"/>
      <c r="I408" s="428"/>
      <c r="J408" s="446"/>
      <c r="K408" s="446"/>
      <c r="L408" s="447"/>
      <c r="M408" s="428"/>
      <c r="N408" s="447"/>
      <c r="O408" s="139"/>
      <c r="P408" s="139"/>
      <c r="Q408" s="428"/>
      <c r="R408" s="428"/>
      <c r="S408" s="428"/>
      <c r="T408" s="428"/>
      <c r="U408" s="448"/>
      <c r="V408" s="437"/>
    </row>
    <row r="409" spans="1:23" ht="15" thickBot="1" x14ac:dyDescent="0.4">
      <c r="A409" s="1397"/>
      <c r="B409" s="143">
        <v>10</v>
      </c>
      <c r="C409" s="132"/>
      <c r="D409" s="131"/>
      <c r="E409" s="131"/>
      <c r="F409" s="132"/>
      <c r="G409" s="449"/>
      <c r="H409" s="132"/>
      <c r="I409" s="450"/>
      <c r="J409" s="451"/>
      <c r="K409" s="451"/>
      <c r="L409" s="452"/>
      <c r="M409" s="450"/>
      <c r="N409" s="452"/>
      <c r="O409" s="140"/>
      <c r="P409" s="140"/>
      <c r="Q409" s="450"/>
      <c r="R409" s="450"/>
      <c r="S409" s="450"/>
      <c r="T409" s="450"/>
      <c r="U409" s="453"/>
      <c r="V409" s="437"/>
    </row>
    <row r="410" spans="1:23" ht="25" thickBot="1" x14ac:dyDescent="0.4">
      <c r="A410" s="564"/>
      <c r="C410" s="565"/>
      <c r="D410" s="566"/>
      <c r="E410" s="424" t="s">
        <v>331</v>
      </c>
      <c r="F410" s="425">
        <f>COUNTA(F400:F409)</f>
        <v>0</v>
      </c>
      <c r="G410" s="426">
        <f>COUNTA(G400:G409)</f>
        <v>0</v>
      </c>
      <c r="H410" s="565"/>
      <c r="I410" s="431"/>
      <c r="J410" s="567"/>
      <c r="K410" s="567"/>
      <c r="L410" s="568"/>
      <c r="M410" s="1354" t="s">
        <v>563</v>
      </c>
      <c r="N410" s="1355"/>
      <c r="O410" s="747">
        <f>SUM(O400:O409)</f>
        <v>0</v>
      </c>
      <c r="P410" s="748">
        <f>SUM(P400:P409)</f>
        <v>0</v>
      </c>
      <c r="Q410" s="431"/>
      <c r="S410" s="113"/>
      <c r="T410" s="117"/>
      <c r="U410" s="531"/>
      <c r="V410" s="455"/>
    </row>
    <row r="411" spans="1:23" ht="15" thickBot="1" x14ac:dyDescent="0.4">
      <c r="A411" s="456"/>
      <c r="B411" s="457"/>
      <c r="C411" s="407"/>
      <c r="D411" s="407"/>
      <c r="E411" s="407"/>
      <c r="F411" s="457"/>
      <c r="G411" s="407"/>
      <c r="H411" s="407"/>
      <c r="I411" s="457"/>
      <c r="J411" s="457"/>
      <c r="K411" s="457"/>
      <c r="L411" s="407"/>
      <c r="M411" s="407"/>
      <c r="N411" s="407"/>
      <c r="O411" s="407"/>
      <c r="P411" s="407"/>
      <c r="Q411" s="407"/>
      <c r="R411" s="407"/>
      <c r="S411" s="407"/>
      <c r="T411" s="458"/>
      <c r="U411" s="407"/>
      <c r="V411" s="459"/>
    </row>
    <row r="412" spans="1:23" ht="15" thickBot="1" x14ac:dyDescent="0.4">
      <c r="A412" s="432"/>
      <c r="B412" s="433"/>
      <c r="C412" s="434"/>
      <c r="D412" s="434"/>
      <c r="E412" s="434"/>
      <c r="F412" s="433"/>
      <c r="G412" s="434"/>
      <c r="H412" s="434"/>
      <c r="I412" s="433"/>
      <c r="J412" s="433"/>
      <c r="K412" s="433"/>
      <c r="L412" s="434"/>
      <c r="M412" s="434"/>
      <c r="N412" s="434"/>
      <c r="O412" s="434"/>
      <c r="P412" s="434"/>
      <c r="Q412" s="434"/>
      <c r="R412" s="434"/>
      <c r="S412" s="434"/>
      <c r="T412" s="434"/>
      <c r="U412" s="434"/>
      <c r="V412" s="435"/>
    </row>
    <row r="413" spans="1:23" ht="36" customHeight="1" thickBot="1" x14ac:dyDescent="0.4">
      <c r="A413" s="147" t="s">
        <v>9</v>
      </c>
      <c r="B413" s="1317" t="s">
        <v>724</v>
      </c>
      <c r="C413" s="1318"/>
      <c r="E413" s="1410" t="s">
        <v>294</v>
      </c>
      <c r="F413" s="1411"/>
      <c r="G413" s="1315">
        <f>VLOOKUP(B413,'EXTRAUrbano.Piano inv. forn '!$D$140:$AB$176,3,FALSE)</f>
        <v>0</v>
      </c>
      <c r="H413" s="1316"/>
      <c r="I413" s="104"/>
      <c r="J413" s="1410" t="s">
        <v>295</v>
      </c>
      <c r="K413" s="1412"/>
      <c r="L413" s="1411"/>
      <c r="M413" s="1315">
        <f>VLOOKUP(B413,'EXTRAUrbano.Piano inv. forn '!$D$140:$AB$176,4,FALSE)</f>
        <v>0</v>
      </c>
      <c r="N413" s="1316"/>
      <c r="P413" s="153" t="s">
        <v>296</v>
      </c>
      <c r="Q413" s="436"/>
      <c r="S413" s="154" t="s">
        <v>297</v>
      </c>
      <c r="T413" s="1171"/>
      <c r="U413" s="1173"/>
      <c r="V413" s="437"/>
    </row>
    <row r="414" spans="1:23" ht="13.5" customHeight="1" thickBot="1" x14ac:dyDescent="0.4">
      <c r="A414" s="133"/>
      <c r="B414" s="114"/>
      <c r="C414" s="114"/>
      <c r="E414" s="115"/>
      <c r="F414" s="115"/>
      <c r="G414" s="116"/>
      <c r="H414" s="116"/>
      <c r="I414" s="104"/>
      <c r="J414" s="115"/>
      <c r="K414" s="115"/>
      <c r="L414" s="115"/>
      <c r="M414" s="116"/>
      <c r="N414" s="116"/>
      <c r="P414" s="117"/>
      <c r="S414" s="113"/>
      <c r="T414" s="431"/>
      <c r="V414" s="134"/>
      <c r="W414" s="431"/>
    </row>
    <row r="415" spans="1:23" ht="33.75" customHeight="1" thickBot="1" x14ac:dyDescent="0.4">
      <c r="A415" s="1398" t="s">
        <v>298</v>
      </c>
      <c r="B415" s="1399"/>
      <c r="C415" s="1399"/>
      <c r="D415" s="1400"/>
      <c r="E415" s="1346">
        <f>VLOOKUP(B413,'EXTRAUrbano.Piano inv. forn '!$D$140:$AB$176,17,FALSE)</f>
        <v>0</v>
      </c>
      <c r="F415" s="1347"/>
      <c r="G415" s="1347"/>
      <c r="H415" s="1348"/>
      <c r="I415" s="104"/>
      <c r="J415" s="1398" t="s">
        <v>53</v>
      </c>
      <c r="K415" s="1441"/>
      <c r="L415" s="1399"/>
      <c r="M415" s="1346">
        <f>VLOOKUP(B413,'EXTRAUrbano.Piano inv. forn '!$D$140:$AB$176,19,FALSE)</f>
        <v>0</v>
      </c>
      <c r="N415" s="1348"/>
      <c r="O415" s="130"/>
      <c r="P415" s="781" t="s">
        <v>299</v>
      </c>
      <c r="Q415" s="135">
        <f>M415+E415</f>
        <v>0</v>
      </c>
      <c r="S415" s="154" t="s">
        <v>300</v>
      </c>
      <c r="T415" s="1171"/>
      <c r="U415" s="1173"/>
      <c r="V415" s="134"/>
      <c r="W415" s="431"/>
    </row>
    <row r="416" spans="1:23" ht="33.75" customHeight="1" thickBot="1" x14ac:dyDescent="0.4">
      <c r="A416" s="136"/>
      <c r="B416" s="137"/>
      <c r="C416" s="137"/>
      <c r="D416" s="137"/>
      <c r="E416" s="138"/>
      <c r="F416" s="138"/>
      <c r="G416" s="138"/>
      <c r="H416" s="138"/>
      <c r="I416" s="104"/>
      <c r="J416" s="115"/>
      <c r="K416" s="115"/>
      <c r="L416" s="115"/>
      <c r="M416" s="138"/>
      <c r="N416" s="138"/>
      <c r="O416" s="130"/>
      <c r="P416" s="113"/>
      <c r="Q416" s="130"/>
      <c r="S416" s="113"/>
      <c r="T416" s="114"/>
      <c r="U416" s="114"/>
      <c r="V416" s="134"/>
      <c r="W416" s="431"/>
    </row>
    <row r="417" spans="1:22" s="166" customFormat="1" ht="72" customHeight="1" x14ac:dyDescent="0.35">
      <c r="A417" s="1404" t="s">
        <v>301</v>
      </c>
      <c r="B417" s="1406" t="s">
        <v>302</v>
      </c>
      <c r="C417" s="1406" t="s">
        <v>303</v>
      </c>
      <c r="D417" s="149" t="s">
        <v>304</v>
      </c>
      <c r="E417" s="150" t="s">
        <v>305</v>
      </c>
      <c r="F417" s="149" t="s">
        <v>306</v>
      </c>
      <c r="G417" s="149" t="s">
        <v>307</v>
      </c>
      <c r="H417" s="151" t="s">
        <v>268</v>
      </c>
      <c r="I417" s="151" t="s">
        <v>308</v>
      </c>
      <c r="J417" s="151" t="s">
        <v>309</v>
      </c>
      <c r="K417" s="151" t="s">
        <v>818</v>
      </c>
      <c r="L417" s="151" t="s">
        <v>310</v>
      </c>
      <c r="M417" s="151" t="s">
        <v>311</v>
      </c>
      <c r="N417" s="151" t="s">
        <v>312</v>
      </c>
      <c r="O417" s="151" t="s">
        <v>313</v>
      </c>
      <c r="P417" s="151" t="s">
        <v>314</v>
      </c>
      <c r="Q417" s="151" t="s">
        <v>315</v>
      </c>
      <c r="R417" s="151" t="s">
        <v>316</v>
      </c>
      <c r="S417" s="151" t="s">
        <v>317</v>
      </c>
      <c r="T417" s="151" t="s">
        <v>819</v>
      </c>
      <c r="U417" s="782" t="s">
        <v>319</v>
      </c>
      <c r="V417" s="438"/>
    </row>
    <row r="418" spans="1:22" s="166" customFormat="1" ht="36.5" thickBot="1" x14ac:dyDescent="0.4">
      <c r="A418" s="1405"/>
      <c r="B418" s="1407"/>
      <c r="C418" s="1407"/>
      <c r="D418" s="152" t="s">
        <v>320</v>
      </c>
      <c r="E418" s="152" t="s">
        <v>333</v>
      </c>
      <c r="F418" s="152" t="s">
        <v>322</v>
      </c>
      <c r="G418" s="152" t="s">
        <v>322</v>
      </c>
      <c r="H418" s="152" t="s">
        <v>54</v>
      </c>
      <c r="I418" s="152" t="s">
        <v>334</v>
      </c>
      <c r="J418" s="152" t="s">
        <v>323</v>
      </c>
      <c r="K418" s="152" t="s">
        <v>324</v>
      </c>
      <c r="L418" s="152" t="s">
        <v>324</v>
      </c>
      <c r="M418" s="152" t="s">
        <v>325</v>
      </c>
      <c r="N418" s="152" t="s">
        <v>324</v>
      </c>
      <c r="O418" s="152" t="s">
        <v>326</v>
      </c>
      <c r="P418" s="152" t="s">
        <v>820</v>
      </c>
      <c r="Q418" s="152" t="s">
        <v>327</v>
      </c>
      <c r="R418" s="152" t="s">
        <v>328</v>
      </c>
      <c r="S418" s="152" t="s">
        <v>329</v>
      </c>
      <c r="T418" s="152" t="s">
        <v>329</v>
      </c>
      <c r="U418" s="783"/>
      <c r="V418" s="438"/>
    </row>
    <row r="419" spans="1:22" ht="15" customHeight="1" x14ac:dyDescent="0.35">
      <c r="A419" s="1396" t="str">
        <f>B413</f>
        <v>Extra-urb.E.4</v>
      </c>
      <c r="B419" s="141">
        <v>1</v>
      </c>
      <c r="C419" s="185"/>
      <c r="D419" s="119"/>
      <c r="E419" s="119"/>
      <c r="F419" s="185"/>
      <c r="G419" s="440"/>
      <c r="H419" s="120"/>
      <c r="I419" s="441"/>
      <c r="J419" s="442"/>
      <c r="K419" s="442"/>
      <c r="L419" s="443"/>
      <c r="M419" s="441"/>
      <c r="N419" s="443"/>
      <c r="O419" s="148"/>
      <c r="P419" s="148"/>
      <c r="Q419" s="441"/>
      <c r="R419" s="441"/>
      <c r="S419" s="441"/>
      <c r="T419" s="441"/>
      <c r="U419" s="444"/>
      <c r="V419" s="437"/>
    </row>
    <row r="420" spans="1:22" x14ac:dyDescent="0.35">
      <c r="A420" s="1396"/>
      <c r="B420" s="142">
        <v>2</v>
      </c>
      <c r="C420" s="118"/>
      <c r="D420" s="112"/>
      <c r="E420" s="112"/>
      <c r="F420" s="118"/>
      <c r="G420" s="445"/>
      <c r="H420" s="118"/>
      <c r="I420" s="428"/>
      <c r="J420" s="446"/>
      <c r="K420" s="446"/>
      <c r="L420" s="447"/>
      <c r="M420" s="428"/>
      <c r="N420" s="447"/>
      <c r="O420" s="139"/>
      <c r="P420" s="139"/>
      <c r="Q420" s="428"/>
      <c r="R420" s="428" t="s">
        <v>330</v>
      </c>
      <c r="S420" s="428"/>
      <c r="T420" s="428"/>
      <c r="U420" s="448"/>
      <c r="V420" s="437"/>
    </row>
    <row r="421" spans="1:22" x14ac:dyDescent="0.35">
      <c r="A421" s="1396"/>
      <c r="B421" s="142">
        <v>3</v>
      </c>
      <c r="C421" s="118"/>
      <c r="D421" s="112"/>
      <c r="E421" s="112"/>
      <c r="F421" s="118"/>
      <c r="G421" s="445"/>
      <c r="H421" s="118"/>
      <c r="I421" s="428"/>
      <c r="J421" s="446"/>
      <c r="K421" s="446"/>
      <c r="L421" s="447"/>
      <c r="M421" s="428"/>
      <c r="N421" s="447"/>
      <c r="O421" s="139"/>
      <c r="P421" s="139"/>
      <c r="Q421" s="428"/>
      <c r="R421" s="428"/>
      <c r="S421" s="428"/>
      <c r="T421" s="428"/>
      <c r="U421" s="448"/>
      <c r="V421" s="437"/>
    </row>
    <row r="422" spans="1:22" x14ac:dyDescent="0.35">
      <c r="A422" s="1396"/>
      <c r="B422" s="142">
        <v>4</v>
      </c>
      <c r="C422" s="118"/>
      <c r="D422" s="112"/>
      <c r="E422" s="112"/>
      <c r="F422" s="118"/>
      <c r="G422" s="445"/>
      <c r="H422" s="118"/>
      <c r="I422" s="428"/>
      <c r="J422" s="446"/>
      <c r="K422" s="446"/>
      <c r="L422" s="447"/>
      <c r="M422" s="428"/>
      <c r="N422" s="447"/>
      <c r="O422" s="139"/>
      <c r="P422" s="139"/>
      <c r="Q422" s="428"/>
      <c r="R422" s="428"/>
      <c r="S422" s="428"/>
      <c r="T422" s="428"/>
      <c r="U422" s="448"/>
      <c r="V422" s="437"/>
    </row>
    <row r="423" spans="1:22" x14ac:dyDescent="0.35">
      <c r="A423" s="1396"/>
      <c r="B423" s="142">
        <v>5</v>
      </c>
      <c r="C423" s="118"/>
      <c r="D423" s="112"/>
      <c r="E423" s="112"/>
      <c r="F423" s="118"/>
      <c r="G423" s="445"/>
      <c r="H423" s="118"/>
      <c r="I423" s="428"/>
      <c r="J423" s="446"/>
      <c r="K423" s="446"/>
      <c r="L423" s="447"/>
      <c r="M423" s="428"/>
      <c r="N423" s="447"/>
      <c r="O423" s="139"/>
      <c r="P423" s="139"/>
      <c r="Q423" s="428"/>
      <c r="R423" s="428"/>
      <c r="S423" s="428"/>
      <c r="T423" s="428"/>
      <c r="U423" s="448"/>
      <c r="V423" s="437"/>
    </row>
    <row r="424" spans="1:22" x14ac:dyDescent="0.35">
      <c r="A424" s="1396"/>
      <c r="B424" s="142">
        <v>6</v>
      </c>
      <c r="C424" s="118"/>
      <c r="D424" s="112"/>
      <c r="E424" s="112"/>
      <c r="F424" s="118"/>
      <c r="G424" s="445"/>
      <c r="H424" s="118"/>
      <c r="I424" s="428"/>
      <c r="J424" s="446"/>
      <c r="K424" s="446"/>
      <c r="L424" s="447"/>
      <c r="M424" s="428"/>
      <c r="N424" s="447"/>
      <c r="O424" s="139"/>
      <c r="P424" s="139"/>
      <c r="Q424" s="428"/>
      <c r="R424" s="428"/>
      <c r="S424" s="428"/>
      <c r="T424" s="428"/>
      <c r="U424" s="448"/>
      <c r="V424" s="437"/>
    </row>
    <row r="425" spans="1:22" x14ac:dyDescent="0.35">
      <c r="A425" s="1396"/>
      <c r="B425" s="142">
        <v>7</v>
      </c>
      <c r="C425" s="118"/>
      <c r="D425" s="112"/>
      <c r="E425" s="112"/>
      <c r="F425" s="118"/>
      <c r="G425" s="445"/>
      <c r="H425" s="118"/>
      <c r="I425" s="428"/>
      <c r="J425" s="446"/>
      <c r="K425" s="446"/>
      <c r="L425" s="447"/>
      <c r="M425" s="428"/>
      <c r="N425" s="447"/>
      <c r="O425" s="139"/>
      <c r="P425" s="139"/>
      <c r="Q425" s="428"/>
      <c r="R425" s="428"/>
      <c r="S425" s="428"/>
      <c r="T425" s="428"/>
      <c r="U425" s="448"/>
      <c r="V425" s="437"/>
    </row>
    <row r="426" spans="1:22" x14ac:dyDescent="0.35">
      <c r="A426" s="1396"/>
      <c r="B426" s="142">
        <v>8</v>
      </c>
      <c r="C426" s="118"/>
      <c r="D426" s="112"/>
      <c r="E426" s="112"/>
      <c r="F426" s="118"/>
      <c r="G426" s="445"/>
      <c r="H426" s="118"/>
      <c r="I426" s="428"/>
      <c r="J426" s="446"/>
      <c r="K426" s="446"/>
      <c r="L426" s="447"/>
      <c r="M426" s="428"/>
      <c r="N426" s="447"/>
      <c r="O426" s="139"/>
      <c r="P426" s="139"/>
      <c r="Q426" s="428"/>
      <c r="R426" s="428"/>
      <c r="S426" s="428"/>
      <c r="T426" s="428"/>
      <c r="U426" s="448"/>
      <c r="V426" s="437"/>
    </row>
    <row r="427" spans="1:22" x14ac:dyDescent="0.35">
      <c r="A427" s="1396"/>
      <c r="B427" s="142">
        <v>9</v>
      </c>
      <c r="C427" s="118"/>
      <c r="D427" s="112"/>
      <c r="E427" s="112"/>
      <c r="F427" s="118"/>
      <c r="G427" s="445"/>
      <c r="H427" s="118"/>
      <c r="I427" s="428"/>
      <c r="J427" s="446"/>
      <c r="K427" s="446"/>
      <c r="L427" s="447"/>
      <c r="M427" s="428"/>
      <c r="N427" s="447"/>
      <c r="O427" s="139"/>
      <c r="P427" s="139"/>
      <c r="Q427" s="428"/>
      <c r="R427" s="428"/>
      <c r="S427" s="428"/>
      <c r="T427" s="428"/>
      <c r="U427" s="448"/>
      <c r="V427" s="437"/>
    </row>
    <row r="428" spans="1:22" ht="15" thickBot="1" x14ac:dyDescent="0.4">
      <c r="A428" s="1397"/>
      <c r="B428" s="143">
        <v>10</v>
      </c>
      <c r="C428" s="132"/>
      <c r="D428" s="131"/>
      <c r="E428" s="131"/>
      <c r="F428" s="132"/>
      <c r="G428" s="449"/>
      <c r="H428" s="132"/>
      <c r="I428" s="450"/>
      <c r="J428" s="451"/>
      <c r="K428" s="451"/>
      <c r="L428" s="452"/>
      <c r="M428" s="450"/>
      <c r="N428" s="452"/>
      <c r="O428" s="140"/>
      <c r="P428" s="140"/>
      <c r="Q428" s="450"/>
      <c r="R428" s="450"/>
      <c r="S428" s="450"/>
      <c r="T428" s="450"/>
      <c r="U428" s="453"/>
      <c r="V428" s="437"/>
    </row>
    <row r="429" spans="1:22" ht="25" thickBot="1" x14ac:dyDescent="0.4">
      <c r="A429" s="564"/>
      <c r="C429" s="565"/>
      <c r="D429" s="566"/>
      <c r="E429" s="424" t="s">
        <v>331</v>
      </c>
      <c r="F429" s="425">
        <f>COUNTA(F419:F428)</f>
        <v>0</v>
      </c>
      <c r="G429" s="426">
        <f>COUNTA(G419:G428)</f>
        <v>0</v>
      </c>
      <c r="H429" s="565"/>
      <c r="I429" s="431"/>
      <c r="J429" s="567"/>
      <c r="K429" s="567"/>
      <c r="L429" s="568"/>
      <c r="M429" s="1354" t="s">
        <v>563</v>
      </c>
      <c r="N429" s="1355"/>
      <c r="O429" s="747">
        <f>SUM(O419:O428)</f>
        <v>0</v>
      </c>
      <c r="P429" s="748">
        <f>SUM(P419:P428)</f>
        <v>0</v>
      </c>
      <c r="Q429" s="431"/>
      <c r="S429" s="113"/>
      <c r="T429" s="117"/>
      <c r="U429" s="531"/>
      <c r="V429" s="455"/>
    </row>
    <row r="430" spans="1:22" ht="15" thickBot="1" x14ac:dyDescent="0.4">
      <c r="A430" s="456"/>
      <c r="B430" s="457"/>
      <c r="C430" s="407"/>
      <c r="D430" s="407"/>
      <c r="E430" s="407"/>
      <c r="F430" s="457"/>
      <c r="G430" s="407"/>
      <c r="H430" s="407"/>
      <c r="I430" s="457"/>
      <c r="J430" s="457"/>
      <c r="K430" s="457"/>
      <c r="L430" s="407"/>
      <c r="M430" s="407"/>
      <c r="N430" s="407"/>
      <c r="O430" s="407"/>
      <c r="P430" s="407"/>
      <c r="Q430" s="407"/>
      <c r="R430" s="407"/>
      <c r="S430" s="407"/>
      <c r="T430" s="458"/>
      <c r="U430" s="407"/>
      <c r="V430" s="459"/>
    </row>
    <row r="431" spans="1:22" ht="15" thickBot="1" x14ac:dyDescent="0.4">
      <c r="A431" s="432"/>
      <c r="B431" s="433"/>
      <c r="C431" s="434"/>
      <c r="D431" s="434"/>
      <c r="E431" s="434"/>
      <c r="F431" s="433"/>
      <c r="G431" s="434"/>
      <c r="H431" s="434"/>
      <c r="I431" s="433"/>
      <c r="J431" s="433"/>
      <c r="K431" s="433"/>
      <c r="L431" s="434"/>
      <c r="M431" s="434"/>
      <c r="N431" s="434"/>
      <c r="O431" s="434"/>
      <c r="P431" s="434"/>
      <c r="Q431" s="434"/>
      <c r="R431" s="434"/>
      <c r="S431" s="434"/>
      <c r="T431" s="434"/>
      <c r="U431" s="434"/>
      <c r="V431" s="435"/>
    </row>
    <row r="432" spans="1:22" ht="36" customHeight="1" thickBot="1" x14ac:dyDescent="0.4">
      <c r="A432" s="147" t="s">
        <v>9</v>
      </c>
      <c r="B432" s="1317" t="s">
        <v>724</v>
      </c>
      <c r="C432" s="1318"/>
      <c r="E432" s="1410" t="s">
        <v>294</v>
      </c>
      <c r="F432" s="1411"/>
      <c r="G432" s="1315">
        <f>VLOOKUP(B432,'EXTRAUrbano.Piano inv. forn '!$D$140:$AB$176,3,FALSE)</f>
        <v>0</v>
      </c>
      <c r="H432" s="1316"/>
      <c r="I432" s="104"/>
      <c r="J432" s="1410" t="s">
        <v>295</v>
      </c>
      <c r="K432" s="1412"/>
      <c r="L432" s="1411"/>
      <c r="M432" s="1315">
        <f>VLOOKUP(B432,'EXTRAUrbano.Piano inv. forn '!$D$140:$AB$176,4,FALSE)</f>
        <v>0</v>
      </c>
      <c r="N432" s="1316"/>
      <c r="P432" s="153" t="s">
        <v>296</v>
      </c>
      <c r="Q432" s="436"/>
      <c r="S432" s="154" t="s">
        <v>297</v>
      </c>
      <c r="T432" s="1171"/>
      <c r="U432" s="1173"/>
      <c r="V432" s="437"/>
    </row>
    <row r="433" spans="1:23" ht="13.5" customHeight="1" thickBot="1" x14ac:dyDescent="0.4">
      <c r="A433" s="133"/>
      <c r="B433" s="114"/>
      <c r="C433" s="114"/>
      <c r="E433" s="115"/>
      <c r="F433" s="115"/>
      <c r="G433" s="116"/>
      <c r="H433" s="116"/>
      <c r="I433" s="104"/>
      <c r="J433" s="115"/>
      <c r="K433" s="115"/>
      <c r="L433" s="115"/>
      <c r="M433" s="116"/>
      <c r="N433" s="116"/>
      <c r="P433" s="117"/>
      <c r="S433" s="113"/>
      <c r="T433" s="431"/>
      <c r="V433" s="134"/>
      <c r="W433" s="431"/>
    </row>
    <row r="434" spans="1:23" ht="33.75" customHeight="1" thickBot="1" x14ac:dyDescent="0.4">
      <c r="A434" s="1398" t="s">
        <v>298</v>
      </c>
      <c r="B434" s="1399"/>
      <c r="C434" s="1399"/>
      <c r="D434" s="1400"/>
      <c r="E434" s="1346">
        <f>VLOOKUP(B432,'EXTRAUrbano.Piano inv. forn '!$D$140:$AB$176,17,FALSE)</f>
        <v>0</v>
      </c>
      <c r="F434" s="1347"/>
      <c r="G434" s="1347"/>
      <c r="H434" s="1348"/>
      <c r="I434" s="104"/>
      <c r="J434" s="1398" t="s">
        <v>53</v>
      </c>
      <c r="K434" s="1441"/>
      <c r="L434" s="1399"/>
      <c r="M434" s="1346">
        <f>VLOOKUP(B432,'EXTRAUrbano.Piano inv. forn '!$D$140:$AB$176,19,FALSE)</f>
        <v>0</v>
      </c>
      <c r="N434" s="1348"/>
      <c r="O434" s="130"/>
      <c r="P434" s="781" t="s">
        <v>299</v>
      </c>
      <c r="Q434" s="135">
        <f>M434+E434</f>
        <v>0</v>
      </c>
      <c r="S434" s="154" t="s">
        <v>300</v>
      </c>
      <c r="T434" s="1171"/>
      <c r="U434" s="1173"/>
      <c r="V434" s="134"/>
      <c r="W434" s="431"/>
    </row>
    <row r="435" spans="1:23" ht="33.75" customHeight="1" thickBot="1" x14ac:dyDescent="0.4">
      <c r="A435" s="136"/>
      <c r="B435" s="137"/>
      <c r="C435" s="137"/>
      <c r="D435" s="137"/>
      <c r="E435" s="138"/>
      <c r="F435" s="138"/>
      <c r="G435" s="138"/>
      <c r="H435" s="138"/>
      <c r="I435" s="104"/>
      <c r="J435" s="115"/>
      <c r="K435" s="115"/>
      <c r="L435" s="115"/>
      <c r="M435" s="138"/>
      <c r="N435" s="138"/>
      <c r="O435" s="130"/>
      <c r="P435" s="113"/>
      <c r="Q435" s="130"/>
      <c r="S435" s="113"/>
      <c r="T435" s="114"/>
      <c r="U435" s="114"/>
      <c r="V435" s="134"/>
      <c r="W435" s="431"/>
    </row>
    <row r="436" spans="1:23" s="166" customFormat="1" ht="72" customHeight="1" x14ac:dyDescent="0.35">
      <c r="A436" s="1404" t="s">
        <v>301</v>
      </c>
      <c r="B436" s="1406" t="s">
        <v>302</v>
      </c>
      <c r="C436" s="1406" t="s">
        <v>303</v>
      </c>
      <c r="D436" s="149" t="s">
        <v>304</v>
      </c>
      <c r="E436" s="150" t="s">
        <v>305</v>
      </c>
      <c r="F436" s="149" t="s">
        <v>306</v>
      </c>
      <c r="G436" s="149" t="s">
        <v>307</v>
      </c>
      <c r="H436" s="151" t="s">
        <v>268</v>
      </c>
      <c r="I436" s="151" t="s">
        <v>308</v>
      </c>
      <c r="J436" s="151" t="s">
        <v>309</v>
      </c>
      <c r="K436" s="151" t="s">
        <v>818</v>
      </c>
      <c r="L436" s="151" t="s">
        <v>310</v>
      </c>
      <c r="M436" s="151" t="s">
        <v>311</v>
      </c>
      <c r="N436" s="151" t="s">
        <v>312</v>
      </c>
      <c r="O436" s="151" t="s">
        <v>313</v>
      </c>
      <c r="P436" s="151" t="s">
        <v>314</v>
      </c>
      <c r="Q436" s="151" t="s">
        <v>315</v>
      </c>
      <c r="R436" s="151" t="s">
        <v>316</v>
      </c>
      <c r="S436" s="151" t="s">
        <v>317</v>
      </c>
      <c r="T436" s="151" t="s">
        <v>819</v>
      </c>
      <c r="U436" s="782" t="s">
        <v>319</v>
      </c>
      <c r="V436" s="438"/>
    </row>
    <row r="437" spans="1:23" s="166" customFormat="1" ht="36.5" thickBot="1" x14ac:dyDescent="0.4">
      <c r="A437" s="1405"/>
      <c r="B437" s="1407"/>
      <c r="C437" s="1407"/>
      <c r="D437" s="152" t="s">
        <v>320</v>
      </c>
      <c r="E437" s="152" t="s">
        <v>333</v>
      </c>
      <c r="F437" s="152" t="s">
        <v>322</v>
      </c>
      <c r="G437" s="152" t="s">
        <v>322</v>
      </c>
      <c r="H437" s="152" t="s">
        <v>54</v>
      </c>
      <c r="I437" s="152" t="s">
        <v>334</v>
      </c>
      <c r="J437" s="152" t="s">
        <v>323</v>
      </c>
      <c r="K437" s="152" t="s">
        <v>324</v>
      </c>
      <c r="L437" s="152" t="s">
        <v>324</v>
      </c>
      <c r="M437" s="152" t="s">
        <v>325</v>
      </c>
      <c r="N437" s="152" t="s">
        <v>324</v>
      </c>
      <c r="O437" s="152" t="s">
        <v>326</v>
      </c>
      <c r="P437" s="152" t="s">
        <v>820</v>
      </c>
      <c r="Q437" s="152" t="s">
        <v>327</v>
      </c>
      <c r="R437" s="152" t="s">
        <v>328</v>
      </c>
      <c r="S437" s="152" t="s">
        <v>329</v>
      </c>
      <c r="T437" s="152" t="s">
        <v>329</v>
      </c>
      <c r="U437" s="783"/>
      <c r="V437" s="438"/>
    </row>
    <row r="438" spans="1:23" ht="15" customHeight="1" x14ac:dyDescent="0.35">
      <c r="A438" s="1396" t="str">
        <f>B432</f>
        <v>Extra-urb.E.4</v>
      </c>
      <c r="B438" s="141">
        <v>1</v>
      </c>
      <c r="C438" s="185"/>
      <c r="D438" s="119"/>
      <c r="E438" s="119"/>
      <c r="F438" s="185"/>
      <c r="G438" s="440"/>
      <c r="H438" s="120"/>
      <c r="I438" s="441"/>
      <c r="J438" s="442"/>
      <c r="K438" s="442"/>
      <c r="L438" s="443"/>
      <c r="M438" s="441"/>
      <c r="N438" s="443"/>
      <c r="O438" s="148"/>
      <c r="P438" s="148"/>
      <c r="Q438" s="441"/>
      <c r="R438" s="441"/>
      <c r="S438" s="441"/>
      <c r="T438" s="441"/>
      <c r="U438" s="444"/>
      <c r="V438" s="437"/>
    </row>
    <row r="439" spans="1:23" x14ac:dyDescent="0.35">
      <c r="A439" s="1396"/>
      <c r="B439" s="142">
        <v>2</v>
      </c>
      <c r="C439" s="118"/>
      <c r="D439" s="112"/>
      <c r="E439" s="112"/>
      <c r="F439" s="118"/>
      <c r="G439" s="445"/>
      <c r="H439" s="118"/>
      <c r="I439" s="428"/>
      <c r="J439" s="446"/>
      <c r="K439" s="446"/>
      <c r="L439" s="447"/>
      <c r="M439" s="428"/>
      <c r="N439" s="447"/>
      <c r="O439" s="139"/>
      <c r="P439" s="139"/>
      <c r="Q439" s="428"/>
      <c r="R439" s="428" t="s">
        <v>330</v>
      </c>
      <c r="S439" s="428"/>
      <c r="T439" s="428"/>
      <c r="U439" s="448"/>
      <c r="V439" s="437"/>
    </row>
    <row r="440" spans="1:23" x14ac:dyDescent="0.35">
      <c r="A440" s="1396"/>
      <c r="B440" s="142">
        <v>3</v>
      </c>
      <c r="C440" s="118"/>
      <c r="D440" s="112"/>
      <c r="E440" s="112"/>
      <c r="F440" s="118"/>
      <c r="G440" s="445"/>
      <c r="H440" s="118"/>
      <c r="I440" s="428"/>
      <c r="J440" s="446"/>
      <c r="K440" s="446"/>
      <c r="L440" s="447"/>
      <c r="M440" s="428"/>
      <c r="N440" s="447"/>
      <c r="O440" s="139"/>
      <c r="P440" s="139"/>
      <c r="Q440" s="428"/>
      <c r="R440" s="428"/>
      <c r="S440" s="428"/>
      <c r="T440" s="428"/>
      <c r="U440" s="448"/>
      <c r="V440" s="437"/>
    </row>
    <row r="441" spans="1:23" x14ac:dyDescent="0.35">
      <c r="A441" s="1396"/>
      <c r="B441" s="142">
        <v>4</v>
      </c>
      <c r="C441" s="118"/>
      <c r="D441" s="112"/>
      <c r="E441" s="112"/>
      <c r="F441" s="118"/>
      <c r="G441" s="445"/>
      <c r="H441" s="118"/>
      <c r="I441" s="428"/>
      <c r="J441" s="446"/>
      <c r="K441" s="446"/>
      <c r="L441" s="447"/>
      <c r="M441" s="428"/>
      <c r="N441" s="447"/>
      <c r="O441" s="139"/>
      <c r="P441" s="139"/>
      <c r="Q441" s="428"/>
      <c r="R441" s="428"/>
      <c r="S441" s="428"/>
      <c r="T441" s="428"/>
      <c r="U441" s="448"/>
      <c r="V441" s="437"/>
    </row>
    <row r="442" spans="1:23" x14ac:dyDescent="0.35">
      <c r="A442" s="1396"/>
      <c r="B442" s="142">
        <v>5</v>
      </c>
      <c r="C442" s="118"/>
      <c r="D442" s="112"/>
      <c r="E442" s="112"/>
      <c r="F442" s="118"/>
      <c r="G442" s="445"/>
      <c r="H442" s="118"/>
      <c r="I442" s="428"/>
      <c r="J442" s="446"/>
      <c r="K442" s="446"/>
      <c r="L442" s="447"/>
      <c r="M442" s="428"/>
      <c r="N442" s="447"/>
      <c r="O442" s="139"/>
      <c r="P442" s="139"/>
      <c r="Q442" s="428"/>
      <c r="R442" s="428"/>
      <c r="S442" s="428"/>
      <c r="T442" s="428"/>
      <c r="U442" s="448"/>
      <c r="V442" s="437"/>
    </row>
    <row r="443" spans="1:23" x14ac:dyDescent="0.35">
      <c r="A443" s="1396"/>
      <c r="B443" s="142">
        <v>6</v>
      </c>
      <c r="C443" s="118"/>
      <c r="D443" s="112"/>
      <c r="E443" s="112"/>
      <c r="F443" s="118"/>
      <c r="G443" s="445"/>
      <c r="H443" s="118"/>
      <c r="I443" s="428"/>
      <c r="J443" s="446"/>
      <c r="K443" s="446"/>
      <c r="L443" s="447"/>
      <c r="M443" s="428"/>
      <c r="N443" s="447"/>
      <c r="O443" s="139"/>
      <c r="P443" s="139"/>
      <c r="Q443" s="428"/>
      <c r="R443" s="428"/>
      <c r="S443" s="428"/>
      <c r="T443" s="428"/>
      <c r="U443" s="448"/>
      <c r="V443" s="437"/>
    </row>
    <row r="444" spans="1:23" x14ac:dyDescent="0.35">
      <c r="A444" s="1396"/>
      <c r="B444" s="142">
        <v>7</v>
      </c>
      <c r="C444" s="118"/>
      <c r="D444" s="112"/>
      <c r="E444" s="112"/>
      <c r="F444" s="118"/>
      <c r="G444" s="445"/>
      <c r="H444" s="118"/>
      <c r="I444" s="428"/>
      <c r="J444" s="446"/>
      <c r="K444" s="446"/>
      <c r="L444" s="447"/>
      <c r="M444" s="428"/>
      <c r="N444" s="447"/>
      <c r="O444" s="139"/>
      <c r="P444" s="139"/>
      <c r="Q444" s="428"/>
      <c r="R444" s="428"/>
      <c r="S444" s="428"/>
      <c r="T444" s="428"/>
      <c r="U444" s="448"/>
      <c r="V444" s="437"/>
    </row>
    <row r="445" spans="1:23" x14ac:dyDescent="0.35">
      <c r="A445" s="1396"/>
      <c r="B445" s="142">
        <v>8</v>
      </c>
      <c r="C445" s="118"/>
      <c r="D445" s="112"/>
      <c r="E445" s="112"/>
      <c r="F445" s="118"/>
      <c r="G445" s="445"/>
      <c r="H445" s="118"/>
      <c r="I445" s="428"/>
      <c r="J445" s="446"/>
      <c r="K445" s="446"/>
      <c r="L445" s="447"/>
      <c r="M445" s="428"/>
      <c r="N445" s="447"/>
      <c r="O445" s="139"/>
      <c r="P445" s="139"/>
      <c r="Q445" s="428"/>
      <c r="R445" s="428"/>
      <c r="S445" s="428"/>
      <c r="T445" s="428"/>
      <c r="U445" s="448"/>
      <c r="V445" s="437"/>
    </row>
    <row r="446" spans="1:23" x14ac:dyDescent="0.35">
      <c r="A446" s="1396"/>
      <c r="B446" s="142">
        <v>9</v>
      </c>
      <c r="C446" s="118"/>
      <c r="D446" s="112"/>
      <c r="E446" s="112"/>
      <c r="F446" s="118"/>
      <c r="G446" s="445"/>
      <c r="H446" s="118"/>
      <c r="I446" s="428"/>
      <c r="J446" s="446"/>
      <c r="K446" s="446"/>
      <c r="L446" s="447"/>
      <c r="M446" s="428"/>
      <c r="N446" s="447"/>
      <c r="O446" s="139"/>
      <c r="P446" s="139"/>
      <c r="Q446" s="428"/>
      <c r="R446" s="428"/>
      <c r="S446" s="428"/>
      <c r="T446" s="428"/>
      <c r="U446" s="448"/>
      <c r="V446" s="437"/>
    </row>
    <row r="447" spans="1:23" ht="15" thickBot="1" x14ac:dyDescent="0.4">
      <c r="A447" s="1397"/>
      <c r="B447" s="143">
        <v>10</v>
      </c>
      <c r="C447" s="132"/>
      <c r="D447" s="131"/>
      <c r="E447" s="131"/>
      <c r="F447" s="132"/>
      <c r="G447" s="449"/>
      <c r="H447" s="132"/>
      <c r="I447" s="450"/>
      <c r="J447" s="451"/>
      <c r="K447" s="451"/>
      <c r="L447" s="452"/>
      <c r="M447" s="450"/>
      <c r="N447" s="452"/>
      <c r="O447" s="140"/>
      <c r="P447" s="140"/>
      <c r="Q447" s="450"/>
      <c r="R447" s="450"/>
      <c r="S447" s="450"/>
      <c r="T447" s="450"/>
      <c r="U447" s="453"/>
      <c r="V447" s="437"/>
    </row>
    <row r="448" spans="1:23" ht="25" thickBot="1" x14ac:dyDescent="0.4">
      <c r="A448" s="564"/>
      <c r="C448" s="565"/>
      <c r="D448" s="566"/>
      <c r="E448" s="424" t="s">
        <v>331</v>
      </c>
      <c r="F448" s="425">
        <f>COUNTA(F438:F447)</f>
        <v>0</v>
      </c>
      <c r="G448" s="426">
        <f>COUNTA(G438:G447)</f>
        <v>0</v>
      </c>
      <c r="H448" s="565"/>
      <c r="I448" s="431"/>
      <c r="J448" s="567"/>
      <c r="K448" s="567"/>
      <c r="L448" s="568"/>
      <c r="M448" s="1354" t="s">
        <v>563</v>
      </c>
      <c r="N448" s="1355"/>
      <c r="O448" s="747">
        <f>SUM(O438:O447)</f>
        <v>0</v>
      </c>
      <c r="P448" s="748">
        <f>SUM(P438:P447)</f>
        <v>0</v>
      </c>
      <c r="Q448" s="431"/>
      <c r="S448" s="113"/>
      <c r="T448" s="117"/>
      <c r="U448" s="531"/>
      <c r="V448" s="455"/>
    </row>
    <row r="449" spans="1:23" ht="15" thickBot="1" x14ac:dyDescent="0.4">
      <c r="A449" s="456"/>
      <c r="B449" s="457"/>
      <c r="C449" s="407"/>
      <c r="D449" s="407"/>
      <c r="E449" s="407"/>
      <c r="F449" s="457"/>
      <c r="G449" s="407"/>
      <c r="H449" s="407"/>
      <c r="I449" s="457"/>
      <c r="J449" s="457"/>
      <c r="K449" s="457"/>
      <c r="L449" s="407"/>
      <c r="M449" s="407"/>
      <c r="N449" s="407"/>
      <c r="O449" s="407"/>
      <c r="P449" s="407"/>
      <c r="Q449" s="407"/>
      <c r="R449" s="407"/>
      <c r="S449" s="407"/>
      <c r="T449" s="458"/>
      <c r="U449" s="407"/>
      <c r="V449" s="459"/>
    </row>
    <row r="450" spans="1:23" ht="15" thickBot="1" x14ac:dyDescent="0.4">
      <c r="A450" s="432"/>
      <c r="B450" s="433"/>
      <c r="C450" s="434"/>
      <c r="D450" s="434"/>
      <c r="E450" s="434"/>
      <c r="F450" s="433"/>
      <c r="G450" s="434"/>
      <c r="H450" s="434"/>
      <c r="I450" s="433"/>
      <c r="J450" s="433"/>
      <c r="K450" s="433"/>
      <c r="L450" s="434"/>
      <c r="M450" s="434"/>
      <c r="N450" s="434"/>
      <c r="O450" s="434"/>
      <c r="P450" s="434"/>
      <c r="Q450" s="434"/>
      <c r="R450" s="434"/>
      <c r="S450" s="434"/>
      <c r="T450" s="434"/>
      <c r="U450" s="434"/>
      <c r="V450" s="435"/>
    </row>
    <row r="451" spans="1:23" ht="36" customHeight="1" thickBot="1" x14ac:dyDescent="0.4">
      <c r="A451" s="147" t="s">
        <v>9</v>
      </c>
      <c r="B451" s="1317" t="s">
        <v>724</v>
      </c>
      <c r="C451" s="1318"/>
      <c r="E451" s="1410" t="s">
        <v>294</v>
      </c>
      <c r="F451" s="1411"/>
      <c r="G451" s="1315">
        <f>VLOOKUP(B451,'EXTRAUrbano.Piano inv. forn '!$D$140:$AB$176,3,FALSE)</f>
        <v>0</v>
      </c>
      <c r="H451" s="1316"/>
      <c r="I451" s="104"/>
      <c r="J451" s="1410" t="s">
        <v>295</v>
      </c>
      <c r="K451" s="1412"/>
      <c r="L451" s="1411"/>
      <c r="M451" s="1315">
        <f>VLOOKUP(B451,'EXTRAUrbano.Piano inv. forn '!$D$140:$AB$176,4,FALSE)</f>
        <v>0</v>
      </c>
      <c r="N451" s="1316"/>
      <c r="P451" s="153" t="s">
        <v>296</v>
      </c>
      <c r="Q451" s="436"/>
      <c r="S451" s="154" t="s">
        <v>297</v>
      </c>
      <c r="T451" s="1171"/>
      <c r="U451" s="1173"/>
      <c r="V451" s="437"/>
    </row>
    <row r="452" spans="1:23" ht="13.5" customHeight="1" thickBot="1" x14ac:dyDescent="0.4">
      <c r="A452" s="133"/>
      <c r="B452" s="114"/>
      <c r="C452" s="114"/>
      <c r="E452" s="115"/>
      <c r="F452" s="115"/>
      <c r="G452" s="116"/>
      <c r="H452" s="116"/>
      <c r="I452" s="104"/>
      <c r="J452" s="115"/>
      <c r="K452" s="115"/>
      <c r="L452" s="115"/>
      <c r="M452" s="116"/>
      <c r="N452" s="116"/>
      <c r="P452" s="117"/>
      <c r="S452" s="113"/>
      <c r="T452" s="431"/>
      <c r="V452" s="134"/>
      <c r="W452" s="431"/>
    </row>
    <row r="453" spans="1:23" ht="33.75" customHeight="1" thickBot="1" x14ac:dyDescent="0.4">
      <c r="A453" s="1398" t="s">
        <v>298</v>
      </c>
      <c r="B453" s="1399"/>
      <c r="C453" s="1399"/>
      <c r="D453" s="1400"/>
      <c r="E453" s="1346">
        <f>VLOOKUP(B451,'EXTRAUrbano.Piano inv. forn '!$D$140:$AB$176,17,FALSE)</f>
        <v>0</v>
      </c>
      <c r="F453" s="1347"/>
      <c r="G453" s="1347"/>
      <c r="H453" s="1348"/>
      <c r="I453" s="104"/>
      <c r="J453" s="1398" t="s">
        <v>53</v>
      </c>
      <c r="K453" s="1441"/>
      <c r="L453" s="1399"/>
      <c r="M453" s="1346">
        <f>VLOOKUP(B451,'EXTRAUrbano.Piano inv. forn '!$D$140:$AB$176,19,FALSE)</f>
        <v>0</v>
      </c>
      <c r="N453" s="1348"/>
      <c r="O453" s="130"/>
      <c r="P453" s="781" t="s">
        <v>299</v>
      </c>
      <c r="Q453" s="135">
        <f>M453+E453</f>
        <v>0</v>
      </c>
      <c r="S453" s="154" t="s">
        <v>300</v>
      </c>
      <c r="T453" s="1171"/>
      <c r="U453" s="1173"/>
      <c r="V453" s="134"/>
      <c r="W453" s="431"/>
    </row>
    <row r="454" spans="1:23" ht="33.75" customHeight="1" thickBot="1" x14ac:dyDescent="0.4">
      <c r="A454" s="136"/>
      <c r="B454" s="137"/>
      <c r="C454" s="137"/>
      <c r="D454" s="137"/>
      <c r="E454" s="138"/>
      <c r="F454" s="138"/>
      <c r="G454" s="138"/>
      <c r="H454" s="138"/>
      <c r="I454" s="104"/>
      <c r="J454" s="115"/>
      <c r="K454" s="115"/>
      <c r="L454" s="115"/>
      <c r="M454" s="138"/>
      <c r="N454" s="138"/>
      <c r="O454" s="130"/>
      <c r="P454" s="113"/>
      <c r="Q454" s="130"/>
      <c r="S454" s="113"/>
      <c r="T454" s="114"/>
      <c r="U454" s="114"/>
      <c r="V454" s="134"/>
      <c r="W454" s="431"/>
    </row>
    <row r="455" spans="1:23" s="166" customFormat="1" ht="72" customHeight="1" x14ac:dyDescent="0.35">
      <c r="A455" s="1404" t="s">
        <v>301</v>
      </c>
      <c r="B455" s="1406" t="s">
        <v>302</v>
      </c>
      <c r="C455" s="1406" t="s">
        <v>303</v>
      </c>
      <c r="D455" s="149" t="s">
        <v>304</v>
      </c>
      <c r="E455" s="150" t="s">
        <v>305</v>
      </c>
      <c r="F455" s="149" t="s">
        <v>306</v>
      </c>
      <c r="G455" s="149" t="s">
        <v>307</v>
      </c>
      <c r="H455" s="151" t="s">
        <v>268</v>
      </c>
      <c r="I455" s="151" t="s">
        <v>308</v>
      </c>
      <c r="J455" s="151" t="s">
        <v>309</v>
      </c>
      <c r="K455" s="151" t="s">
        <v>818</v>
      </c>
      <c r="L455" s="151" t="s">
        <v>310</v>
      </c>
      <c r="M455" s="151" t="s">
        <v>311</v>
      </c>
      <c r="N455" s="151" t="s">
        <v>312</v>
      </c>
      <c r="O455" s="151" t="s">
        <v>313</v>
      </c>
      <c r="P455" s="151" t="s">
        <v>314</v>
      </c>
      <c r="Q455" s="151" t="s">
        <v>315</v>
      </c>
      <c r="R455" s="151" t="s">
        <v>316</v>
      </c>
      <c r="S455" s="151" t="s">
        <v>317</v>
      </c>
      <c r="T455" s="151" t="s">
        <v>819</v>
      </c>
      <c r="U455" s="782" t="s">
        <v>319</v>
      </c>
      <c r="V455" s="438"/>
    </row>
    <row r="456" spans="1:23" s="166" customFormat="1" ht="36.5" thickBot="1" x14ac:dyDescent="0.4">
      <c r="A456" s="1405"/>
      <c r="B456" s="1407"/>
      <c r="C456" s="1407"/>
      <c r="D456" s="152" t="s">
        <v>320</v>
      </c>
      <c r="E456" s="152" t="s">
        <v>333</v>
      </c>
      <c r="F456" s="152" t="s">
        <v>322</v>
      </c>
      <c r="G456" s="152" t="s">
        <v>322</v>
      </c>
      <c r="H456" s="152" t="s">
        <v>54</v>
      </c>
      <c r="I456" s="152" t="s">
        <v>334</v>
      </c>
      <c r="J456" s="152" t="s">
        <v>323</v>
      </c>
      <c r="K456" s="152" t="s">
        <v>324</v>
      </c>
      <c r="L456" s="152" t="s">
        <v>324</v>
      </c>
      <c r="M456" s="152" t="s">
        <v>325</v>
      </c>
      <c r="N456" s="152" t="s">
        <v>324</v>
      </c>
      <c r="O456" s="152" t="s">
        <v>326</v>
      </c>
      <c r="P456" s="152" t="s">
        <v>820</v>
      </c>
      <c r="Q456" s="152" t="s">
        <v>327</v>
      </c>
      <c r="R456" s="152" t="s">
        <v>328</v>
      </c>
      <c r="S456" s="152" t="s">
        <v>329</v>
      </c>
      <c r="T456" s="152" t="s">
        <v>329</v>
      </c>
      <c r="U456" s="783"/>
      <c r="V456" s="438"/>
    </row>
    <row r="457" spans="1:23" ht="15" customHeight="1" x14ac:dyDescent="0.35">
      <c r="A457" s="1396" t="str">
        <f>B451</f>
        <v>Extra-urb.E.4</v>
      </c>
      <c r="B457" s="141">
        <v>1</v>
      </c>
      <c r="C457" s="185"/>
      <c r="D457" s="119"/>
      <c r="E457" s="119"/>
      <c r="F457" s="185"/>
      <c r="G457" s="440"/>
      <c r="H457" s="120"/>
      <c r="I457" s="441"/>
      <c r="J457" s="442"/>
      <c r="K457" s="442"/>
      <c r="L457" s="443"/>
      <c r="M457" s="441"/>
      <c r="N457" s="443"/>
      <c r="O457" s="148"/>
      <c r="P457" s="148"/>
      <c r="Q457" s="441"/>
      <c r="R457" s="441"/>
      <c r="S457" s="441"/>
      <c r="T457" s="441"/>
      <c r="U457" s="444"/>
      <c r="V457" s="437"/>
    </row>
    <row r="458" spans="1:23" x14ac:dyDescent="0.35">
      <c r="A458" s="1396"/>
      <c r="B458" s="142">
        <v>2</v>
      </c>
      <c r="C458" s="118"/>
      <c r="D458" s="112"/>
      <c r="E458" s="112"/>
      <c r="F458" s="118"/>
      <c r="G458" s="445"/>
      <c r="H458" s="118"/>
      <c r="I458" s="428"/>
      <c r="J458" s="446"/>
      <c r="K458" s="446"/>
      <c r="L458" s="447"/>
      <c r="M458" s="428"/>
      <c r="N458" s="447"/>
      <c r="O458" s="139"/>
      <c r="P458" s="139"/>
      <c r="Q458" s="428"/>
      <c r="R458" s="428" t="s">
        <v>330</v>
      </c>
      <c r="S458" s="428"/>
      <c r="T458" s="428"/>
      <c r="U458" s="448"/>
      <c r="V458" s="437"/>
    </row>
    <row r="459" spans="1:23" x14ac:dyDescent="0.35">
      <c r="A459" s="1396"/>
      <c r="B459" s="142">
        <v>3</v>
      </c>
      <c r="C459" s="118"/>
      <c r="D459" s="112"/>
      <c r="E459" s="112"/>
      <c r="F459" s="118"/>
      <c r="G459" s="445"/>
      <c r="H459" s="118"/>
      <c r="I459" s="428"/>
      <c r="J459" s="446"/>
      <c r="K459" s="446"/>
      <c r="L459" s="447"/>
      <c r="M459" s="428"/>
      <c r="N459" s="447"/>
      <c r="O459" s="139"/>
      <c r="P459" s="139"/>
      <c r="Q459" s="428"/>
      <c r="R459" s="428"/>
      <c r="S459" s="428"/>
      <c r="T459" s="428"/>
      <c r="U459" s="448"/>
      <c r="V459" s="437"/>
    </row>
    <row r="460" spans="1:23" x14ac:dyDescent="0.35">
      <c r="A460" s="1396"/>
      <c r="B460" s="142">
        <v>4</v>
      </c>
      <c r="C460" s="118"/>
      <c r="D460" s="112"/>
      <c r="E460" s="112"/>
      <c r="F460" s="118"/>
      <c r="G460" s="445"/>
      <c r="H460" s="118"/>
      <c r="I460" s="428"/>
      <c r="J460" s="446"/>
      <c r="K460" s="446"/>
      <c r="L460" s="447"/>
      <c r="M460" s="428"/>
      <c r="N460" s="447"/>
      <c r="O460" s="139"/>
      <c r="P460" s="139"/>
      <c r="Q460" s="428"/>
      <c r="R460" s="428"/>
      <c r="S460" s="428"/>
      <c r="T460" s="428"/>
      <c r="U460" s="448"/>
      <c r="V460" s="437"/>
    </row>
    <row r="461" spans="1:23" x14ac:dyDescent="0.35">
      <c r="A461" s="1396"/>
      <c r="B461" s="142">
        <v>5</v>
      </c>
      <c r="C461" s="118"/>
      <c r="D461" s="112"/>
      <c r="E461" s="112"/>
      <c r="F461" s="118"/>
      <c r="G461" s="445"/>
      <c r="H461" s="118"/>
      <c r="I461" s="428"/>
      <c r="J461" s="446"/>
      <c r="K461" s="446"/>
      <c r="L461" s="447"/>
      <c r="M461" s="428"/>
      <c r="N461" s="447"/>
      <c r="O461" s="139"/>
      <c r="P461" s="139"/>
      <c r="Q461" s="428"/>
      <c r="R461" s="428"/>
      <c r="S461" s="428"/>
      <c r="T461" s="428"/>
      <c r="U461" s="448"/>
      <c r="V461" s="437"/>
    </row>
    <row r="462" spans="1:23" x14ac:dyDescent="0.35">
      <c r="A462" s="1396"/>
      <c r="B462" s="142">
        <v>6</v>
      </c>
      <c r="C462" s="118"/>
      <c r="D462" s="112"/>
      <c r="E462" s="112"/>
      <c r="F462" s="118"/>
      <c r="G462" s="445"/>
      <c r="H462" s="118"/>
      <c r="I462" s="428"/>
      <c r="J462" s="446"/>
      <c r="K462" s="446"/>
      <c r="L462" s="447"/>
      <c r="M462" s="428"/>
      <c r="N462" s="447"/>
      <c r="O462" s="139"/>
      <c r="P462" s="139"/>
      <c r="Q462" s="428"/>
      <c r="R462" s="428"/>
      <c r="S462" s="428"/>
      <c r="T462" s="428"/>
      <c r="U462" s="448"/>
      <c r="V462" s="437"/>
    </row>
    <row r="463" spans="1:23" x14ac:dyDescent="0.35">
      <c r="A463" s="1396"/>
      <c r="B463" s="142">
        <v>7</v>
      </c>
      <c r="C463" s="118"/>
      <c r="D463" s="112"/>
      <c r="E463" s="112"/>
      <c r="F463" s="118"/>
      <c r="G463" s="445"/>
      <c r="H463" s="118"/>
      <c r="I463" s="428"/>
      <c r="J463" s="446"/>
      <c r="K463" s="446"/>
      <c r="L463" s="447"/>
      <c r="M463" s="428"/>
      <c r="N463" s="447"/>
      <c r="O463" s="139"/>
      <c r="P463" s="139"/>
      <c r="Q463" s="428"/>
      <c r="R463" s="428"/>
      <c r="S463" s="428"/>
      <c r="T463" s="428"/>
      <c r="U463" s="448"/>
      <c r="V463" s="437"/>
    </row>
    <row r="464" spans="1:23" x14ac:dyDescent="0.35">
      <c r="A464" s="1396"/>
      <c r="B464" s="142">
        <v>8</v>
      </c>
      <c r="C464" s="118"/>
      <c r="D464" s="112"/>
      <c r="E464" s="112"/>
      <c r="F464" s="118"/>
      <c r="G464" s="445"/>
      <c r="H464" s="118"/>
      <c r="I464" s="428"/>
      <c r="J464" s="446"/>
      <c r="K464" s="446"/>
      <c r="L464" s="447"/>
      <c r="M464" s="428"/>
      <c r="N464" s="447"/>
      <c r="O464" s="139"/>
      <c r="P464" s="139"/>
      <c r="Q464" s="428"/>
      <c r="R464" s="428"/>
      <c r="S464" s="428"/>
      <c r="T464" s="428"/>
      <c r="U464" s="448"/>
      <c r="V464" s="437"/>
    </row>
    <row r="465" spans="1:23" x14ac:dyDescent="0.35">
      <c r="A465" s="1396"/>
      <c r="B465" s="142">
        <v>9</v>
      </c>
      <c r="C465" s="118"/>
      <c r="D465" s="112"/>
      <c r="E465" s="112"/>
      <c r="F465" s="118"/>
      <c r="G465" s="445"/>
      <c r="H465" s="118"/>
      <c r="I465" s="428"/>
      <c r="J465" s="446"/>
      <c r="K465" s="446"/>
      <c r="L465" s="447"/>
      <c r="M465" s="428"/>
      <c r="N465" s="447"/>
      <c r="O465" s="139"/>
      <c r="P465" s="139"/>
      <c r="Q465" s="428"/>
      <c r="R465" s="428"/>
      <c r="S465" s="428"/>
      <c r="T465" s="428"/>
      <c r="U465" s="448"/>
      <c r="V465" s="437"/>
    </row>
    <row r="466" spans="1:23" ht="15" thickBot="1" x14ac:dyDescent="0.4">
      <c r="A466" s="1397"/>
      <c r="B466" s="143">
        <v>10</v>
      </c>
      <c r="C466" s="132"/>
      <c r="D466" s="131"/>
      <c r="E466" s="131"/>
      <c r="F466" s="132"/>
      <c r="G466" s="449"/>
      <c r="H466" s="132"/>
      <c r="I466" s="450"/>
      <c r="J466" s="451"/>
      <c r="K466" s="451"/>
      <c r="L466" s="452"/>
      <c r="M466" s="450"/>
      <c r="N466" s="452"/>
      <c r="O466" s="140"/>
      <c r="P466" s="140"/>
      <c r="Q466" s="450"/>
      <c r="R466" s="450"/>
      <c r="S466" s="450"/>
      <c r="T466" s="450"/>
      <c r="U466" s="453"/>
      <c r="V466" s="437"/>
    </row>
    <row r="467" spans="1:23" ht="25" thickBot="1" x14ac:dyDescent="0.4">
      <c r="A467" s="564"/>
      <c r="C467" s="565"/>
      <c r="D467" s="566"/>
      <c r="E467" s="424" t="s">
        <v>331</v>
      </c>
      <c r="F467" s="425">
        <f>COUNTA(F457:F466)</f>
        <v>0</v>
      </c>
      <c r="G467" s="426">
        <f>COUNTA(G457:G466)</f>
        <v>0</v>
      </c>
      <c r="H467" s="565"/>
      <c r="I467" s="431"/>
      <c r="J467" s="567"/>
      <c r="K467" s="567"/>
      <c r="L467" s="568"/>
      <c r="M467" s="1354" t="s">
        <v>563</v>
      </c>
      <c r="N467" s="1355"/>
      <c r="O467" s="747">
        <f>SUM(O457:O466)</f>
        <v>0</v>
      </c>
      <c r="P467" s="748">
        <f>SUM(P457:P466)</f>
        <v>0</v>
      </c>
      <c r="Q467" s="431"/>
      <c r="S467" s="113"/>
      <c r="T467" s="117"/>
      <c r="U467" s="531"/>
      <c r="V467" s="455"/>
    </row>
    <row r="468" spans="1:23" ht="15" thickBot="1" x14ac:dyDescent="0.4">
      <c r="A468" s="456"/>
      <c r="B468" s="457"/>
      <c r="C468" s="407"/>
      <c r="D468" s="407"/>
      <c r="E468" s="407"/>
      <c r="F468" s="457"/>
      <c r="G468" s="407"/>
      <c r="H468" s="407"/>
      <c r="I468" s="457"/>
      <c r="J468" s="457"/>
      <c r="K468" s="457"/>
      <c r="L468" s="407"/>
      <c r="M468" s="407"/>
      <c r="N468" s="407"/>
      <c r="O468" s="407"/>
      <c r="P468" s="407"/>
      <c r="Q468" s="407"/>
      <c r="R468" s="407"/>
      <c r="S468" s="407"/>
      <c r="T468" s="458"/>
      <c r="U468" s="407"/>
      <c r="V468" s="459"/>
    </row>
    <row r="469" spans="1:23" ht="15" thickBot="1" x14ac:dyDescent="0.4">
      <c r="A469" s="432"/>
      <c r="B469" s="433"/>
      <c r="C469" s="434"/>
      <c r="D469" s="434"/>
      <c r="E469" s="434"/>
      <c r="F469" s="433"/>
      <c r="G469" s="434"/>
      <c r="H469" s="434"/>
      <c r="I469" s="433"/>
      <c r="J469" s="433"/>
      <c r="K469" s="433"/>
      <c r="L469" s="434"/>
      <c r="M469" s="434"/>
      <c r="N469" s="434"/>
      <c r="O469" s="434"/>
      <c r="P469" s="434"/>
      <c r="Q469" s="434"/>
      <c r="R469" s="434"/>
      <c r="S469" s="434"/>
      <c r="T469" s="434"/>
      <c r="U469" s="434"/>
      <c r="V469" s="435"/>
    </row>
    <row r="470" spans="1:23" ht="36" customHeight="1" thickBot="1" x14ac:dyDescent="0.4">
      <c r="A470" s="147" t="s">
        <v>9</v>
      </c>
      <c r="B470" s="1317" t="s">
        <v>724</v>
      </c>
      <c r="C470" s="1318"/>
      <c r="E470" s="1410" t="s">
        <v>294</v>
      </c>
      <c r="F470" s="1411"/>
      <c r="G470" s="1315">
        <f>VLOOKUP(B470,'EXTRAUrbano.Piano inv. forn '!$D$140:$AB$176,3,FALSE)</f>
        <v>0</v>
      </c>
      <c r="H470" s="1316"/>
      <c r="I470" s="104"/>
      <c r="J470" s="1410" t="s">
        <v>295</v>
      </c>
      <c r="K470" s="1412"/>
      <c r="L470" s="1411"/>
      <c r="M470" s="1315">
        <f>VLOOKUP(B470,'EXTRAUrbano.Piano inv. forn '!$D$140:$AB$176,4,FALSE)</f>
        <v>0</v>
      </c>
      <c r="N470" s="1316"/>
      <c r="P470" s="153" t="s">
        <v>296</v>
      </c>
      <c r="Q470" s="436"/>
      <c r="S470" s="154" t="s">
        <v>297</v>
      </c>
      <c r="T470" s="1171"/>
      <c r="U470" s="1173"/>
      <c r="V470" s="437"/>
    </row>
    <row r="471" spans="1:23" ht="13.5" customHeight="1" thickBot="1" x14ac:dyDescent="0.4">
      <c r="A471" s="133"/>
      <c r="B471" s="114"/>
      <c r="C471" s="114"/>
      <c r="E471" s="115"/>
      <c r="F471" s="115"/>
      <c r="G471" s="116"/>
      <c r="H471" s="116"/>
      <c r="I471" s="104"/>
      <c r="J471" s="115"/>
      <c r="K471" s="115"/>
      <c r="L471" s="115"/>
      <c r="M471" s="116"/>
      <c r="N471" s="116"/>
      <c r="P471" s="117"/>
      <c r="S471" s="113"/>
      <c r="T471" s="431"/>
      <c r="V471" s="134"/>
      <c r="W471" s="431"/>
    </row>
    <row r="472" spans="1:23" ht="33.75" customHeight="1" thickBot="1" x14ac:dyDescent="0.4">
      <c r="A472" s="1398" t="s">
        <v>298</v>
      </c>
      <c r="B472" s="1399"/>
      <c r="C472" s="1399"/>
      <c r="D472" s="1400"/>
      <c r="E472" s="1346">
        <f>VLOOKUP(B470,'EXTRAUrbano.Piano inv. forn '!$D$140:$AB$176,17,FALSE)</f>
        <v>0</v>
      </c>
      <c r="F472" s="1347"/>
      <c r="G472" s="1347"/>
      <c r="H472" s="1348"/>
      <c r="I472" s="104"/>
      <c r="J472" s="1398" t="s">
        <v>53</v>
      </c>
      <c r="K472" s="1441"/>
      <c r="L472" s="1399"/>
      <c r="M472" s="1346">
        <f>VLOOKUP(B470,'EXTRAUrbano.Piano inv. forn '!$D$140:$AB$176,19,FALSE)</f>
        <v>0</v>
      </c>
      <c r="N472" s="1348"/>
      <c r="O472" s="130"/>
      <c r="P472" s="781" t="s">
        <v>299</v>
      </c>
      <c r="Q472" s="135">
        <f>M472+E472</f>
        <v>0</v>
      </c>
      <c r="S472" s="154" t="s">
        <v>300</v>
      </c>
      <c r="T472" s="1171"/>
      <c r="U472" s="1173"/>
      <c r="V472" s="134"/>
      <c r="W472" s="431"/>
    </row>
    <row r="473" spans="1:23" ht="33.75" customHeight="1" thickBot="1" x14ac:dyDescent="0.4">
      <c r="A473" s="136"/>
      <c r="B473" s="137"/>
      <c r="C473" s="137"/>
      <c r="D473" s="137"/>
      <c r="E473" s="138"/>
      <c r="F473" s="138"/>
      <c r="G473" s="138"/>
      <c r="H473" s="138"/>
      <c r="I473" s="104"/>
      <c r="J473" s="115"/>
      <c r="K473" s="115"/>
      <c r="L473" s="115"/>
      <c r="M473" s="138"/>
      <c r="N473" s="138"/>
      <c r="O473" s="130"/>
      <c r="P473" s="113"/>
      <c r="Q473" s="130"/>
      <c r="S473" s="113"/>
      <c r="T473" s="114"/>
      <c r="U473" s="114"/>
      <c r="V473" s="134"/>
      <c r="W473" s="431"/>
    </row>
    <row r="474" spans="1:23" s="166" customFormat="1" ht="72" customHeight="1" x14ac:dyDescent="0.35">
      <c r="A474" s="1404" t="s">
        <v>301</v>
      </c>
      <c r="B474" s="1406" t="s">
        <v>302</v>
      </c>
      <c r="C474" s="1406" t="s">
        <v>303</v>
      </c>
      <c r="D474" s="149" t="s">
        <v>304</v>
      </c>
      <c r="E474" s="150" t="s">
        <v>305</v>
      </c>
      <c r="F474" s="149" t="s">
        <v>306</v>
      </c>
      <c r="G474" s="149" t="s">
        <v>307</v>
      </c>
      <c r="H474" s="151" t="s">
        <v>268</v>
      </c>
      <c r="I474" s="151" t="s">
        <v>308</v>
      </c>
      <c r="J474" s="151" t="s">
        <v>309</v>
      </c>
      <c r="K474" s="151" t="s">
        <v>818</v>
      </c>
      <c r="L474" s="151" t="s">
        <v>310</v>
      </c>
      <c r="M474" s="151" t="s">
        <v>311</v>
      </c>
      <c r="N474" s="151" t="s">
        <v>312</v>
      </c>
      <c r="O474" s="151" t="s">
        <v>313</v>
      </c>
      <c r="P474" s="151" t="s">
        <v>314</v>
      </c>
      <c r="Q474" s="151" t="s">
        <v>315</v>
      </c>
      <c r="R474" s="151" t="s">
        <v>316</v>
      </c>
      <c r="S474" s="151" t="s">
        <v>317</v>
      </c>
      <c r="T474" s="151" t="s">
        <v>819</v>
      </c>
      <c r="U474" s="782" t="s">
        <v>319</v>
      </c>
      <c r="V474" s="438"/>
    </row>
    <row r="475" spans="1:23" s="166" customFormat="1" ht="36.5" thickBot="1" x14ac:dyDescent="0.4">
      <c r="A475" s="1405"/>
      <c r="B475" s="1407"/>
      <c r="C475" s="1407"/>
      <c r="D475" s="152" t="s">
        <v>320</v>
      </c>
      <c r="E475" s="152" t="s">
        <v>333</v>
      </c>
      <c r="F475" s="152" t="s">
        <v>322</v>
      </c>
      <c r="G475" s="152" t="s">
        <v>322</v>
      </c>
      <c r="H475" s="152" t="s">
        <v>54</v>
      </c>
      <c r="I475" s="152" t="s">
        <v>334</v>
      </c>
      <c r="J475" s="152" t="s">
        <v>323</v>
      </c>
      <c r="K475" s="152" t="s">
        <v>324</v>
      </c>
      <c r="L475" s="152" t="s">
        <v>324</v>
      </c>
      <c r="M475" s="152" t="s">
        <v>325</v>
      </c>
      <c r="N475" s="152" t="s">
        <v>324</v>
      </c>
      <c r="O475" s="152" t="s">
        <v>326</v>
      </c>
      <c r="P475" s="152" t="s">
        <v>820</v>
      </c>
      <c r="Q475" s="152" t="s">
        <v>327</v>
      </c>
      <c r="R475" s="152" t="s">
        <v>328</v>
      </c>
      <c r="S475" s="152" t="s">
        <v>329</v>
      </c>
      <c r="T475" s="152" t="s">
        <v>329</v>
      </c>
      <c r="U475" s="783"/>
      <c r="V475" s="438"/>
    </row>
    <row r="476" spans="1:23" ht="15" customHeight="1" x14ac:dyDescent="0.35">
      <c r="A476" s="1396" t="str">
        <f>B470</f>
        <v>Extra-urb.E.4</v>
      </c>
      <c r="B476" s="141">
        <v>1</v>
      </c>
      <c r="C476" s="185"/>
      <c r="D476" s="119"/>
      <c r="E476" s="119"/>
      <c r="F476" s="185"/>
      <c r="G476" s="440"/>
      <c r="H476" s="120"/>
      <c r="I476" s="441"/>
      <c r="J476" s="442"/>
      <c r="K476" s="442"/>
      <c r="L476" s="443"/>
      <c r="M476" s="441"/>
      <c r="N476" s="443"/>
      <c r="O476" s="148"/>
      <c r="P476" s="148"/>
      <c r="Q476" s="441"/>
      <c r="R476" s="441"/>
      <c r="S476" s="441"/>
      <c r="T476" s="441"/>
      <c r="U476" s="444"/>
      <c r="V476" s="437"/>
    </row>
    <row r="477" spans="1:23" x14ac:dyDescent="0.35">
      <c r="A477" s="1396"/>
      <c r="B477" s="142">
        <v>2</v>
      </c>
      <c r="C477" s="118"/>
      <c r="D477" s="112"/>
      <c r="E477" s="112"/>
      <c r="F477" s="118"/>
      <c r="G477" s="445"/>
      <c r="H477" s="118"/>
      <c r="I477" s="428"/>
      <c r="J477" s="446"/>
      <c r="K477" s="446"/>
      <c r="L477" s="447"/>
      <c r="M477" s="428"/>
      <c r="N477" s="447"/>
      <c r="O477" s="139"/>
      <c r="P477" s="139"/>
      <c r="Q477" s="428"/>
      <c r="R477" s="428" t="s">
        <v>330</v>
      </c>
      <c r="S477" s="428"/>
      <c r="T477" s="428"/>
      <c r="U477" s="448"/>
      <c r="V477" s="437"/>
    </row>
    <row r="478" spans="1:23" x14ac:dyDescent="0.35">
      <c r="A478" s="1396"/>
      <c r="B478" s="142">
        <v>3</v>
      </c>
      <c r="C478" s="118"/>
      <c r="D478" s="112"/>
      <c r="E478" s="112"/>
      <c r="F478" s="118"/>
      <c r="G478" s="445"/>
      <c r="H478" s="118"/>
      <c r="I478" s="428"/>
      <c r="J478" s="446"/>
      <c r="K478" s="446"/>
      <c r="L478" s="447"/>
      <c r="M478" s="428"/>
      <c r="N478" s="447"/>
      <c r="O478" s="139"/>
      <c r="P478" s="139"/>
      <c r="Q478" s="428"/>
      <c r="R478" s="428"/>
      <c r="S478" s="428"/>
      <c r="T478" s="428"/>
      <c r="U478" s="448"/>
      <c r="V478" s="437"/>
    </row>
    <row r="479" spans="1:23" x14ac:dyDescent="0.35">
      <c r="A479" s="1396"/>
      <c r="B479" s="142">
        <v>4</v>
      </c>
      <c r="C479" s="118"/>
      <c r="D479" s="112"/>
      <c r="E479" s="112"/>
      <c r="F479" s="118"/>
      <c r="G479" s="445"/>
      <c r="H479" s="118"/>
      <c r="I479" s="428"/>
      <c r="J479" s="446"/>
      <c r="K479" s="446"/>
      <c r="L479" s="447"/>
      <c r="M479" s="428"/>
      <c r="N479" s="447"/>
      <c r="O479" s="139"/>
      <c r="P479" s="139"/>
      <c r="Q479" s="428"/>
      <c r="R479" s="428"/>
      <c r="S479" s="428"/>
      <c r="T479" s="428"/>
      <c r="U479" s="448"/>
      <c r="V479" s="437"/>
    </row>
    <row r="480" spans="1:23" x14ac:dyDescent="0.35">
      <c r="A480" s="1396"/>
      <c r="B480" s="142">
        <v>5</v>
      </c>
      <c r="C480" s="118"/>
      <c r="D480" s="112"/>
      <c r="E480" s="112"/>
      <c r="F480" s="118"/>
      <c r="G480" s="445"/>
      <c r="H480" s="118"/>
      <c r="I480" s="428"/>
      <c r="J480" s="446"/>
      <c r="K480" s="446"/>
      <c r="L480" s="447"/>
      <c r="M480" s="428"/>
      <c r="N480" s="447"/>
      <c r="O480" s="139"/>
      <c r="P480" s="139"/>
      <c r="Q480" s="428"/>
      <c r="R480" s="428"/>
      <c r="S480" s="428"/>
      <c r="T480" s="428"/>
      <c r="U480" s="448"/>
      <c r="V480" s="437"/>
    </row>
    <row r="481" spans="1:23" x14ac:dyDescent="0.35">
      <c r="A481" s="1396"/>
      <c r="B481" s="142">
        <v>6</v>
      </c>
      <c r="C481" s="118"/>
      <c r="D481" s="112"/>
      <c r="E481" s="112"/>
      <c r="F481" s="118"/>
      <c r="G481" s="445"/>
      <c r="H481" s="118"/>
      <c r="I481" s="428"/>
      <c r="J481" s="446"/>
      <c r="K481" s="446"/>
      <c r="L481" s="447"/>
      <c r="M481" s="428"/>
      <c r="N481" s="447"/>
      <c r="O481" s="139"/>
      <c r="P481" s="139"/>
      <c r="Q481" s="428"/>
      <c r="R481" s="428"/>
      <c r="S481" s="428"/>
      <c r="T481" s="428"/>
      <c r="U481" s="448"/>
      <c r="V481" s="437"/>
    </row>
    <row r="482" spans="1:23" x14ac:dyDescent="0.35">
      <c r="A482" s="1396"/>
      <c r="B482" s="142">
        <v>7</v>
      </c>
      <c r="C482" s="118"/>
      <c r="D482" s="112"/>
      <c r="E482" s="112"/>
      <c r="F482" s="118"/>
      <c r="G482" s="445"/>
      <c r="H482" s="118"/>
      <c r="I482" s="428"/>
      <c r="J482" s="446"/>
      <c r="K482" s="446"/>
      <c r="L482" s="447"/>
      <c r="M482" s="428"/>
      <c r="N482" s="447"/>
      <c r="O482" s="139"/>
      <c r="P482" s="139"/>
      <c r="Q482" s="428"/>
      <c r="R482" s="428"/>
      <c r="S482" s="428"/>
      <c r="T482" s="428"/>
      <c r="U482" s="448"/>
      <c r="V482" s="437"/>
    </row>
    <row r="483" spans="1:23" x14ac:dyDescent="0.35">
      <c r="A483" s="1396"/>
      <c r="B483" s="142">
        <v>8</v>
      </c>
      <c r="C483" s="118"/>
      <c r="D483" s="112"/>
      <c r="E483" s="112"/>
      <c r="F483" s="118"/>
      <c r="G483" s="445"/>
      <c r="H483" s="118"/>
      <c r="I483" s="428"/>
      <c r="J483" s="446"/>
      <c r="K483" s="446"/>
      <c r="L483" s="447"/>
      <c r="M483" s="428"/>
      <c r="N483" s="447"/>
      <c r="O483" s="139"/>
      <c r="P483" s="139"/>
      <c r="Q483" s="428"/>
      <c r="R483" s="428"/>
      <c r="S483" s="428"/>
      <c r="T483" s="428"/>
      <c r="U483" s="448"/>
      <c r="V483" s="437"/>
    </row>
    <row r="484" spans="1:23" x14ac:dyDescent="0.35">
      <c r="A484" s="1396"/>
      <c r="B484" s="142">
        <v>9</v>
      </c>
      <c r="C484" s="118"/>
      <c r="D484" s="112"/>
      <c r="E484" s="112"/>
      <c r="F484" s="118"/>
      <c r="G484" s="445"/>
      <c r="H484" s="118"/>
      <c r="I484" s="428"/>
      <c r="J484" s="446"/>
      <c r="K484" s="446"/>
      <c r="L484" s="447"/>
      <c r="M484" s="428"/>
      <c r="N484" s="447"/>
      <c r="O484" s="139"/>
      <c r="P484" s="139"/>
      <c r="Q484" s="428"/>
      <c r="R484" s="428"/>
      <c r="S484" s="428"/>
      <c r="T484" s="428"/>
      <c r="U484" s="448"/>
      <c r="V484" s="437"/>
    </row>
    <row r="485" spans="1:23" ht="15" thickBot="1" x14ac:dyDescent="0.4">
      <c r="A485" s="1397"/>
      <c r="B485" s="143">
        <v>10</v>
      </c>
      <c r="C485" s="132"/>
      <c r="D485" s="131"/>
      <c r="E485" s="131"/>
      <c r="F485" s="132"/>
      <c r="G485" s="449"/>
      <c r="H485" s="132"/>
      <c r="I485" s="450"/>
      <c r="J485" s="451"/>
      <c r="K485" s="451"/>
      <c r="L485" s="452"/>
      <c r="M485" s="450"/>
      <c r="N485" s="452"/>
      <c r="O485" s="140"/>
      <c r="P485" s="140"/>
      <c r="Q485" s="450"/>
      <c r="R485" s="450"/>
      <c r="S485" s="450"/>
      <c r="T485" s="450"/>
      <c r="U485" s="453"/>
      <c r="V485" s="437"/>
    </row>
    <row r="486" spans="1:23" ht="25" thickBot="1" x14ac:dyDescent="0.4">
      <c r="A486" s="564"/>
      <c r="C486" s="565"/>
      <c r="D486" s="566"/>
      <c r="E486" s="424" t="s">
        <v>331</v>
      </c>
      <c r="F486" s="425">
        <f>COUNTA(F476:F485)</f>
        <v>0</v>
      </c>
      <c r="G486" s="426">
        <f>COUNTA(G476:G485)</f>
        <v>0</v>
      </c>
      <c r="H486" s="565"/>
      <c r="I486" s="431"/>
      <c r="J486" s="567"/>
      <c r="K486" s="567"/>
      <c r="L486" s="568"/>
      <c r="M486" s="1354" t="s">
        <v>563</v>
      </c>
      <c r="N486" s="1355"/>
      <c r="O486" s="747">
        <f>SUM(O476:O485)</f>
        <v>0</v>
      </c>
      <c r="P486" s="748">
        <f>SUM(P476:P485)</f>
        <v>0</v>
      </c>
      <c r="Q486" s="431"/>
      <c r="S486" s="113"/>
      <c r="T486" s="117"/>
      <c r="U486" s="531"/>
      <c r="V486" s="455"/>
    </row>
    <row r="487" spans="1:23" ht="15" thickBot="1" x14ac:dyDescent="0.4">
      <c r="A487" s="456"/>
      <c r="B487" s="457"/>
      <c r="C487" s="407"/>
      <c r="D487" s="407"/>
      <c r="E487" s="407"/>
      <c r="F487" s="457"/>
      <c r="G487" s="407"/>
      <c r="H487" s="407"/>
      <c r="I487" s="457"/>
      <c r="J487" s="457"/>
      <c r="K487" s="457"/>
      <c r="L487" s="407"/>
      <c r="M487" s="407"/>
      <c r="N487" s="407"/>
      <c r="O487" s="407"/>
      <c r="P487" s="407"/>
      <c r="Q487" s="407"/>
      <c r="R487" s="407"/>
      <c r="S487" s="407"/>
      <c r="T487" s="458"/>
      <c r="U487" s="407"/>
      <c r="V487" s="459"/>
    </row>
    <row r="488" spans="1:23" ht="15" thickBot="1" x14ac:dyDescent="0.4">
      <c r="A488" s="432"/>
      <c r="B488" s="433"/>
      <c r="C488" s="434"/>
      <c r="D488" s="434"/>
      <c r="E488" s="434"/>
      <c r="F488" s="433"/>
      <c r="G488" s="434"/>
      <c r="H488" s="434"/>
      <c r="I488" s="433"/>
      <c r="J488" s="433"/>
      <c r="K488" s="433"/>
      <c r="L488" s="434"/>
      <c r="M488" s="434"/>
      <c r="N488" s="434"/>
      <c r="O488" s="434"/>
      <c r="P488" s="434"/>
      <c r="Q488" s="434"/>
      <c r="R488" s="434"/>
      <c r="S488" s="434"/>
      <c r="T488" s="434"/>
      <c r="U488" s="434"/>
      <c r="V488" s="435"/>
    </row>
    <row r="489" spans="1:23" ht="36" customHeight="1" thickBot="1" x14ac:dyDescent="0.4">
      <c r="A489" s="147" t="s">
        <v>9</v>
      </c>
      <c r="B489" s="1317" t="s">
        <v>724</v>
      </c>
      <c r="C489" s="1318"/>
      <c r="E489" s="1410" t="s">
        <v>294</v>
      </c>
      <c r="F489" s="1411"/>
      <c r="G489" s="1315">
        <f>VLOOKUP(B489,'EXTRAUrbano.Piano inv. forn '!$D$140:$AB$176,3,FALSE)</f>
        <v>0</v>
      </c>
      <c r="H489" s="1316"/>
      <c r="I489" s="104"/>
      <c r="J489" s="1410" t="s">
        <v>295</v>
      </c>
      <c r="K489" s="1412"/>
      <c r="L489" s="1411"/>
      <c r="M489" s="1315">
        <f>VLOOKUP(B489,'EXTRAUrbano.Piano inv. forn '!$D$140:$AB$176,4,FALSE)</f>
        <v>0</v>
      </c>
      <c r="N489" s="1316"/>
      <c r="P489" s="153" t="s">
        <v>296</v>
      </c>
      <c r="Q489" s="436"/>
      <c r="S489" s="154" t="s">
        <v>297</v>
      </c>
      <c r="T489" s="1171"/>
      <c r="U489" s="1173"/>
      <c r="V489" s="437"/>
    </row>
    <row r="490" spans="1:23" ht="13.5" customHeight="1" thickBot="1" x14ac:dyDescent="0.4">
      <c r="A490" s="133"/>
      <c r="B490" s="114"/>
      <c r="C490" s="114"/>
      <c r="E490" s="115"/>
      <c r="F490" s="115"/>
      <c r="G490" s="116"/>
      <c r="H490" s="116"/>
      <c r="I490" s="104"/>
      <c r="J490" s="115"/>
      <c r="K490" s="115"/>
      <c r="L490" s="115"/>
      <c r="M490" s="116"/>
      <c r="N490" s="116"/>
      <c r="P490" s="117"/>
      <c r="S490" s="113"/>
      <c r="T490" s="431"/>
      <c r="V490" s="134"/>
      <c r="W490" s="431"/>
    </row>
    <row r="491" spans="1:23" ht="33.75" customHeight="1" thickBot="1" x14ac:dyDescent="0.4">
      <c r="A491" s="1398" t="s">
        <v>298</v>
      </c>
      <c r="B491" s="1399"/>
      <c r="C491" s="1399"/>
      <c r="D491" s="1400"/>
      <c r="E491" s="1346">
        <f>VLOOKUP(B489,'EXTRAUrbano.Piano inv. forn '!$D$140:$AB$176,17,FALSE)</f>
        <v>0</v>
      </c>
      <c r="F491" s="1347"/>
      <c r="G491" s="1347"/>
      <c r="H491" s="1348"/>
      <c r="I491" s="104"/>
      <c r="J491" s="1398" t="s">
        <v>53</v>
      </c>
      <c r="K491" s="1441"/>
      <c r="L491" s="1399"/>
      <c r="M491" s="1346">
        <f>VLOOKUP(B489,'EXTRAUrbano.Piano inv. forn '!$D$140:$AB$176,19,FALSE)</f>
        <v>0</v>
      </c>
      <c r="N491" s="1348"/>
      <c r="O491" s="130"/>
      <c r="P491" s="781" t="s">
        <v>299</v>
      </c>
      <c r="Q491" s="135">
        <f>M491+E491</f>
        <v>0</v>
      </c>
      <c r="S491" s="154" t="s">
        <v>300</v>
      </c>
      <c r="T491" s="1171"/>
      <c r="U491" s="1173"/>
      <c r="V491" s="134"/>
      <c r="W491" s="431"/>
    </row>
    <row r="492" spans="1:23" ht="33.75" customHeight="1" thickBot="1" x14ac:dyDescent="0.4">
      <c r="A492" s="136"/>
      <c r="B492" s="137"/>
      <c r="C492" s="137"/>
      <c r="D492" s="137"/>
      <c r="E492" s="138"/>
      <c r="F492" s="138"/>
      <c r="G492" s="138"/>
      <c r="H492" s="138"/>
      <c r="I492" s="104"/>
      <c r="J492" s="115"/>
      <c r="K492" s="115"/>
      <c r="L492" s="115"/>
      <c r="M492" s="138"/>
      <c r="N492" s="138"/>
      <c r="O492" s="130"/>
      <c r="P492" s="113"/>
      <c r="Q492" s="130"/>
      <c r="S492" s="113"/>
      <c r="T492" s="114"/>
      <c r="U492" s="114"/>
      <c r="V492" s="134"/>
      <c r="W492" s="431"/>
    </row>
    <row r="493" spans="1:23" s="166" customFormat="1" ht="72" customHeight="1" x14ac:dyDescent="0.35">
      <c r="A493" s="1404" t="s">
        <v>301</v>
      </c>
      <c r="B493" s="1406" t="s">
        <v>302</v>
      </c>
      <c r="C493" s="1406" t="s">
        <v>303</v>
      </c>
      <c r="D493" s="149" t="s">
        <v>304</v>
      </c>
      <c r="E493" s="150" t="s">
        <v>305</v>
      </c>
      <c r="F493" s="149" t="s">
        <v>306</v>
      </c>
      <c r="G493" s="149" t="s">
        <v>307</v>
      </c>
      <c r="H493" s="151" t="s">
        <v>268</v>
      </c>
      <c r="I493" s="151" t="s">
        <v>308</v>
      </c>
      <c r="J493" s="151" t="s">
        <v>309</v>
      </c>
      <c r="K493" s="151" t="s">
        <v>818</v>
      </c>
      <c r="L493" s="151" t="s">
        <v>310</v>
      </c>
      <c r="M493" s="151" t="s">
        <v>311</v>
      </c>
      <c r="N493" s="151" t="s">
        <v>312</v>
      </c>
      <c r="O493" s="151" t="s">
        <v>313</v>
      </c>
      <c r="P493" s="151" t="s">
        <v>314</v>
      </c>
      <c r="Q493" s="151" t="s">
        <v>315</v>
      </c>
      <c r="R493" s="151" t="s">
        <v>316</v>
      </c>
      <c r="S493" s="151" t="s">
        <v>317</v>
      </c>
      <c r="T493" s="151" t="s">
        <v>819</v>
      </c>
      <c r="U493" s="782" t="s">
        <v>319</v>
      </c>
      <c r="V493" s="438"/>
    </row>
    <row r="494" spans="1:23" s="166" customFormat="1" ht="36.5" thickBot="1" x14ac:dyDescent="0.4">
      <c r="A494" s="1405"/>
      <c r="B494" s="1407"/>
      <c r="C494" s="1407"/>
      <c r="D494" s="152" t="s">
        <v>320</v>
      </c>
      <c r="E494" s="152" t="s">
        <v>333</v>
      </c>
      <c r="F494" s="152" t="s">
        <v>322</v>
      </c>
      <c r="G494" s="152" t="s">
        <v>322</v>
      </c>
      <c r="H494" s="152" t="s">
        <v>54</v>
      </c>
      <c r="I494" s="152" t="s">
        <v>334</v>
      </c>
      <c r="J494" s="152" t="s">
        <v>323</v>
      </c>
      <c r="K494" s="152" t="s">
        <v>324</v>
      </c>
      <c r="L494" s="152" t="s">
        <v>324</v>
      </c>
      <c r="M494" s="152" t="s">
        <v>325</v>
      </c>
      <c r="N494" s="152" t="s">
        <v>324</v>
      </c>
      <c r="O494" s="152" t="s">
        <v>326</v>
      </c>
      <c r="P494" s="152" t="s">
        <v>820</v>
      </c>
      <c r="Q494" s="152" t="s">
        <v>327</v>
      </c>
      <c r="R494" s="152" t="s">
        <v>328</v>
      </c>
      <c r="S494" s="152" t="s">
        <v>329</v>
      </c>
      <c r="T494" s="152" t="s">
        <v>329</v>
      </c>
      <c r="U494" s="783"/>
      <c r="V494" s="438"/>
    </row>
    <row r="495" spans="1:23" ht="15" customHeight="1" x14ac:dyDescent="0.35">
      <c r="A495" s="1396" t="str">
        <f>B489</f>
        <v>Extra-urb.E.4</v>
      </c>
      <c r="B495" s="141">
        <v>1</v>
      </c>
      <c r="C495" s="185"/>
      <c r="D495" s="119"/>
      <c r="E495" s="119"/>
      <c r="F495" s="185"/>
      <c r="G495" s="440"/>
      <c r="H495" s="120"/>
      <c r="I495" s="441"/>
      <c r="J495" s="442"/>
      <c r="K495" s="442"/>
      <c r="L495" s="443"/>
      <c r="M495" s="441"/>
      <c r="N495" s="443"/>
      <c r="O495" s="148"/>
      <c r="P495" s="148"/>
      <c r="Q495" s="441"/>
      <c r="R495" s="441"/>
      <c r="S495" s="441"/>
      <c r="T495" s="441"/>
      <c r="U495" s="444"/>
      <c r="V495" s="437"/>
    </row>
    <row r="496" spans="1:23" x14ac:dyDescent="0.35">
      <c r="A496" s="1396"/>
      <c r="B496" s="142">
        <v>2</v>
      </c>
      <c r="C496" s="118"/>
      <c r="D496" s="112"/>
      <c r="E496" s="112"/>
      <c r="F496" s="118"/>
      <c r="G496" s="445"/>
      <c r="H496" s="118"/>
      <c r="I496" s="428"/>
      <c r="J496" s="446"/>
      <c r="K496" s="446"/>
      <c r="L496" s="447"/>
      <c r="M496" s="428"/>
      <c r="N496" s="447"/>
      <c r="O496" s="139"/>
      <c r="P496" s="139"/>
      <c r="Q496" s="428"/>
      <c r="R496" s="428" t="s">
        <v>330</v>
      </c>
      <c r="S496" s="428"/>
      <c r="T496" s="428"/>
      <c r="U496" s="448"/>
      <c r="V496" s="437"/>
    </row>
    <row r="497" spans="1:23" x14ac:dyDescent="0.35">
      <c r="A497" s="1396"/>
      <c r="B497" s="142">
        <v>3</v>
      </c>
      <c r="C497" s="118"/>
      <c r="D497" s="112"/>
      <c r="E497" s="112"/>
      <c r="F497" s="118"/>
      <c r="G497" s="445"/>
      <c r="H497" s="118"/>
      <c r="I497" s="428"/>
      <c r="J497" s="446"/>
      <c r="K497" s="446"/>
      <c r="L497" s="447"/>
      <c r="M497" s="428"/>
      <c r="N497" s="447"/>
      <c r="O497" s="139"/>
      <c r="P497" s="139"/>
      <c r="Q497" s="428"/>
      <c r="R497" s="428"/>
      <c r="S497" s="428"/>
      <c r="T497" s="428"/>
      <c r="U497" s="448"/>
      <c r="V497" s="437"/>
    </row>
    <row r="498" spans="1:23" x14ac:dyDescent="0.35">
      <c r="A498" s="1396"/>
      <c r="B498" s="142">
        <v>4</v>
      </c>
      <c r="C498" s="118"/>
      <c r="D498" s="112"/>
      <c r="E498" s="112"/>
      <c r="F498" s="118"/>
      <c r="G498" s="445"/>
      <c r="H498" s="118"/>
      <c r="I498" s="428"/>
      <c r="J498" s="446"/>
      <c r="K498" s="446"/>
      <c r="L498" s="447"/>
      <c r="M498" s="428"/>
      <c r="N498" s="447"/>
      <c r="O498" s="139"/>
      <c r="P498" s="139"/>
      <c r="Q498" s="428"/>
      <c r="R498" s="428"/>
      <c r="S498" s="428"/>
      <c r="T498" s="428"/>
      <c r="U498" s="448"/>
      <c r="V498" s="437"/>
    </row>
    <row r="499" spans="1:23" x14ac:dyDescent="0.35">
      <c r="A499" s="1396"/>
      <c r="B499" s="142">
        <v>5</v>
      </c>
      <c r="C499" s="118"/>
      <c r="D499" s="112"/>
      <c r="E499" s="112"/>
      <c r="F499" s="118"/>
      <c r="G499" s="445"/>
      <c r="H499" s="118"/>
      <c r="I499" s="428"/>
      <c r="J499" s="446"/>
      <c r="K499" s="446"/>
      <c r="L499" s="447"/>
      <c r="M499" s="428"/>
      <c r="N499" s="447"/>
      <c r="O499" s="139"/>
      <c r="P499" s="139"/>
      <c r="Q499" s="428"/>
      <c r="R499" s="428"/>
      <c r="S499" s="428"/>
      <c r="T499" s="428"/>
      <c r="U499" s="448"/>
      <c r="V499" s="437"/>
    </row>
    <row r="500" spans="1:23" x14ac:dyDescent="0.35">
      <c r="A500" s="1396"/>
      <c r="B500" s="142">
        <v>6</v>
      </c>
      <c r="C500" s="118"/>
      <c r="D500" s="112"/>
      <c r="E500" s="112"/>
      <c r="F500" s="118"/>
      <c r="G500" s="445"/>
      <c r="H500" s="118"/>
      <c r="I500" s="428"/>
      <c r="J500" s="446"/>
      <c r="K500" s="446"/>
      <c r="L500" s="447"/>
      <c r="M500" s="428"/>
      <c r="N500" s="447"/>
      <c r="O500" s="139"/>
      <c r="P500" s="139"/>
      <c r="Q500" s="428"/>
      <c r="R500" s="428"/>
      <c r="S500" s="428"/>
      <c r="T500" s="428"/>
      <c r="U500" s="448"/>
      <c r="V500" s="437"/>
    </row>
    <row r="501" spans="1:23" x14ac:dyDescent="0.35">
      <c r="A501" s="1396"/>
      <c r="B501" s="142">
        <v>7</v>
      </c>
      <c r="C501" s="118"/>
      <c r="D501" s="112"/>
      <c r="E501" s="112"/>
      <c r="F501" s="118"/>
      <c r="G501" s="445"/>
      <c r="H501" s="118"/>
      <c r="I501" s="428"/>
      <c r="J501" s="446"/>
      <c r="K501" s="446"/>
      <c r="L501" s="447"/>
      <c r="M501" s="428"/>
      <c r="N501" s="447"/>
      <c r="O501" s="139"/>
      <c r="P501" s="139"/>
      <c r="Q501" s="428"/>
      <c r="R501" s="428"/>
      <c r="S501" s="428"/>
      <c r="T501" s="428"/>
      <c r="U501" s="448"/>
      <c r="V501" s="437"/>
    </row>
    <row r="502" spans="1:23" x14ac:dyDescent="0.35">
      <c r="A502" s="1396"/>
      <c r="B502" s="142">
        <v>8</v>
      </c>
      <c r="C502" s="118"/>
      <c r="D502" s="112"/>
      <c r="E502" s="112"/>
      <c r="F502" s="118"/>
      <c r="G502" s="445"/>
      <c r="H502" s="118"/>
      <c r="I502" s="428"/>
      <c r="J502" s="446"/>
      <c r="K502" s="446"/>
      <c r="L502" s="447"/>
      <c r="M502" s="428"/>
      <c r="N502" s="447"/>
      <c r="O502" s="139"/>
      <c r="P502" s="139"/>
      <c r="Q502" s="428"/>
      <c r="R502" s="428"/>
      <c r="S502" s="428"/>
      <c r="T502" s="428"/>
      <c r="U502" s="448"/>
      <c r="V502" s="437"/>
    </row>
    <row r="503" spans="1:23" x14ac:dyDescent="0.35">
      <c r="A503" s="1396"/>
      <c r="B503" s="142">
        <v>9</v>
      </c>
      <c r="C503" s="118"/>
      <c r="D503" s="112"/>
      <c r="E503" s="112"/>
      <c r="F503" s="118"/>
      <c r="G503" s="445"/>
      <c r="H503" s="118"/>
      <c r="I503" s="428"/>
      <c r="J503" s="446"/>
      <c r="K503" s="446"/>
      <c r="L503" s="447"/>
      <c r="M503" s="428"/>
      <c r="N503" s="447"/>
      <c r="O503" s="139"/>
      <c r="P503" s="139"/>
      <c r="Q503" s="428"/>
      <c r="R503" s="428"/>
      <c r="S503" s="428"/>
      <c r="T503" s="428"/>
      <c r="U503" s="448"/>
      <c r="V503" s="437"/>
    </row>
    <row r="504" spans="1:23" ht="15" thickBot="1" x14ac:dyDescent="0.4">
      <c r="A504" s="1397"/>
      <c r="B504" s="143">
        <v>10</v>
      </c>
      <c r="C504" s="132"/>
      <c r="D504" s="131"/>
      <c r="E504" s="131"/>
      <c r="F504" s="132"/>
      <c r="G504" s="449"/>
      <c r="H504" s="132"/>
      <c r="I504" s="450"/>
      <c r="J504" s="451"/>
      <c r="K504" s="451"/>
      <c r="L504" s="452"/>
      <c r="M504" s="450"/>
      <c r="N504" s="452"/>
      <c r="O504" s="140"/>
      <c r="P504" s="140"/>
      <c r="Q504" s="450"/>
      <c r="R504" s="450"/>
      <c r="S504" s="450"/>
      <c r="T504" s="450"/>
      <c r="U504" s="453"/>
      <c r="V504" s="437"/>
    </row>
    <row r="505" spans="1:23" ht="25" thickBot="1" x14ac:dyDescent="0.4">
      <c r="A505" s="564"/>
      <c r="C505" s="565"/>
      <c r="D505" s="566"/>
      <c r="E505" s="424" t="s">
        <v>331</v>
      </c>
      <c r="F505" s="425">
        <f>COUNTA(F495:F504)</f>
        <v>0</v>
      </c>
      <c r="G505" s="426">
        <f>COUNTA(G495:G504)</f>
        <v>0</v>
      </c>
      <c r="H505" s="565"/>
      <c r="I505" s="431"/>
      <c r="J505" s="567"/>
      <c r="K505" s="567"/>
      <c r="L505" s="568"/>
      <c r="M505" s="1354" t="s">
        <v>563</v>
      </c>
      <c r="N505" s="1355"/>
      <c r="O505" s="747">
        <f>SUM(O495:O504)</f>
        <v>0</v>
      </c>
      <c r="P505" s="748">
        <f>SUM(P495:P504)</f>
        <v>0</v>
      </c>
      <c r="Q505" s="431"/>
      <c r="S505" s="113"/>
      <c r="T505" s="117"/>
      <c r="U505" s="531"/>
      <c r="V505" s="455"/>
    </row>
    <row r="506" spans="1:23" ht="15" thickBot="1" x14ac:dyDescent="0.4">
      <c r="A506" s="456"/>
      <c r="B506" s="457"/>
      <c r="C506" s="407"/>
      <c r="D506" s="407"/>
      <c r="E506" s="407"/>
      <c r="F506" s="457"/>
      <c r="G506" s="407"/>
      <c r="H506" s="407"/>
      <c r="I506" s="457"/>
      <c r="J506" s="457"/>
      <c r="K506" s="457"/>
      <c r="L506" s="407"/>
      <c r="M506" s="407"/>
      <c r="N506" s="407"/>
      <c r="O506" s="407"/>
      <c r="P506" s="407"/>
      <c r="Q506" s="407"/>
      <c r="R506" s="407"/>
      <c r="S506" s="407"/>
      <c r="T506" s="458"/>
      <c r="U506" s="407"/>
      <c r="V506" s="459"/>
    </row>
    <row r="507" spans="1:23" ht="15" thickBot="1" x14ac:dyDescent="0.4">
      <c r="A507" s="432"/>
      <c r="B507" s="433"/>
      <c r="C507" s="434"/>
      <c r="D507" s="434"/>
      <c r="E507" s="434"/>
      <c r="F507" s="433"/>
      <c r="G507" s="434"/>
      <c r="H507" s="434"/>
      <c r="I507" s="433"/>
      <c r="J507" s="433"/>
      <c r="K507" s="433"/>
      <c r="L507" s="434"/>
      <c r="M507" s="434"/>
      <c r="N507" s="434"/>
      <c r="O507" s="434"/>
      <c r="P507" s="434"/>
      <c r="Q507" s="434"/>
      <c r="R507" s="434"/>
      <c r="S507" s="434"/>
      <c r="T507" s="434"/>
      <c r="U507" s="434"/>
      <c r="V507" s="435"/>
    </row>
    <row r="508" spans="1:23" ht="36" customHeight="1" thickBot="1" x14ac:dyDescent="0.4">
      <c r="A508" s="147" t="s">
        <v>9</v>
      </c>
      <c r="B508" s="1317" t="s">
        <v>724</v>
      </c>
      <c r="C508" s="1318"/>
      <c r="E508" s="1410" t="s">
        <v>294</v>
      </c>
      <c r="F508" s="1411"/>
      <c r="G508" s="1315">
        <f>VLOOKUP(B508,'EXTRAUrbano.Piano inv. forn '!$D$140:$AB$176,3,FALSE)</f>
        <v>0</v>
      </c>
      <c r="H508" s="1316"/>
      <c r="I508" s="104"/>
      <c r="J508" s="1410" t="s">
        <v>295</v>
      </c>
      <c r="K508" s="1412"/>
      <c r="L508" s="1411"/>
      <c r="M508" s="1315">
        <f>VLOOKUP(B508,'EXTRAUrbano.Piano inv. forn '!$D$140:$AB$176,4,FALSE)</f>
        <v>0</v>
      </c>
      <c r="N508" s="1316"/>
      <c r="P508" s="153" t="s">
        <v>296</v>
      </c>
      <c r="Q508" s="436"/>
      <c r="S508" s="154" t="s">
        <v>297</v>
      </c>
      <c r="T508" s="1171"/>
      <c r="U508" s="1173"/>
      <c r="V508" s="437"/>
    </row>
    <row r="509" spans="1:23" ht="13.5" customHeight="1" thickBot="1" x14ac:dyDescent="0.4">
      <c r="A509" s="133"/>
      <c r="B509" s="114"/>
      <c r="C509" s="114"/>
      <c r="E509" s="115"/>
      <c r="F509" s="115"/>
      <c r="G509" s="116"/>
      <c r="H509" s="116"/>
      <c r="I509" s="104"/>
      <c r="J509" s="115"/>
      <c r="K509" s="115"/>
      <c r="L509" s="115"/>
      <c r="M509" s="116"/>
      <c r="N509" s="116"/>
      <c r="P509" s="117"/>
      <c r="S509" s="113"/>
      <c r="T509" s="431"/>
      <c r="V509" s="134"/>
      <c r="W509" s="431"/>
    </row>
    <row r="510" spans="1:23" ht="33.75" customHeight="1" thickBot="1" x14ac:dyDescent="0.4">
      <c r="A510" s="1398" t="s">
        <v>298</v>
      </c>
      <c r="B510" s="1399"/>
      <c r="C510" s="1399"/>
      <c r="D510" s="1400"/>
      <c r="E510" s="1346">
        <f>VLOOKUP(B508,'EXTRAUrbano.Piano inv. forn '!$D$140:$AB$176,17,FALSE)</f>
        <v>0</v>
      </c>
      <c r="F510" s="1347"/>
      <c r="G510" s="1347"/>
      <c r="H510" s="1348"/>
      <c r="I510" s="104"/>
      <c r="J510" s="1398" t="s">
        <v>53</v>
      </c>
      <c r="K510" s="1441"/>
      <c r="L510" s="1399"/>
      <c r="M510" s="1346">
        <f>VLOOKUP(B508,'EXTRAUrbano.Piano inv. forn '!$D$140:$AB$176,19,FALSE)</f>
        <v>0</v>
      </c>
      <c r="N510" s="1348"/>
      <c r="O510" s="130"/>
      <c r="P510" s="781" t="s">
        <v>299</v>
      </c>
      <c r="Q510" s="135">
        <f>M510+E510</f>
        <v>0</v>
      </c>
      <c r="S510" s="154" t="s">
        <v>300</v>
      </c>
      <c r="T510" s="1171"/>
      <c r="U510" s="1173"/>
      <c r="V510" s="134"/>
      <c r="W510" s="431"/>
    </row>
    <row r="511" spans="1:23" ht="33.75" customHeight="1" thickBot="1" x14ac:dyDescent="0.4">
      <c r="A511" s="136"/>
      <c r="B511" s="137"/>
      <c r="C511" s="137"/>
      <c r="D511" s="137"/>
      <c r="E511" s="138"/>
      <c r="F511" s="138"/>
      <c r="G511" s="138"/>
      <c r="H511" s="138"/>
      <c r="I511" s="104"/>
      <c r="J511" s="115"/>
      <c r="K511" s="115"/>
      <c r="L511" s="115"/>
      <c r="M511" s="138"/>
      <c r="N511" s="138"/>
      <c r="O511" s="130"/>
      <c r="P511" s="113"/>
      <c r="Q511" s="130"/>
      <c r="S511" s="113"/>
      <c r="T511" s="114"/>
      <c r="U511" s="114"/>
      <c r="V511" s="134"/>
      <c r="W511" s="431"/>
    </row>
    <row r="512" spans="1:23" s="166" customFormat="1" ht="72" customHeight="1" x14ac:dyDescent="0.35">
      <c r="A512" s="1404" t="s">
        <v>301</v>
      </c>
      <c r="B512" s="1406" t="s">
        <v>302</v>
      </c>
      <c r="C512" s="1406" t="s">
        <v>303</v>
      </c>
      <c r="D512" s="149" t="s">
        <v>304</v>
      </c>
      <c r="E512" s="150" t="s">
        <v>305</v>
      </c>
      <c r="F512" s="149" t="s">
        <v>306</v>
      </c>
      <c r="G512" s="149" t="s">
        <v>307</v>
      </c>
      <c r="H512" s="151" t="s">
        <v>268</v>
      </c>
      <c r="I512" s="151" t="s">
        <v>308</v>
      </c>
      <c r="J512" s="151" t="s">
        <v>309</v>
      </c>
      <c r="K512" s="151" t="s">
        <v>818</v>
      </c>
      <c r="L512" s="151" t="s">
        <v>310</v>
      </c>
      <c r="M512" s="151" t="s">
        <v>311</v>
      </c>
      <c r="N512" s="151" t="s">
        <v>312</v>
      </c>
      <c r="O512" s="151" t="s">
        <v>313</v>
      </c>
      <c r="P512" s="151" t="s">
        <v>314</v>
      </c>
      <c r="Q512" s="151" t="s">
        <v>315</v>
      </c>
      <c r="R512" s="151" t="s">
        <v>316</v>
      </c>
      <c r="S512" s="151" t="s">
        <v>317</v>
      </c>
      <c r="T512" s="151" t="s">
        <v>819</v>
      </c>
      <c r="U512" s="782" t="s">
        <v>319</v>
      </c>
      <c r="V512" s="438"/>
    </row>
    <row r="513" spans="1:23" s="166" customFormat="1" ht="36.5" thickBot="1" x14ac:dyDescent="0.4">
      <c r="A513" s="1405"/>
      <c r="B513" s="1407"/>
      <c r="C513" s="1407"/>
      <c r="D513" s="152" t="s">
        <v>320</v>
      </c>
      <c r="E513" s="152" t="s">
        <v>333</v>
      </c>
      <c r="F513" s="152" t="s">
        <v>322</v>
      </c>
      <c r="G513" s="152" t="s">
        <v>322</v>
      </c>
      <c r="H513" s="152" t="s">
        <v>54</v>
      </c>
      <c r="I513" s="152" t="s">
        <v>334</v>
      </c>
      <c r="J513" s="152" t="s">
        <v>323</v>
      </c>
      <c r="K513" s="152" t="s">
        <v>324</v>
      </c>
      <c r="L513" s="152" t="s">
        <v>324</v>
      </c>
      <c r="M513" s="152" t="s">
        <v>325</v>
      </c>
      <c r="N513" s="152" t="s">
        <v>324</v>
      </c>
      <c r="O513" s="152" t="s">
        <v>326</v>
      </c>
      <c r="P513" s="152" t="s">
        <v>820</v>
      </c>
      <c r="Q513" s="152" t="s">
        <v>327</v>
      </c>
      <c r="R513" s="152" t="s">
        <v>328</v>
      </c>
      <c r="S513" s="152" t="s">
        <v>329</v>
      </c>
      <c r="T513" s="152" t="s">
        <v>329</v>
      </c>
      <c r="U513" s="783"/>
      <c r="V513" s="438"/>
    </row>
    <row r="514" spans="1:23" ht="15" customHeight="1" x14ac:dyDescent="0.35">
      <c r="A514" s="1396" t="str">
        <f>B508</f>
        <v>Extra-urb.E.4</v>
      </c>
      <c r="B514" s="141">
        <v>1</v>
      </c>
      <c r="C514" s="185"/>
      <c r="D514" s="119"/>
      <c r="E514" s="119"/>
      <c r="F514" s="185"/>
      <c r="G514" s="440"/>
      <c r="H514" s="120"/>
      <c r="I514" s="441"/>
      <c r="J514" s="442"/>
      <c r="K514" s="442"/>
      <c r="L514" s="443"/>
      <c r="M514" s="441"/>
      <c r="N514" s="443"/>
      <c r="O514" s="148"/>
      <c r="P514" s="148"/>
      <c r="Q514" s="441"/>
      <c r="R514" s="441"/>
      <c r="S514" s="441"/>
      <c r="T514" s="441"/>
      <c r="U514" s="444"/>
      <c r="V514" s="437"/>
    </row>
    <row r="515" spans="1:23" x14ac:dyDescent="0.35">
      <c r="A515" s="1396"/>
      <c r="B515" s="142">
        <v>2</v>
      </c>
      <c r="C515" s="118"/>
      <c r="D515" s="112"/>
      <c r="E515" s="112"/>
      <c r="F515" s="118"/>
      <c r="G515" s="445"/>
      <c r="H515" s="118"/>
      <c r="I515" s="428"/>
      <c r="J515" s="446"/>
      <c r="K515" s="446"/>
      <c r="L515" s="447"/>
      <c r="M515" s="428"/>
      <c r="N515" s="447"/>
      <c r="O515" s="139"/>
      <c r="P515" s="139"/>
      <c r="Q515" s="428"/>
      <c r="R515" s="428" t="s">
        <v>330</v>
      </c>
      <c r="S515" s="428"/>
      <c r="T515" s="428"/>
      <c r="U515" s="448"/>
      <c r="V515" s="437"/>
    </row>
    <row r="516" spans="1:23" x14ac:dyDescent="0.35">
      <c r="A516" s="1396"/>
      <c r="B516" s="142">
        <v>3</v>
      </c>
      <c r="C516" s="118"/>
      <c r="D516" s="112"/>
      <c r="E516" s="112"/>
      <c r="F516" s="118"/>
      <c r="G516" s="445"/>
      <c r="H516" s="118"/>
      <c r="I516" s="428"/>
      <c r="J516" s="446"/>
      <c r="K516" s="446"/>
      <c r="L516" s="447"/>
      <c r="M516" s="428"/>
      <c r="N516" s="447"/>
      <c r="O516" s="139"/>
      <c r="P516" s="139"/>
      <c r="Q516" s="428"/>
      <c r="R516" s="428"/>
      <c r="S516" s="428"/>
      <c r="T516" s="428"/>
      <c r="U516" s="448"/>
      <c r="V516" s="437"/>
    </row>
    <row r="517" spans="1:23" x14ac:dyDescent="0.35">
      <c r="A517" s="1396"/>
      <c r="B517" s="142">
        <v>4</v>
      </c>
      <c r="C517" s="118"/>
      <c r="D517" s="112"/>
      <c r="E517" s="112"/>
      <c r="F517" s="118"/>
      <c r="G517" s="445"/>
      <c r="H517" s="118"/>
      <c r="I517" s="428"/>
      <c r="J517" s="446"/>
      <c r="K517" s="446"/>
      <c r="L517" s="447"/>
      <c r="M517" s="428"/>
      <c r="N517" s="447"/>
      <c r="O517" s="139"/>
      <c r="P517" s="139"/>
      <c r="Q517" s="428"/>
      <c r="R517" s="428"/>
      <c r="S517" s="428"/>
      <c r="T517" s="428"/>
      <c r="U517" s="448"/>
      <c r="V517" s="437"/>
    </row>
    <row r="518" spans="1:23" x14ac:dyDescent="0.35">
      <c r="A518" s="1396"/>
      <c r="B518" s="142">
        <v>5</v>
      </c>
      <c r="C518" s="118"/>
      <c r="D518" s="112"/>
      <c r="E518" s="112"/>
      <c r="F518" s="118"/>
      <c r="G518" s="445"/>
      <c r="H518" s="118"/>
      <c r="I518" s="428"/>
      <c r="J518" s="446"/>
      <c r="K518" s="446"/>
      <c r="L518" s="447"/>
      <c r="M518" s="428"/>
      <c r="N518" s="447"/>
      <c r="O518" s="139"/>
      <c r="P518" s="139"/>
      <c r="Q518" s="428"/>
      <c r="R518" s="428"/>
      <c r="S518" s="428"/>
      <c r="T518" s="428"/>
      <c r="U518" s="448"/>
      <c r="V518" s="437"/>
    </row>
    <row r="519" spans="1:23" x14ac:dyDescent="0.35">
      <c r="A519" s="1396"/>
      <c r="B519" s="142">
        <v>6</v>
      </c>
      <c r="C519" s="118"/>
      <c r="D519" s="112"/>
      <c r="E519" s="112"/>
      <c r="F519" s="118"/>
      <c r="G519" s="445"/>
      <c r="H519" s="118"/>
      <c r="I519" s="428"/>
      <c r="J519" s="446"/>
      <c r="K519" s="446"/>
      <c r="L519" s="447"/>
      <c r="M519" s="428"/>
      <c r="N519" s="447"/>
      <c r="O519" s="139"/>
      <c r="P519" s="139"/>
      <c r="Q519" s="428"/>
      <c r="R519" s="428"/>
      <c r="S519" s="428"/>
      <c r="T519" s="428"/>
      <c r="U519" s="448"/>
      <c r="V519" s="437"/>
    </row>
    <row r="520" spans="1:23" x14ac:dyDescent="0.35">
      <c r="A520" s="1396"/>
      <c r="B520" s="142">
        <v>7</v>
      </c>
      <c r="C520" s="118"/>
      <c r="D520" s="112"/>
      <c r="E520" s="112"/>
      <c r="F520" s="118"/>
      <c r="G520" s="445"/>
      <c r="H520" s="118"/>
      <c r="I520" s="428"/>
      <c r="J520" s="446"/>
      <c r="K520" s="446"/>
      <c r="L520" s="447"/>
      <c r="M520" s="428"/>
      <c r="N520" s="447"/>
      <c r="O520" s="139"/>
      <c r="P520" s="139"/>
      <c r="Q520" s="428"/>
      <c r="R520" s="428"/>
      <c r="S520" s="428"/>
      <c r="T520" s="428"/>
      <c r="U520" s="448"/>
      <c r="V520" s="437"/>
    </row>
    <row r="521" spans="1:23" x14ac:dyDescent="0.35">
      <c r="A521" s="1396"/>
      <c r="B521" s="142">
        <v>8</v>
      </c>
      <c r="C521" s="118"/>
      <c r="D521" s="112"/>
      <c r="E521" s="112"/>
      <c r="F521" s="118"/>
      <c r="G521" s="445"/>
      <c r="H521" s="118"/>
      <c r="I521" s="428"/>
      <c r="J521" s="446"/>
      <c r="K521" s="446"/>
      <c r="L521" s="447"/>
      <c r="M521" s="428"/>
      <c r="N521" s="447"/>
      <c r="O521" s="139"/>
      <c r="P521" s="139"/>
      <c r="Q521" s="428"/>
      <c r="R521" s="428"/>
      <c r="S521" s="428"/>
      <c r="T521" s="428"/>
      <c r="U521" s="448"/>
      <c r="V521" s="437"/>
    </row>
    <row r="522" spans="1:23" x14ac:dyDescent="0.35">
      <c r="A522" s="1396"/>
      <c r="B522" s="142">
        <v>9</v>
      </c>
      <c r="C522" s="118"/>
      <c r="D522" s="112"/>
      <c r="E522" s="112"/>
      <c r="F522" s="118"/>
      <c r="G522" s="445"/>
      <c r="H522" s="118"/>
      <c r="I522" s="428"/>
      <c r="J522" s="446"/>
      <c r="K522" s="446"/>
      <c r="L522" s="447"/>
      <c r="M522" s="428"/>
      <c r="N522" s="447"/>
      <c r="O522" s="139"/>
      <c r="P522" s="139"/>
      <c r="Q522" s="428"/>
      <c r="R522" s="428"/>
      <c r="S522" s="428"/>
      <c r="T522" s="428"/>
      <c r="U522" s="448"/>
      <c r="V522" s="437"/>
    </row>
    <row r="523" spans="1:23" ht="15" thickBot="1" x14ac:dyDescent="0.4">
      <c r="A523" s="1397"/>
      <c r="B523" s="143">
        <v>10</v>
      </c>
      <c r="C523" s="132"/>
      <c r="D523" s="131"/>
      <c r="E523" s="131"/>
      <c r="F523" s="132"/>
      <c r="G523" s="449"/>
      <c r="H523" s="132"/>
      <c r="I523" s="450"/>
      <c r="J523" s="451"/>
      <c r="K523" s="451"/>
      <c r="L523" s="452"/>
      <c r="M523" s="450"/>
      <c r="N523" s="452"/>
      <c r="O523" s="140"/>
      <c r="P523" s="140"/>
      <c r="Q523" s="450"/>
      <c r="R523" s="450"/>
      <c r="S523" s="450"/>
      <c r="T523" s="450"/>
      <c r="U523" s="453"/>
      <c r="V523" s="437"/>
    </row>
    <row r="524" spans="1:23" ht="25" thickBot="1" x14ac:dyDescent="0.4">
      <c r="A524" s="564"/>
      <c r="C524" s="565"/>
      <c r="D524" s="566"/>
      <c r="E524" s="424" t="s">
        <v>331</v>
      </c>
      <c r="F524" s="425">
        <f>COUNTA(F514:F523)</f>
        <v>0</v>
      </c>
      <c r="G524" s="426">
        <f>COUNTA(G514:G523)</f>
        <v>0</v>
      </c>
      <c r="H524" s="565"/>
      <c r="I524" s="431"/>
      <c r="J524" s="567"/>
      <c r="K524" s="567"/>
      <c r="L524" s="568"/>
      <c r="M524" s="1354" t="s">
        <v>563</v>
      </c>
      <c r="N524" s="1355"/>
      <c r="O524" s="747">
        <f>SUM(O514:O523)</f>
        <v>0</v>
      </c>
      <c r="P524" s="748">
        <f>SUM(P514:P523)</f>
        <v>0</v>
      </c>
      <c r="Q524" s="431"/>
      <c r="S524" s="113"/>
      <c r="T524" s="117"/>
      <c r="U524" s="531"/>
      <c r="V524" s="455"/>
    </row>
    <row r="525" spans="1:23" ht="15" thickBot="1" x14ac:dyDescent="0.4">
      <c r="A525" s="456"/>
      <c r="B525" s="457"/>
      <c r="C525" s="407"/>
      <c r="D525" s="407"/>
      <c r="E525" s="407"/>
      <c r="F525" s="457"/>
      <c r="G525" s="407"/>
      <c r="H525" s="407"/>
      <c r="I525" s="457"/>
      <c r="J525" s="457"/>
      <c r="K525" s="457"/>
      <c r="L525" s="407"/>
      <c r="M525" s="407"/>
      <c r="N525" s="407"/>
      <c r="O525" s="407"/>
      <c r="P525" s="407"/>
      <c r="Q525" s="407"/>
      <c r="R525" s="407"/>
      <c r="S525" s="407"/>
      <c r="T525" s="458"/>
      <c r="U525" s="407"/>
      <c r="V525" s="459"/>
    </row>
    <row r="526" spans="1:23" ht="15" thickBot="1" x14ac:dyDescent="0.4">
      <c r="A526" s="432"/>
      <c r="B526" s="433"/>
      <c r="C526" s="434"/>
      <c r="D526" s="434"/>
      <c r="E526" s="434"/>
      <c r="F526" s="433"/>
      <c r="G526" s="434"/>
      <c r="H526" s="434"/>
      <c r="I526" s="433"/>
      <c r="J526" s="433"/>
      <c r="K526" s="433"/>
      <c r="L526" s="434"/>
      <c r="M526" s="434"/>
      <c r="N526" s="434"/>
      <c r="O526" s="434"/>
      <c r="P526" s="434"/>
      <c r="Q526" s="434"/>
      <c r="R526" s="434"/>
      <c r="S526" s="434"/>
      <c r="T526" s="434"/>
      <c r="U526" s="434"/>
      <c r="V526" s="435"/>
    </row>
    <row r="527" spans="1:23" ht="36" customHeight="1" thickBot="1" x14ac:dyDescent="0.4">
      <c r="A527" s="147" t="s">
        <v>9</v>
      </c>
      <c r="B527" s="1317" t="s">
        <v>724</v>
      </c>
      <c r="C527" s="1318"/>
      <c r="E527" s="1410" t="s">
        <v>294</v>
      </c>
      <c r="F527" s="1411"/>
      <c r="G527" s="1315">
        <f>VLOOKUP(B527,'EXTRAUrbano.Piano inv. forn '!$D$140:$AB$176,3,FALSE)</f>
        <v>0</v>
      </c>
      <c r="H527" s="1316"/>
      <c r="I527" s="104"/>
      <c r="J527" s="1410" t="s">
        <v>295</v>
      </c>
      <c r="K527" s="1412"/>
      <c r="L527" s="1411"/>
      <c r="M527" s="1315">
        <f>VLOOKUP(B527,'EXTRAUrbano.Piano inv. forn '!$D$140:$AB$176,4,FALSE)</f>
        <v>0</v>
      </c>
      <c r="N527" s="1316"/>
      <c r="P527" s="153" t="s">
        <v>296</v>
      </c>
      <c r="Q527" s="436"/>
      <c r="S527" s="154" t="s">
        <v>297</v>
      </c>
      <c r="T527" s="1171"/>
      <c r="U527" s="1173"/>
      <c r="V527" s="437"/>
    </row>
    <row r="528" spans="1:23" ht="13.5" customHeight="1" thickBot="1" x14ac:dyDescent="0.4">
      <c r="A528" s="133"/>
      <c r="B528" s="114"/>
      <c r="C528" s="114"/>
      <c r="E528" s="115"/>
      <c r="F528" s="115"/>
      <c r="G528" s="116"/>
      <c r="H528" s="116"/>
      <c r="I528" s="104"/>
      <c r="J528" s="115"/>
      <c r="K528" s="115"/>
      <c r="L528" s="115"/>
      <c r="M528" s="116"/>
      <c r="N528" s="116"/>
      <c r="P528" s="117"/>
      <c r="S528" s="113"/>
      <c r="T528" s="431"/>
      <c r="V528" s="134"/>
      <c r="W528" s="431"/>
    </row>
    <row r="529" spans="1:23" ht="33.75" customHeight="1" thickBot="1" x14ac:dyDescent="0.4">
      <c r="A529" s="1398" t="s">
        <v>298</v>
      </c>
      <c r="B529" s="1399"/>
      <c r="C529" s="1399"/>
      <c r="D529" s="1400"/>
      <c r="E529" s="1346">
        <f>VLOOKUP(B527,'EXTRAUrbano.Piano inv. forn '!$D$140:$AB$176,17,FALSE)</f>
        <v>0</v>
      </c>
      <c r="F529" s="1347"/>
      <c r="G529" s="1347"/>
      <c r="H529" s="1348"/>
      <c r="I529" s="104"/>
      <c r="J529" s="1398" t="s">
        <v>53</v>
      </c>
      <c r="K529" s="1441"/>
      <c r="L529" s="1399"/>
      <c r="M529" s="1346">
        <f>VLOOKUP(B527,'EXTRAUrbano.Piano inv. forn '!$D$140:$AB$176,19,FALSE)</f>
        <v>0</v>
      </c>
      <c r="N529" s="1348"/>
      <c r="O529" s="130"/>
      <c r="P529" s="781" t="s">
        <v>299</v>
      </c>
      <c r="Q529" s="135">
        <f>M529+E529</f>
        <v>0</v>
      </c>
      <c r="S529" s="154" t="s">
        <v>300</v>
      </c>
      <c r="T529" s="1171"/>
      <c r="U529" s="1173"/>
      <c r="V529" s="134"/>
      <c r="W529" s="431"/>
    </row>
    <row r="530" spans="1:23" ht="33.75" customHeight="1" thickBot="1" x14ac:dyDescent="0.4">
      <c r="A530" s="136"/>
      <c r="B530" s="137"/>
      <c r="C530" s="137"/>
      <c r="D530" s="137"/>
      <c r="E530" s="138"/>
      <c r="F530" s="138"/>
      <c r="G530" s="138"/>
      <c r="H530" s="138"/>
      <c r="I530" s="104"/>
      <c r="J530" s="115"/>
      <c r="K530" s="115"/>
      <c r="L530" s="115"/>
      <c r="M530" s="138"/>
      <c r="N530" s="138"/>
      <c r="O530" s="130"/>
      <c r="P530" s="113"/>
      <c r="Q530" s="130"/>
      <c r="S530" s="113"/>
      <c r="T530" s="114"/>
      <c r="U530" s="114"/>
      <c r="V530" s="134"/>
      <c r="W530" s="431"/>
    </row>
    <row r="531" spans="1:23" s="166" customFormat="1" ht="72" customHeight="1" x14ac:dyDescent="0.35">
      <c r="A531" s="1404" t="s">
        <v>301</v>
      </c>
      <c r="B531" s="1406" t="s">
        <v>302</v>
      </c>
      <c r="C531" s="1406" t="s">
        <v>303</v>
      </c>
      <c r="D531" s="149" t="s">
        <v>304</v>
      </c>
      <c r="E531" s="150" t="s">
        <v>305</v>
      </c>
      <c r="F531" s="149" t="s">
        <v>306</v>
      </c>
      <c r="G531" s="149" t="s">
        <v>307</v>
      </c>
      <c r="H531" s="151" t="s">
        <v>268</v>
      </c>
      <c r="I531" s="151" t="s">
        <v>308</v>
      </c>
      <c r="J531" s="151" t="s">
        <v>309</v>
      </c>
      <c r="K531" s="151" t="s">
        <v>818</v>
      </c>
      <c r="L531" s="151" t="s">
        <v>310</v>
      </c>
      <c r="M531" s="151" t="s">
        <v>311</v>
      </c>
      <c r="N531" s="151" t="s">
        <v>312</v>
      </c>
      <c r="O531" s="151" t="s">
        <v>313</v>
      </c>
      <c r="P531" s="151" t="s">
        <v>314</v>
      </c>
      <c r="Q531" s="151" t="s">
        <v>315</v>
      </c>
      <c r="R531" s="151" t="s">
        <v>316</v>
      </c>
      <c r="S531" s="151" t="s">
        <v>317</v>
      </c>
      <c r="T531" s="151" t="s">
        <v>819</v>
      </c>
      <c r="U531" s="782" t="s">
        <v>319</v>
      </c>
      <c r="V531" s="438"/>
    </row>
    <row r="532" spans="1:23" s="166" customFormat="1" ht="36.5" thickBot="1" x14ac:dyDescent="0.4">
      <c r="A532" s="1405"/>
      <c r="B532" s="1407"/>
      <c r="C532" s="1407"/>
      <c r="D532" s="152" t="s">
        <v>320</v>
      </c>
      <c r="E532" s="152" t="s">
        <v>333</v>
      </c>
      <c r="F532" s="152" t="s">
        <v>322</v>
      </c>
      <c r="G532" s="152" t="s">
        <v>322</v>
      </c>
      <c r="H532" s="152" t="s">
        <v>54</v>
      </c>
      <c r="I532" s="152" t="s">
        <v>334</v>
      </c>
      <c r="J532" s="152" t="s">
        <v>323</v>
      </c>
      <c r="K532" s="152" t="s">
        <v>324</v>
      </c>
      <c r="L532" s="152" t="s">
        <v>324</v>
      </c>
      <c r="M532" s="152" t="s">
        <v>325</v>
      </c>
      <c r="N532" s="152" t="s">
        <v>324</v>
      </c>
      <c r="O532" s="152" t="s">
        <v>326</v>
      </c>
      <c r="P532" s="152" t="s">
        <v>820</v>
      </c>
      <c r="Q532" s="152" t="s">
        <v>327</v>
      </c>
      <c r="R532" s="152" t="s">
        <v>328</v>
      </c>
      <c r="S532" s="152" t="s">
        <v>329</v>
      </c>
      <c r="T532" s="152" t="s">
        <v>329</v>
      </c>
      <c r="U532" s="783"/>
      <c r="V532" s="438"/>
    </row>
    <row r="533" spans="1:23" ht="15" customHeight="1" x14ac:dyDescent="0.35">
      <c r="A533" s="1396" t="str">
        <f>B527</f>
        <v>Extra-urb.E.4</v>
      </c>
      <c r="B533" s="141">
        <v>1</v>
      </c>
      <c r="C533" s="185"/>
      <c r="D533" s="119"/>
      <c r="E533" s="119"/>
      <c r="F533" s="185"/>
      <c r="G533" s="440"/>
      <c r="H533" s="120"/>
      <c r="I533" s="441"/>
      <c r="J533" s="442"/>
      <c r="K533" s="442"/>
      <c r="L533" s="443"/>
      <c r="M533" s="441"/>
      <c r="N533" s="443"/>
      <c r="O533" s="148"/>
      <c r="P533" s="148"/>
      <c r="Q533" s="441"/>
      <c r="R533" s="441"/>
      <c r="S533" s="441"/>
      <c r="T533" s="441"/>
      <c r="U533" s="444"/>
      <c r="V533" s="437"/>
    </row>
    <row r="534" spans="1:23" x14ac:dyDescent="0.35">
      <c r="A534" s="1396"/>
      <c r="B534" s="142">
        <v>2</v>
      </c>
      <c r="C534" s="118"/>
      <c r="D534" s="112"/>
      <c r="E534" s="112"/>
      <c r="F534" s="118"/>
      <c r="G534" s="445"/>
      <c r="H534" s="118"/>
      <c r="I534" s="428"/>
      <c r="J534" s="446"/>
      <c r="K534" s="446"/>
      <c r="L534" s="447"/>
      <c r="M534" s="428"/>
      <c r="N534" s="447"/>
      <c r="O534" s="139"/>
      <c r="P534" s="139"/>
      <c r="Q534" s="428"/>
      <c r="R534" s="428" t="s">
        <v>330</v>
      </c>
      <c r="S534" s="428"/>
      <c r="T534" s="428"/>
      <c r="U534" s="448"/>
      <c r="V534" s="437"/>
    </row>
    <row r="535" spans="1:23" x14ac:dyDescent="0.35">
      <c r="A535" s="1396"/>
      <c r="B535" s="142">
        <v>3</v>
      </c>
      <c r="C535" s="118"/>
      <c r="D535" s="112"/>
      <c r="E535" s="112"/>
      <c r="F535" s="118"/>
      <c r="G535" s="445"/>
      <c r="H535" s="118"/>
      <c r="I535" s="428"/>
      <c r="J535" s="446"/>
      <c r="K535" s="446"/>
      <c r="L535" s="447"/>
      <c r="M535" s="428"/>
      <c r="N535" s="447"/>
      <c r="O535" s="139"/>
      <c r="P535" s="139"/>
      <c r="Q535" s="428"/>
      <c r="R535" s="428"/>
      <c r="S535" s="428"/>
      <c r="T535" s="428"/>
      <c r="U535" s="448"/>
      <c r="V535" s="437"/>
    </row>
    <row r="536" spans="1:23" x14ac:dyDescent="0.35">
      <c r="A536" s="1396"/>
      <c r="B536" s="142">
        <v>4</v>
      </c>
      <c r="C536" s="118"/>
      <c r="D536" s="112"/>
      <c r="E536" s="112"/>
      <c r="F536" s="118"/>
      <c r="G536" s="445"/>
      <c r="H536" s="118"/>
      <c r="I536" s="428"/>
      <c r="J536" s="446"/>
      <c r="K536" s="446"/>
      <c r="L536" s="447"/>
      <c r="M536" s="428"/>
      <c r="N536" s="447"/>
      <c r="O536" s="139"/>
      <c r="P536" s="139"/>
      <c r="Q536" s="428"/>
      <c r="R536" s="428"/>
      <c r="S536" s="428"/>
      <c r="T536" s="428"/>
      <c r="U536" s="448"/>
      <c r="V536" s="437"/>
    </row>
    <row r="537" spans="1:23" x14ac:dyDescent="0.35">
      <c r="A537" s="1396"/>
      <c r="B537" s="142">
        <v>5</v>
      </c>
      <c r="C537" s="118"/>
      <c r="D537" s="112"/>
      <c r="E537" s="112"/>
      <c r="F537" s="118"/>
      <c r="G537" s="445"/>
      <c r="H537" s="118"/>
      <c r="I537" s="428"/>
      <c r="J537" s="446"/>
      <c r="K537" s="446"/>
      <c r="L537" s="447"/>
      <c r="M537" s="428"/>
      <c r="N537" s="447"/>
      <c r="O537" s="139"/>
      <c r="P537" s="139"/>
      <c r="Q537" s="428"/>
      <c r="R537" s="428"/>
      <c r="S537" s="428"/>
      <c r="T537" s="428"/>
      <c r="U537" s="448"/>
      <c r="V537" s="437"/>
    </row>
    <row r="538" spans="1:23" x14ac:dyDescent="0.35">
      <c r="A538" s="1396"/>
      <c r="B538" s="142">
        <v>6</v>
      </c>
      <c r="C538" s="118"/>
      <c r="D538" s="112"/>
      <c r="E538" s="112"/>
      <c r="F538" s="118"/>
      <c r="G538" s="445"/>
      <c r="H538" s="118"/>
      <c r="I538" s="428"/>
      <c r="J538" s="446"/>
      <c r="K538" s="446"/>
      <c r="L538" s="447"/>
      <c r="M538" s="428"/>
      <c r="N538" s="447"/>
      <c r="O538" s="139"/>
      <c r="P538" s="139"/>
      <c r="Q538" s="428"/>
      <c r="R538" s="428"/>
      <c r="S538" s="428"/>
      <c r="T538" s="428"/>
      <c r="U538" s="448"/>
      <c r="V538" s="437"/>
    </row>
    <row r="539" spans="1:23" x14ac:dyDescent="0.35">
      <c r="A539" s="1396"/>
      <c r="B539" s="142">
        <v>7</v>
      </c>
      <c r="C539" s="118"/>
      <c r="D539" s="112"/>
      <c r="E539" s="112"/>
      <c r="F539" s="118"/>
      <c r="G539" s="445"/>
      <c r="H539" s="118"/>
      <c r="I539" s="428"/>
      <c r="J539" s="446"/>
      <c r="K539" s="446"/>
      <c r="L539" s="447"/>
      <c r="M539" s="428"/>
      <c r="N539" s="447"/>
      <c r="O539" s="139"/>
      <c r="P539" s="139"/>
      <c r="Q539" s="428"/>
      <c r="R539" s="428"/>
      <c r="S539" s="428"/>
      <c r="T539" s="428"/>
      <c r="U539" s="448"/>
      <c r="V539" s="437"/>
    </row>
    <row r="540" spans="1:23" x14ac:dyDescent="0.35">
      <c r="A540" s="1396"/>
      <c r="B540" s="142">
        <v>8</v>
      </c>
      <c r="C540" s="118"/>
      <c r="D540" s="112"/>
      <c r="E540" s="112"/>
      <c r="F540" s="118"/>
      <c r="G540" s="445"/>
      <c r="H540" s="118"/>
      <c r="I540" s="428"/>
      <c r="J540" s="446"/>
      <c r="K540" s="446"/>
      <c r="L540" s="447"/>
      <c r="M540" s="428"/>
      <c r="N540" s="447"/>
      <c r="O540" s="139"/>
      <c r="P540" s="139"/>
      <c r="Q540" s="428"/>
      <c r="R540" s="428"/>
      <c r="S540" s="428"/>
      <c r="T540" s="428"/>
      <c r="U540" s="448"/>
      <c r="V540" s="437"/>
    </row>
    <row r="541" spans="1:23" x14ac:dyDescent="0.35">
      <c r="A541" s="1396"/>
      <c r="B541" s="142">
        <v>9</v>
      </c>
      <c r="C541" s="118"/>
      <c r="D541" s="112"/>
      <c r="E541" s="112"/>
      <c r="F541" s="118"/>
      <c r="G541" s="445"/>
      <c r="H541" s="118"/>
      <c r="I541" s="428"/>
      <c r="J541" s="446"/>
      <c r="K541" s="446"/>
      <c r="L541" s="447"/>
      <c r="M541" s="428"/>
      <c r="N541" s="447"/>
      <c r="O541" s="139"/>
      <c r="P541" s="139"/>
      <c r="Q541" s="428"/>
      <c r="R541" s="428"/>
      <c r="S541" s="428"/>
      <c r="T541" s="428"/>
      <c r="U541" s="448"/>
      <c r="V541" s="437"/>
    </row>
    <row r="542" spans="1:23" ht="15" thickBot="1" x14ac:dyDescent="0.4">
      <c r="A542" s="1397"/>
      <c r="B542" s="143">
        <v>10</v>
      </c>
      <c r="C542" s="132"/>
      <c r="D542" s="131"/>
      <c r="E542" s="131"/>
      <c r="F542" s="132"/>
      <c r="G542" s="449"/>
      <c r="H542" s="132"/>
      <c r="I542" s="450"/>
      <c r="J542" s="451"/>
      <c r="K542" s="451"/>
      <c r="L542" s="452"/>
      <c r="M542" s="450"/>
      <c r="N542" s="452"/>
      <c r="O542" s="140"/>
      <c r="P542" s="140"/>
      <c r="Q542" s="450"/>
      <c r="R542" s="450"/>
      <c r="S542" s="450"/>
      <c r="T542" s="450"/>
      <c r="U542" s="453"/>
      <c r="V542" s="437"/>
    </row>
    <row r="543" spans="1:23" ht="25" thickBot="1" x14ac:dyDescent="0.4">
      <c r="A543" s="564"/>
      <c r="C543" s="565"/>
      <c r="D543" s="566"/>
      <c r="E543" s="424" t="s">
        <v>331</v>
      </c>
      <c r="F543" s="425">
        <f>COUNTA(F533:F542)</f>
        <v>0</v>
      </c>
      <c r="G543" s="426">
        <f>COUNTA(G533:G542)</f>
        <v>0</v>
      </c>
      <c r="H543" s="565"/>
      <c r="I543" s="431"/>
      <c r="J543" s="567"/>
      <c r="K543" s="567"/>
      <c r="L543" s="568"/>
      <c r="M543" s="1354" t="s">
        <v>563</v>
      </c>
      <c r="N543" s="1355"/>
      <c r="O543" s="747">
        <f>SUM(O533:O542)</f>
        <v>0</v>
      </c>
      <c r="P543" s="748">
        <f>SUM(P533:P542)</f>
        <v>0</v>
      </c>
      <c r="Q543" s="431"/>
      <c r="S543" s="113"/>
      <c r="T543" s="117"/>
      <c r="U543" s="531"/>
      <c r="V543" s="455"/>
    </row>
    <row r="544" spans="1:23" ht="15" thickBot="1" x14ac:dyDescent="0.4">
      <c r="A544" s="456"/>
      <c r="B544" s="457"/>
      <c r="C544" s="407"/>
      <c r="D544" s="407"/>
      <c r="E544" s="407"/>
      <c r="F544" s="457"/>
      <c r="G544" s="407"/>
      <c r="H544" s="407"/>
      <c r="I544" s="457"/>
      <c r="J544" s="457"/>
      <c r="K544" s="457"/>
      <c r="L544" s="407"/>
      <c r="M544" s="407"/>
      <c r="N544" s="407"/>
      <c r="O544" s="407"/>
      <c r="P544" s="407"/>
      <c r="Q544" s="407"/>
      <c r="R544" s="407"/>
      <c r="S544" s="407"/>
      <c r="T544" s="458"/>
      <c r="U544" s="407"/>
      <c r="V544" s="459"/>
    </row>
    <row r="545" spans="1:23" ht="15" thickBot="1" x14ac:dyDescent="0.4">
      <c r="A545" s="432"/>
      <c r="B545" s="433"/>
      <c r="C545" s="434"/>
      <c r="D545" s="434"/>
      <c r="E545" s="434"/>
      <c r="F545" s="433"/>
      <c r="G545" s="434"/>
      <c r="H545" s="434"/>
      <c r="I545" s="433"/>
      <c r="J545" s="433"/>
      <c r="K545" s="433"/>
      <c r="L545" s="434"/>
      <c r="M545" s="434"/>
      <c r="N545" s="434"/>
      <c r="O545" s="434"/>
      <c r="P545" s="434"/>
      <c r="Q545" s="434"/>
      <c r="R545" s="434"/>
      <c r="S545" s="434"/>
      <c r="T545" s="434"/>
      <c r="U545" s="434"/>
      <c r="V545" s="435"/>
    </row>
    <row r="546" spans="1:23" ht="36" customHeight="1" thickBot="1" x14ac:dyDescent="0.4">
      <c r="A546" s="147" t="s">
        <v>9</v>
      </c>
      <c r="B546" s="1317" t="s">
        <v>724</v>
      </c>
      <c r="C546" s="1318"/>
      <c r="E546" s="1410" t="s">
        <v>294</v>
      </c>
      <c r="F546" s="1411"/>
      <c r="G546" s="1315">
        <f>VLOOKUP(B546,'EXTRAUrbano.Piano inv. forn '!$D$140:$AB$176,3,FALSE)</f>
        <v>0</v>
      </c>
      <c r="H546" s="1316"/>
      <c r="I546" s="104"/>
      <c r="J546" s="1410" t="s">
        <v>295</v>
      </c>
      <c r="K546" s="1412"/>
      <c r="L546" s="1411"/>
      <c r="M546" s="1315">
        <f>VLOOKUP(B546,'EXTRAUrbano.Piano inv. forn '!$D$140:$AB$176,4,FALSE)</f>
        <v>0</v>
      </c>
      <c r="N546" s="1316"/>
      <c r="P546" s="153" t="s">
        <v>296</v>
      </c>
      <c r="Q546" s="436"/>
      <c r="S546" s="154" t="s">
        <v>297</v>
      </c>
      <c r="T546" s="1171"/>
      <c r="U546" s="1173"/>
      <c r="V546" s="437"/>
    </row>
    <row r="547" spans="1:23" ht="13.5" customHeight="1" thickBot="1" x14ac:dyDescent="0.4">
      <c r="A547" s="133"/>
      <c r="B547" s="114"/>
      <c r="C547" s="114"/>
      <c r="E547" s="115"/>
      <c r="F547" s="115"/>
      <c r="G547" s="116"/>
      <c r="H547" s="116"/>
      <c r="I547" s="104"/>
      <c r="J547" s="115"/>
      <c r="K547" s="115"/>
      <c r="L547" s="115"/>
      <c r="M547" s="116"/>
      <c r="N547" s="116"/>
      <c r="P547" s="117"/>
      <c r="S547" s="113"/>
      <c r="T547" s="431"/>
      <c r="V547" s="134"/>
      <c r="W547" s="431"/>
    </row>
    <row r="548" spans="1:23" ht="33.75" customHeight="1" thickBot="1" x14ac:dyDescent="0.4">
      <c r="A548" s="1398" t="s">
        <v>298</v>
      </c>
      <c r="B548" s="1399"/>
      <c r="C548" s="1399"/>
      <c r="D548" s="1400"/>
      <c r="E548" s="1346">
        <f>VLOOKUP(B546,'EXTRAUrbano.Piano inv. forn '!$D$140:$AB$176,17,FALSE)</f>
        <v>0</v>
      </c>
      <c r="F548" s="1347"/>
      <c r="G548" s="1347"/>
      <c r="H548" s="1348"/>
      <c r="I548" s="104"/>
      <c r="J548" s="1398" t="s">
        <v>53</v>
      </c>
      <c r="K548" s="1441"/>
      <c r="L548" s="1399"/>
      <c r="M548" s="1346">
        <f>VLOOKUP(B546,'EXTRAUrbano.Piano inv. forn '!$D$140:$AB$176,19,FALSE)</f>
        <v>0</v>
      </c>
      <c r="N548" s="1348"/>
      <c r="O548" s="130"/>
      <c r="P548" s="781" t="s">
        <v>299</v>
      </c>
      <c r="Q548" s="135">
        <f>M548+E548</f>
        <v>0</v>
      </c>
      <c r="S548" s="154" t="s">
        <v>300</v>
      </c>
      <c r="T548" s="1171"/>
      <c r="U548" s="1173"/>
      <c r="V548" s="134"/>
      <c r="W548" s="431"/>
    </row>
    <row r="549" spans="1:23" ht="33.75" customHeight="1" thickBot="1" x14ac:dyDescent="0.4">
      <c r="A549" s="136"/>
      <c r="B549" s="137"/>
      <c r="C549" s="137"/>
      <c r="D549" s="137"/>
      <c r="E549" s="138"/>
      <c r="F549" s="138"/>
      <c r="G549" s="138"/>
      <c r="H549" s="138"/>
      <c r="I549" s="104"/>
      <c r="J549" s="115"/>
      <c r="K549" s="115"/>
      <c r="L549" s="115"/>
      <c r="M549" s="138"/>
      <c r="N549" s="138"/>
      <c r="O549" s="130"/>
      <c r="P549" s="113"/>
      <c r="Q549" s="130"/>
      <c r="S549" s="113"/>
      <c r="T549" s="114"/>
      <c r="U549" s="114"/>
      <c r="V549" s="134"/>
      <c r="W549" s="431"/>
    </row>
    <row r="550" spans="1:23" s="166" customFormat="1" ht="72" customHeight="1" x14ac:dyDescent="0.35">
      <c r="A550" s="1404" t="s">
        <v>301</v>
      </c>
      <c r="B550" s="1406" t="s">
        <v>302</v>
      </c>
      <c r="C550" s="1406" t="s">
        <v>303</v>
      </c>
      <c r="D550" s="149" t="s">
        <v>304</v>
      </c>
      <c r="E550" s="150" t="s">
        <v>305</v>
      </c>
      <c r="F550" s="149" t="s">
        <v>306</v>
      </c>
      <c r="G550" s="149" t="s">
        <v>307</v>
      </c>
      <c r="H550" s="151" t="s">
        <v>268</v>
      </c>
      <c r="I550" s="151" t="s">
        <v>308</v>
      </c>
      <c r="J550" s="151" t="s">
        <v>309</v>
      </c>
      <c r="K550" s="151" t="s">
        <v>818</v>
      </c>
      <c r="L550" s="151" t="s">
        <v>310</v>
      </c>
      <c r="M550" s="151" t="s">
        <v>311</v>
      </c>
      <c r="N550" s="151" t="s">
        <v>312</v>
      </c>
      <c r="O550" s="151" t="s">
        <v>313</v>
      </c>
      <c r="P550" s="151" t="s">
        <v>314</v>
      </c>
      <c r="Q550" s="151" t="s">
        <v>315</v>
      </c>
      <c r="R550" s="151" t="s">
        <v>316</v>
      </c>
      <c r="S550" s="151" t="s">
        <v>317</v>
      </c>
      <c r="T550" s="151" t="s">
        <v>819</v>
      </c>
      <c r="U550" s="782" t="s">
        <v>319</v>
      </c>
      <c r="V550" s="438"/>
    </row>
    <row r="551" spans="1:23" s="166" customFormat="1" ht="36.5" thickBot="1" x14ac:dyDescent="0.4">
      <c r="A551" s="1405"/>
      <c r="B551" s="1407"/>
      <c r="C551" s="1407"/>
      <c r="D551" s="152" t="s">
        <v>320</v>
      </c>
      <c r="E551" s="152" t="s">
        <v>333</v>
      </c>
      <c r="F551" s="152" t="s">
        <v>322</v>
      </c>
      <c r="G551" s="152" t="s">
        <v>322</v>
      </c>
      <c r="H551" s="152" t="s">
        <v>54</v>
      </c>
      <c r="I551" s="152" t="s">
        <v>334</v>
      </c>
      <c r="J551" s="152" t="s">
        <v>323</v>
      </c>
      <c r="K551" s="152" t="s">
        <v>324</v>
      </c>
      <c r="L551" s="152" t="s">
        <v>324</v>
      </c>
      <c r="M551" s="152" t="s">
        <v>325</v>
      </c>
      <c r="N551" s="152" t="s">
        <v>324</v>
      </c>
      <c r="O551" s="152" t="s">
        <v>326</v>
      </c>
      <c r="P551" s="152" t="s">
        <v>820</v>
      </c>
      <c r="Q551" s="152" t="s">
        <v>327</v>
      </c>
      <c r="R551" s="152" t="s">
        <v>328</v>
      </c>
      <c r="S551" s="152" t="s">
        <v>329</v>
      </c>
      <c r="T551" s="152" t="s">
        <v>329</v>
      </c>
      <c r="U551" s="783"/>
      <c r="V551" s="438"/>
    </row>
    <row r="552" spans="1:23" ht="15" customHeight="1" x14ac:dyDescent="0.35">
      <c r="A552" s="1396" t="str">
        <f>B546</f>
        <v>Extra-urb.E.4</v>
      </c>
      <c r="B552" s="141">
        <v>1</v>
      </c>
      <c r="C552" s="185"/>
      <c r="D552" s="119"/>
      <c r="E552" s="119"/>
      <c r="F552" s="185"/>
      <c r="G552" s="440"/>
      <c r="H552" s="120"/>
      <c r="I552" s="441"/>
      <c r="J552" s="442"/>
      <c r="K552" s="442"/>
      <c r="L552" s="443"/>
      <c r="M552" s="441"/>
      <c r="N552" s="443"/>
      <c r="O552" s="148"/>
      <c r="P552" s="148"/>
      <c r="Q552" s="441"/>
      <c r="R552" s="441"/>
      <c r="S552" s="441"/>
      <c r="T552" s="441"/>
      <c r="U552" s="444"/>
      <c r="V552" s="437"/>
    </row>
    <row r="553" spans="1:23" x14ac:dyDescent="0.35">
      <c r="A553" s="1396"/>
      <c r="B553" s="142">
        <v>2</v>
      </c>
      <c r="C553" s="118"/>
      <c r="D553" s="112"/>
      <c r="E553" s="112"/>
      <c r="F553" s="118"/>
      <c r="G553" s="445"/>
      <c r="H553" s="118"/>
      <c r="I553" s="428"/>
      <c r="J553" s="446"/>
      <c r="K553" s="446"/>
      <c r="L553" s="447"/>
      <c r="M553" s="428"/>
      <c r="N553" s="447"/>
      <c r="O553" s="139"/>
      <c r="P553" s="139"/>
      <c r="Q553" s="428"/>
      <c r="R553" s="428" t="s">
        <v>330</v>
      </c>
      <c r="S553" s="428"/>
      <c r="T553" s="428"/>
      <c r="U553" s="448"/>
      <c r="V553" s="437"/>
    </row>
    <row r="554" spans="1:23" x14ac:dyDescent="0.35">
      <c r="A554" s="1396"/>
      <c r="B554" s="142">
        <v>3</v>
      </c>
      <c r="C554" s="118"/>
      <c r="D554" s="112"/>
      <c r="E554" s="112"/>
      <c r="F554" s="118"/>
      <c r="G554" s="445"/>
      <c r="H554" s="118"/>
      <c r="I554" s="428"/>
      <c r="J554" s="446"/>
      <c r="K554" s="446"/>
      <c r="L554" s="447"/>
      <c r="M554" s="428"/>
      <c r="N554" s="447"/>
      <c r="O554" s="139"/>
      <c r="P554" s="139"/>
      <c r="Q554" s="428"/>
      <c r="R554" s="428"/>
      <c r="S554" s="428"/>
      <c r="T554" s="428"/>
      <c r="U554" s="448"/>
      <c r="V554" s="437"/>
    </row>
    <row r="555" spans="1:23" x14ac:dyDescent="0.35">
      <c r="A555" s="1396"/>
      <c r="B555" s="142">
        <v>4</v>
      </c>
      <c r="C555" s="118"/>
      <c r="D555" s="112"/>
      <c r="E555" s="112"/>
      <c r="F555" s="118"/>
      <c r="G555" s="445"/>
      <c r="H555" s="118"/>
      <c r="I555" s="428"/>
      <c r="J555" s="446"/>
      <c r="K555" s="446"/>
      <c r="L555" s="447"/>
      <c r="M555" s="428"/>
      <c r="N555" s="447"/>
      <c r="O555" s="139"/>
      <c r="P555" s="139"/>
      <c r="Q555" s="428"/>
      <c r="R555" s="428"/>
      <c r="S555" s="428"/>
      <c r="T555" s="428"/>
      <c r="U555" s="448"/>
      <c r="V555" s="437"/>
    </row>
    <row r="556" spans="1:23" x14ac:dyDescent="0.35">
      <c r="A556" s="1396"/>
      <c r="B556" s="142">
        <v>5</v>
      </c>
      <c r="C556" s="118"/>
      <c r="D556" s="112"/>
      <c r="E556" s="112"/>
      <c r="F556" s="118"/>
      <c r="G556" s="445"/>
      <c r="H556" s="118"/>
      <c r="I556" s="428"/>
      <c r="J556" s="446"/>
      <c r="K556" s="446"/>
      <c r="L556" s="447"/>
      <c r="M556" s="428"/>
      <c r="N556" s="447"/>
      <c r="O556" s="139"/>
      <c r="P556" s="139"/>
      <c r="Q556" s="428"/>
      <c r="R556" s="428"/>
      <c r="S556" s="428"/>
      <c r="T556" s="428"/>
      <c r="U556" s="448"/>
      <c r="V556" s="437"/>
    </row>
    <row r="557" spans="1:23" x14ac:dyDescent="0.35">
      <c r="A557" s="1396"/>
      <c r="B557" s="142">
        <v>6</v>
      </c>
      <c r="C557" s="118"/>
      <c r="D557" s="112"/>
      <c r="E557" s="112"/>
      <c r="F557" s="118"/>
      <c r="G557" s="445"/>
      <c r="H557" s="118"/>
      <c r="I557" s="428"/>
      <c r="J557" s="446"/>
      <c r="K557" s="446"/>
      <c r="L557" s="447"/>
      <c r="M557" s="428"/>
      <c r="N557" s="447"/>
      <c r="O557" s="139"/>
      <c r="P557" s="139"/>
      <c r="Q557" s="428"/>
      <c r="R557" s="428"/>
      <c r="S557" s="428"/>
      <c r="T557" s="428"/>
      <c r="U557" s="448"/>
      <c r="V557" s="437"/>
    </row>
    <row r="558" spans="1:23" x14ac:dyDescent="0.35">
      <c r="A558" s="1396"/>
      <c r="B558" s="142">
        <v>7</v>
      </c>
      <c r="C558" s="118"/>
      <c r="D558" s="112"/>
      <c r="E558" s="112"/>
      <c r="F558" s="118"/>
      <c r="G558" s="445"/>
      <c r="H558" s="118"/>
      <c r="I558" s="428"/>
      <c r="J558" s="446"/>
      <c r="K558" s="446"/>
      <c r="L558" s="447"/>
      <c r="M558" s="428"/>
      <c r="N558" s="447"/>
      <c r="O558" s="139"/>
      <c r="P558" s="139"/>
      <c r="Q558" s="428"/>
      <c r="R558" s="428"/>
      <c r="S558" s="428"/>
      <c r="T558" s="428"/>
      <c r="U558" s="448"/>
      <c r="V558" s="437"/>
    </row>
    <row r="559" spans="1:23" x14ac:dyDescent="0.35">
      <c r="A559" s="1396"/>
      <c r="B559" s="142">
        <v>8</v>
      </c>
      <c r="C559" s="118"/>
      <c r="D559" s="112"/>
      <c r="E559" s="112"/>
      <c r="F559" s="118"/>
      <c r="G559" s="445"/>
      <c r="H559" s="118"/>
      <c r="I559" s="428"/>
      <c r="J559" s="446"/>
      <c r="K559" s="446"/>
      <c r="L559" s="447"/>
      <c r="M559" s="428"/>
      <c r="N559" s="447"/>
      <c r="O559" s="139"/>
      <c r="P559" s="139"/>
      <c r="Q559" s="428"/>
      <c r="R559" s="428"/>
      <c r="S559" s="428"/>
      <c r="T559" s="428"/>
      <c r="U559" s="448"/>
      <c r="V559" s="437"/>
    </row>
    <row r="560" spans="1:23" x14ac:dyDescent="0.35">
      <c r="A560" s="1396"/>
      <c r="B560" s="142">
        <v>9</v>
      </c>
      <c r="C560" s="118"/>
      <c r="D560" s="112"/>
      <c r="E560" s="112"/>
      <c r="F560" s="118"/>
      <c r="G560" s="445"/>
      <c r="H560" s="118"/>
      <c r="I560" s="428"/>
      <c r="J560" s="446"/>
      <c r="K560" s="446"/>
      <c r="L560" s="447"/>
      <c r="M560" s="428"/>
      <c r="N560" s="447"/>
      <c r="O560" s="139"/>
      <c r="P560" s="139"/>
      <c r="Q560" s="428"/>
      <c r="R560" s="428"/>
      <c r="S560" s="428"/>
      <c r="T560" s="428"/>
      <c r="U560" s="448"/>
      <c r="V560" s="437"/>
    </row>
    <row r="561" spans="1:23" ht="15" thickBot="1" x14ac:dyDescent="0.4">
      <c r="A561" s="1397"/>
      <c r="B561" s="143">
        <v>10</v>
      </c>
      <c r="C561" s="132"/>
      <c r="D561" s="131"/>
      <c r="E561" s="131"/>
      <c r="F561" s="132"/>
      <c r="G561" s="449"/>
      <c r="H561" s="132"/>
      <c r="I561" s="450"/>
      <c r="J561" s="451"/>
      <c r="K561" s="451"/>
      <c r="L561" s="452"/>
      <c r="M561" s="450"/>
      <c r="N561" s="452"/>
      <c r="O561" s="140"/>
      <c r="P561" s="140"/>
      <c r="Q561" s="450"/>
      <c r="R561" s="450"/>
      <c r="S561" s="450"/>
      <c r="T561" s="450"/>
      <c r="U561" s="453"/>
      <c r="V561" s="437"/>
    </row>
    <row r="562" spans="1:23" ht="25" thickBot="1" x14ac:dyDescent="0.4">
      <c r="A562" s="564"/>
      <c r="C562" s="565"/>
      <c r="D562" s="566"/>
      <c r="E562" s="424" t="s">
        <v>331</v>
      </c>
      <c r="F562" s="425">
        <f>COUNTA(F552:F561)</f>
        <v>0</v>
      </c>
      <c r="G562" s="426">
        <f>COUNTA(G552:G561)</f>
        <v>0</v>
      </c>
      <c r="H562" s="565"/>
      <c r="I562" s="431"/>
      <c r="J562" s="567"/>
      <c r="K562" s="567"/>
      <c r="L562" s="568"/>
      <c r="M562" s="1354" t="s">
        <v>563</v>
      </c>
      <c r="N562" s="1355"/>
      <c r="O562" s="747">
        <f>SUM(O552:O561)</f>
        <v>0</v>
      </c>
      <c r="P562" s="748">
        <f>SUM(P552:P561)</f>
        <v>0</v>
      </c>
      <c r="Q562" s="431"/>
      <c r="S562" s="113"/>
      <c r="T562" s="117"/>
      <c r="U562" s="531"/>
      <c r="V562" s="455"/>
    </row>
    <row r="563" spans="1:23" ht="15" thickBot="1" x14ac:dyDescent="0.4">
      <c r="A563" s="456"/>
      <c r="B563" s="457"/>
      <c r="C563" s="407"/>
      <c r="D563" s="407"/>
      <c r="E563" s="407"/>
      <c r="F563" s="457"/>
      <c r="G563" s="407"/>
      <c r="H563" s="407"/>
      <c r="I563" s="457"/>
      <c r="J563" s="457"/>
      <c r="K563" s="457"/>
      <c r="L563" s="407"/>
      <c r="M563" s="407"/>
      <c r="N563" s="407"/>
      <c r="O563" s="407"/>
      <c r="P563" s="407"/>
      <c r="Q563" s="407"/>
      <c r="R563" s="407"/>
      <c r="S563" s="407"/>
      <c r="T563" s="458"/>
      <c r="U563" s="407"/>
      <c r="V563" s="459"/>
    </row>
    <row r="564" spans="1:23" ht="15" thickBot="1" x14ac:dyDescent="0.4">
      <c r="A564" s="432"/>
      <c r="B564" s="433"/>
      <c r="C564" s="434"/>
      <c r="D564" s="434"/>
      <c r="E564" s="434"/>
      <c r="F564" s="433"/>
      <c r="G564" s="434"/>
      <c r="H564" s="434"/>
      <c r="I564" s="433"/>
      <c r="J564" s="433"/>
      <c r="K564" s="433"/>
      <c r="L564" s="434"/>
      <c r="M564" s="434"/>
      <c r="N564" s="434"/>
      <c r="O564" s="434"/>
      <c r="P564" s="434"/>
      <c r="Q564" s="434"/>
      <c r="R564" s="434"/>
      <c r="S564" s="434"/>
      <c r="T564" s="434"/>
      <c r="U564" s="434"/>
      <c r="V564" s="435"/>
    </row>
    <row r="565" spans="1:23" ht="36" customHeight="1" thickBot="1" x14ac:dyDescent="0.4">
      <c r="A565" s="147" t="s">
        <v>9</v>
      </c>
      <c r="B565" s="1317" t="s">
        <v>724</v>
      </c>
      <c r="C565" s="1318"/>
      <c r="E565" s="1410" t="s">
        <v>294</v>
      </c>
      <c r="F565" s="1411"/>
      <c r="G565" s="1315">
        <f>VLOOKUP(B565,'EXTRAUrbano.Piano inv. forn '!$D$140:$AB$176,3,FALSE)</f>
        <v>0</v>
      </c>
      <c r="H565" s="1316"/>
      <c r="I565" s="104"/>
      <c r="J565" s="1410" t="s">
        <v>295</v>
      </c>
      <c r="K565" s="1412"/>
      <c r="L565" s="1411"/>
      <c r="M565" s="1315">
        <f>VLOOKUP(B565,'EXTRAUrbano.Piano inv. forn '!$D$140:$AB$176,4,FALSE)</f>
        <v>0</v>
      </c>
      <c r="N565" s="1316"/>
      <c r="P565" s="153" t="s">
        <v>296</v>
      </c>
      <c r="Q565" s="436"/>
      <c r="S565" s="154" t="s">
        <v>297</v>
      </c>
      <c r="T565" s="1171"/>
      <c r="U565" s="1173"/>
      <c r="V565" s="437"/>
    </row>
    <row r="566" spans="1:23" ht="13.5" customHeight="1" thickBot="1" x14ac:dyDescent="0.4">
      <c r="A566" s="133"/>
      <c r="B566" s="114"/>
      <c r="C566" s="114"/>
      <c r="E566" s="115"/>
      <c r="F566" s="115"/>
      <c r="G566" s="116"/>
      <c r="H566" s="116"/>
      <c r="I566" s="104"/>
      <c r="J566" s="115"/>
      <c r="K566" s="115"/>
      <c r="L566" s="115"/>
      <c r="M566" s="116"/>
      <c r="N566" s="116"/>
      <c r="P566" s="117"/>
      <c r="S566" s="113"/>
      <c r="T566" s="431"/>
      <c r="V566" s="134"/>
      <c r="W566" s="431"/>
    </row>
    <row r="567" spans="1:23" ht="33.75" customHeight="1" thickBot="1" x14ac:dyDescent="0.4">
      <c r="A567" s="1398" t="s">
        <v>298</v>
      </c>
      <c r="B567" s="1399"/>
      <c r="C567" s="1399"/>
      <c r="D567" s="1400"/>
      <c r="E567" s="1346">
        <f>VLOOKUP(B565,'EXTRAUrbano.Piano inv. forn '!$D$140:$AB$176,17,FALSE)</f>
        <v>0</v>
      </c>
      <c r="F567" s="1347"/>
      <c r="G567" s="1347"/>
      <c r="H567" s="1348"/>
      <c r="I567" s="104"/>
      <c r="J567" s="1398" t="s">
        <v>53</v>
      </c>
      <c r="K567" s="1441"/>
      <c r="L567" s="1399"/>
      <c r="M567" s="1346">
        <f>VLOOKUP(B565,'EXTRAUrbano.Piano inv. forn '!$D$140:$AB$176,19,FALSE)</f>
        <v>0</v>
      </c>
      <c r="N567" s="1348"/>
      <c r="O567" s="130"/>
      <c r="P567" s="781" t="s">
        <v>299</v>
      </c>
      <c r="Q567" s="135">
        <f>M567+E567</f>
        <v>0</v>
      </c>
      <c r="S567" s="154" t="s">
        <v>300</v>
      </c>
      <c r="T567" s="1171"/>
      <c r="U567" s="1173"/>
      <c r="V567" s="134"/>
      <c r="W567" s="431"/>
    </row>
    <row r="568" spans="1:23" ht="33.75" customHeight="1" thickBot="1" x14ac:dyDescent="0.4">
      <c r="A568" s="136"/>
      <c r="B568" s="137"/>
      <c r="C568" s="137"/>
      <c r="D568" s="137"/>
      <c r="E568" s="138"/>
      <c r="F568" s="138"/>
      <c r="G568" s="138"/>
      <c r="H568" s="138"/>
      <c r="I568" s="104"/>
      <c r="J568" s="115"/>
      <c r="K568" s="115"/>
      <c r="L568" s="115"/>
      <c r="M568" s="138"/>
      <c r="N568" s="138"/>
      <c r="O568" s="130"/>
      <c r="P568" s="113"/>
      <c r="Q568" s="130"/>
      <c r="S568" s="113"/>
      <c r="T568" s="114"/>
      <c r="U568" s="114"/>
      <c r="V568" s="134"/>
      <c r="W568" s="431"/>
    </row>
    <row r="569" spans="1:23" s="166" customFormat="1" ht="72" customHeight="1" x14ac:dyDescent="0.35">
      <c r="A569" s="1404" t="s">
        <v>301</v>
      </c>
      <c r="B569" s="1406" t="s">
        <v>302</v>
      </c>
      <c r="C569" s="1406" t="s">
        <v>303</v>
      </c>
      <c r="D569" s="149" t="s">
        <v>304</v>
      </c>
      <c r="E569" s="150" t="s">
        <v>305</v>
      </c>
      <c r="F569" s="149" t="s">
        <v>306</v>
      </c>
      <c r="G569" s="149" t="s">
        <v>307</v>
      </c>
      <c r="H569" s="151" t="s">
        <v>268</v>
      </c>
      <c r="I569" s="151" t="s">
        <v>308</v>
      </c>
      <c r="J569" s="151" t="s">
        <v>309</v>
      </c>
      <c r="K569" s="151" t="s">
        <v>818</v>
      </c>
      <c r="L569" s="151" t="s">
        <v>310</v>
      </c>
      <c r="M569" s="151" t="s">
        <v>311</v>
      </c>
      <c r="N569" s="151" t="s">
        <v>312</v>
      </c>
      <c r="O569" s="151" t="s">
        <v>313</v>
      </c>
      <c r="P569" s="151" t="s">
        <v>314</v>
      </c>
      <c r="Q569" s="151" t="s">
        <v>315</v>
      </c>
      <c r="R569" s="151" t="s">
        <v>316</v>
      </c>
      <c r="S569" s="151" t="s">
        <v>317</v>
      </c>
      <c r="T569" s="151" t="s">
        <v>819</v>
      </c>
      <c r="U569" s="782" t="s">
        <v>319</v>
      </c>
      <c r="V569" s="438"/>
    </row>
    <row r="570" spans="1:23" s="166" customFormat="1" ht="36.5" thickBot="1" x14ac:dyDescent="0.4">
      <c r="A570" s="1405"/>
      <c r="B570" s="1407"/>
      <c r="C570" s="1407"/>
      <c r="D570" s="152" t="s">
        <v>320</v>
      </c>
      <c r="E570" s="152" t="s">
        <v>333</v>
      </c>
      <c r="F570" s="152" t="s">
        <v>322</v>
      </c>
      <c r="G570" s="152" t="s">
        <v>322</v>
      </c>
      <c r="H570" s="152" t="s">
        <v>54</v>
      </c>
      <c r="I570" s="152" t="s">
        <v>334</v>
      </c>
      <c r="J570" s="152" t="s">
        <v>323</v>
      </c>
      <c r="K570" s="152" t="s">
        <v>324</v>
      </c>
      <c r="L570" s="152" t="s">
        <v>324</v>
      </c>
      <c r="M570" s="152" t="s">
        <v>325</v>
      </c>
      <c r="N570" s="152" t="s">
        <v>324</v>
      </c>
      <c r="O570" s="152" t="s">
        <v>326</v>
      </c>
      <c r="P570" s="152" t="s">
        <v>820</v>
      </c>
      <c r="Q570" s="152" t="s">
        <v>327</v>
      </c>
      <c r="R570" s="152" t="s">
        <v>328</v>
      </c>
      <c r="S570" s="152" t="s">
        <v>329</v>
      </c>
      <c r="T570" s="152" t="s">
        <v>329</v>
      </c>
      <c r="U570" s="783"/>
      <c r="V570" s="438"/>
    </row>
    <row r="571" spans="1:23" ht="15" customHeight="1" x14ac:dyDescent="0.35">
      <c r="A571" s="1396" t="str">
        <f>B565</f>
        <v>Extra-urb.E.4</v>
      </c>
      <c r="B571" s="141">
        <v>1</v>
      </c>
      <c r="C571" s="185"/>
      <c r="D571" s="119"/>
      <c r="E571" s="119"/>
      <c r="F571" s="185"/>
      <c r="G571" s="440"/>
      <c r="H571" s="120"/>
      <c r="I571" s="441"/>
      <c r="J571" s="442"/>
      <c r="K571" s="442"/>
      <c r="L571" s="443"/>
      <c r="M571" s="441"/>
      <c r="N571" s="443"/>
      <c r="O571" s="148"/>
      <c r="P571" s="148"/>
      <c r="Q571" s="441"/>
      <c r="R571" s="441"/>
      <c r="S571" s="441"/>
      <c r="T571" s="441"/>
      <c r="U571" s="444"/>
      <c r="V571" s="437"/>
    </row>
    <row r="572" spans="1:23" x14ac:dyDescent="0.35">
      <c r="A572" s="1396"/>
      <c r="B572" s="142">
        <v>2</v>
      </c>
      <c r="C572" s="118"/>
      <c r="D572" s="112"/>
      <c r="E572" s="112"/>
      <c r="F572" s="118"/>
      <c r="G572" s="445"/>
      <c r="H572" s="118"/>
      <c r="I572" s="428"/>
      <c r="J572" s="446"/>
      <c r="K572" s="446"/>
      <c r="L572" s="447"/>
      <c r="M572" s="428"/>
      <c r="N572" s="447"/>
      <c r="O572" s="139"/>
      <c r="P572" s="139"/>
      <c r="Q572" s="428"/>
      <c r="R572" s="428" t="s">
        <v>330</v>
      </c>
      <c r="S572" s="428"/>
      <c r="T572" s="428"/>
      <c r="U572" s="448"/>
      <c r="V572" s="437"/>
    </row>
    <row r="573" spans="1:23" x14ac:dyDescent="0.35">
      <c r="A573" s="1396"/>
      <c r="B573" s="142">
        <v>3</v>
      </c>
      <c r="C573" s="118"/>
      <c r="D573" s="112"/>
      <c r="E573" s="112"/>
      <c r="F573" s="118"/>
      <c r="G573" s="445"/>
      <c r="H573" s="118"/>
      <c r="I573" s="428"/>
      <c r="J573" s="446"/>
      <c r="K573" s="446"/>
      <c r="L573" s="447"/>
      <c r="M573" s="428"/>
      <c r="N573" s="447"/>
      <c r="O573" s="139"/>
      <c r="P573" s="139"/>
      <c r="Q573" s="428"/>
      <c r="R573" s="428"/>
      <c r="S573" s="428"/>
      <c r="T573" s="428"/>
      <c r="U573" s="448"/>
      <c r="V573" s="437"/>
    </row>
    <row r="574" spans="1:23" x14ac:dyDescent="0.35">
      <c r="A574" s="1396"/>
      <c r="B574" s="142">
        <v>4</v>
      </c>
      <c r="C574" s="118"/>
      <c r="D574" s="112"/>
      <c r="E574" s="112"/>
      <c r="F574" s="118"/>
      <c r="G574" s="445"/>
      <c r="H574" s="118"/>
      <c r="I574" s="428"/>
      <c r="J574" s="446"/>
      <c r="K574" s="446"/>
      <c r="L574" s="447"/>
      <c r="M574" s="428"/>
      <c r="N574" s="447"/>
      <c r="O574" s="139"/>
      <c r="P574" s="139"/>
      <c r="Q574" s="428"/>
      <c r="R574" s="428"/>
      <c r="S574" s="428"/>
      <c r="T574" s="428"/>
      <c r="U574" s="448"/>
      <c r="V574" s="437"/>
    </row>
    <row r="575" spans="1:23" x14ac:dyDescent="0.35">
      <c r="A575" s="1396"/>
      <c r="B575" s="142">
        <v>5</v>
      </c>
      <c r="C575" s="118"/>
      <c r="D575" s="112"/>
      <c r="E575" s="112"/>
      <c r="F575" s="118"/>
      <c r="G575" s="445"/>
      <c r="H575" s="118"/>
      <c r="I575" s="428"/>
      <c r="J575" s="446"/>
      <c r="K575" s="446"/>
      <c r="L575" s="447"/>
      <c r="M575" s="428"/>
      <c r="N575" s="447"/>
      <c r="O575" s="139"/>
      <c r="P575" s="139"/>
      <c r="Q575" s="428"/>
      <c r="R575" s="428"/>
      <c r="S575" s="428"/>
      <c r="T575" s="428"/>
      <c r="U575" s="448"/>
      <c r="V575" s="437"/>
    </row>
    <row r="576" spans="1:23" x14ac:dyDescent="0.35">
      <c r="A576" s="1396"/>
      <c r="B576" s="142">
        <v>6</v>
      </c>
      <c r="C576" s="118"/>
      <c r="D576" s="112"/>
      <c r="E576" s="112"/>
      <c r="F576" s="118"/>
      <c r="G576" s="445"/>
      <c r="H576" s="118"/>
      <c r="I576" s="428"/>
      <c r="J576" s="446"/>
      <c r="K576" s="446"/>
      <c r="L576" s="447"/>
      <c r="M576" s="428"/>
      <c r="N576" s="447"/>
      <c r="O576" s="139"/>
      <c r="P576" s="139"/>
      <c r="Q576" s="428"/>
      <c r="R576" s="428"/>
      <c r="S576" s="428"/>
      <c r="T576" s="428"/>
      <c r="U576" s="448"/>
      <c r="V576" s="437"/>
    </row>
    <row r="577" spans="1:23" x14ac:dyDescent="0.35">
      <c r="A577" s="1396"/>
      <c r="B577" s="142">
        <v>7</v>
      </c>
      <c r="C577" s="118"/>
      <c r="D577" s="112"/>
      <c r="E577" s="112"/>
      <c r="F577" s="118"/>
      <c r="G577" s="445"/>
      <c r="H577" s="118"/>
      <c r="I577" s="428"/>
      <c r="J577" s="446"/>
      <c r="K577" s="446"/>
      <c r="L577" s="447"/>
      <c r="M577" s="428"/>
      <c r="N577" s="447"/>
      <c r="O577" s="139"/>
      <c r="P577" s="139"/>
      <c r="Q577" s="428"/>
      <c r="R577" s="428"/>
      <c r="S577" s="428"/>
      <c r="T577" s="428"/>
      <c r="U577" s="448"/>
      <c r="V577" s="437"/>
    </row>
    <row r="578" spans="1:23" x14ac:dyDescent="0.35">
      <c r="A578" s="1396"/>
      <c r="B578" s="142">
        <v>8</v>
      </c>
      <c r="C578" s="118"/>
      <c r="D578" s="112"/>
      <c r="E578" s="112"/>
      <c r="F578" s="118"/>
      <c r="G578" s="445"/>
      <c r="H578" s="118"/>
      <c r="I578" s="428"/>
      <c r="J578" s="446"/>
      <c r="K578" s="446"/>
      <c r="L578" s="447"/>
      <c r="M578" s="428"/>
      <c r="N578" s="447"/>
      <c r="O578" s="139"/>
      <c r="P578" s="139"/>
      <c r="Q578" s="428"/>
      <c r="R578" s="428"/>
      <c r="S578" s="428"/>
      <c r="T578" s="428"/>
      <c r="U578" s="448"/>
      <c r="V578" s="437"/>
    </row>
    <row r="579" spans="1:23" x14ac:dyDescent="0.35">
      <c r="A579" s="1396"/>
      <c r="B579" s="142">
        <v>9</v>
      </c>
      <c r="C579" s="118"/>
      <c r="D579" s="112"/>
      <c r="E579" s="112"/>
      <c r="F579" s="118"/>
      <c r="G579" s="445"/>
      <c r="H579" s="118"/>
      <c r="I579" s="428"/>
      <c r="J579" s="446"/>
      <c r="K579" s="446"/>
      <c r="L579" s="447"/>
      <c r="M579" s="428"/>
      <c r="N579" s="447"/>
      <c r="O579" s="139"/>
      <c r="P579" s="139"/>
      <c r="Q579" s="428"/>
      <c r="R579" s="428"/>
      <c r="S579" s="428"/>
      <c r="T579" s="428"/>
      <c r="U579" s="448"/>
      <c r="V579" s="437"/>
    </row>
    <row r="580" spans="1:23" ht="15" thickBot="1" x14ac:dyDescent="0.4">
      <c r="A580" s="1397"/>
      <c r="B580" s="143">
        <v>10</v>
      </c>
      <c r="C580" s="132"/>
      <c r="D580" s="131"/>
      <c r="E580" s="131"/>
      <c r="F580" s="132"/>
      <c r="G580" s="449"/>
      <c r="H580" s="132"/>
      <c r="I580" s="450"/>
      <c r="J580" s="451"/>
      <c r="K580" s="451"/>
      <c r="L580" s="452"/>
      <c r="M580" s="450"/>
      <c r="N580" s="452"/>
      <c r="O580" s="140"/>
      <c r="P580" s="140"/>
      <c r="Q580" s="450"/>
      <c r="R580" s="450"/>
      <c r="S580" s="450"/>
      <c r="T580" s="450"/>
      <c r="U580" s="453"/>
      <c r="V580" s="437"/>
    </row>
    <row r="581" spans="1:23" ht="25" thickBot="1" x14ac:dyDescent="0.4">
      <c r="A581" s="564"/>
      <c r="C581" s="565"/>
      <c r="D581" s="566"/>
      <c r="E581" s="424" t="s">
        <v>331</v>
      </c>
      <c r="F581" s="425">
        <f>COUNTA(F571:F580)</f>
        <v>0</v>
      </c>
      <c r="G581" s="426">
        <f>COUNTA(G571:G580)</f>
        <v>0</v>
      </c>
      <c r="H581" s="565"/>
      <c r="I581" s="431"/>
      <c r="J581" s="567"/>
      <c r="K581" s="567"/>
      <c r="L581" s="568"/>
      <c r="M581" s="1354" t="s">
        <v>563</v>
      </c>
      <c r="N581" s="1355"/>
      <c r="O581" s="747">
        <f>SUM(O571:O580)</f>
        <v>0</v>
      </c>
      <c r="P581" s="748">
        <f>SUM(P571:P580)</f>
        <v>0</v>
      </c>
      <c r="Q581" s="431"/>
      <c r="S581" s="113"/>
      <c r="T581" s="117"/>
      <c r="U581" s="531"/>
      <c r="V581" s="455"/>
    </row>
    <row r="582" spans="1:23" ht="15" thickBot="1" x14ac:dyDescent="0.4">
      <c r="A582" s="456"/>
      <c r="B582" s="457"/>
      <c r="C582" s="407"/>
      <c r="D582" s="407"/>
      <c r="E582" s="407"/>
      <c r="F582" s="457"/>
      <c r="G582" s="407"/>
      <c r="H582" s="407"/>
      <c r="I582" s="457"/>
      <c r="J582" s="457"/>
      <c r="K582" s="457"/>
      <c r="L582" s="407"/>
      <c r="M582" s="407"/>
      <c r="N582" s="407"/>
      <c r="O582" s="407"/>
      <c r="P582" s="407"/>
      <c r="Q582" s="407"/>
      <c r="R582" s="407"/>
      <c r="S582" s="407"/>
      <c r="T582" s="458"/>
      <c r="U582" s="407"/>
      <c r="V582" s="459"/>
    </row>
    <row r="583" spans="1:23" ht="15" thickBot="1" x14ac:dyDescent="0.4">
      <c r="A583" s="432"/>
      <c r="B583" s="433"/>
      <c r="C583" s="434"/>
      <c r="D583" s="434"/>
      <c r="E583" s="434"/>
      <c r="F583" s="433"/>
      <c r="G583" s="434"/>
      <c r="H583" s="434"/>
      <c r="I583" s="433"/>
      <c r="J583" s="433"/>
      <c r="K583" s="433"/>
      <c r="L583" s="434"/>
      <c r="M583" s="434"/>
      <c r="N583" s="434"/>
      <c r="O583" s="434"/>
      <c r="P583" s="434"/>
      <c r="Q583" s="434"/>
      <c r="R583" s="434"/>
      <c r="S583" s="434"/>
      <c r="T583" s="434"/>
      <c r="U583" s="434"/>
      <c r="V583" s="435"/>
    </row>
    <row r="584" spans="1:23" ht="36" customHeight="1" thickBot="1" x14ac:dyDescent="0.4">
      <c r="A584" s="147" t="s">
        <v>9</v>
      </c>
      <c r="B584" s="1317" t="s">
        <v>724</v>
      </c>
      <c r="C584" s="1318"/>
      <c r="E584" s="1410" t="s">
        <v>294</v>
      </c>
      <c r="F584" s="1411"/>
      <c r="G584" s="1315">
        <f>VLOOKUP(B584,'EXTRAUrbano.Piano inv. forn '!$D$140:$AB$176,3,FALSE)</f>
        <v>0</v>
      </c>
      <c r="H584" s="1316"/>
      <c r="I584" s="104"/>
      <c r="J584" s="1410" t="s">
        <v>295</v>
      </c>
      <c r="K584" s="1412"/>
      <c r="L584" s="1411"/>
      <c r="M584" s="1315">
        <f>VLOOKUP(B584,'EXTRAUrbano.Piano inv. forn '!$D$140:$AB$176,4,FALSE)</f>
        <v>0</v>
      </c>
      <c r="N584" s="1316"/>
      <c r="P584" s="153" t="s">
        <v>296</v>
      </c>
      <c r="Q584" s="436"/>
      <c r="S584" s="154" t="s">
        <v>297</v>
      </c>
      <c r="T584" s="1171"/>
      <c r="U584" s="1173"/>
      <c r="V584" s="437"/>
    </row>
    <row r="585" spans="1:23" ht="13.5" customHeight="1" thickBot="1" x14ac:dyDescent="0.4">
      <c r="A585" s="133"/>
      <c r="B585" s="114"/>
      <c r="C585" s="114"/>
      <c r="E585" s="115"/>
      <c r="F585" s="115"/>
      <c r="G585" s="116"/>
      <c r="H585" s="116"/>
      <c r="I585" s="104"/>
      <c r="J585" s="115"/>
      <c r="K585" s="115"/>
      <c r="L585" s="115"/>
      <c r="M585" s="116"/>
      <c r="N585" s="116"/>
      <c r="P585" s="117"/>
      <c r="S585" s="113"/>
      <c r="T585" s="431"/>
      <c r="V585" s="134"/>
      <c r="W585" s="431"/>
    </row>
    <row r="586" spans="1:23" ht="33.75" customHeight="1" thickBot="1" x14ac:dyDescent="0.4">
      <c r="A586" s="1398" t="s">
        <v>298</v>
      </c>
      <c r="B586" s="1399"/>
      <c r="C586" s="1399"/>
      <c r="D586" s="1400"/>
      <c r="E586" s="1346">
        <f>VLOOKUP(B584,'EXTRAUrbano.Piano inv. forn '!$D$140:$AB$176,17,FALSE)</f>
        <v>0</v>
      </c>
      <c r="F586" s="1347"/>
      <c r="G586" s="1347"/>
      <c r="H586" s="1348"/>
      <c r="I586" s="104"/>
      <c r="J586" s="1398" t="s">
        <v>53</v>
      </c>
      <c r="K586" s="1441"/>
      <c r="L586" s="1399"/>
      <c r="M586" s="1346">
        <f>VLOOKUP(B584,'EXTRAUrbano.Piano inv. forn '!$D$140:$AB$176,19,FALSE)</f>
        <v>0</v>
      </c>
      <c r="N586" s="1348"/>
      <c r="O586" s="130"/>
      <c r="P586" s="781" t="s">
        <v>299</v>
      </c>
      <c r="Q586" s="135">
        <f>M586+E586</f>
        <v>0</v>
      </c>
      <c r="S586" s="154" t="s">
        <v>300</v>
      </c>
      <c r="T586" s="1171"/>
      <c r="U586" s="1173"/>
      <c r="V586" s="134"/>
      <c r="W586" s="431"/>
    </row>
    <row r="587" spans="1:23" ht="33.75" customHeight="1" thickBot="1" x14ac:dyDescent="0.4">
      <c r="A587" s="136"/>
      <c r="B587" s="137"/>
      <c r="C587" s="137"/>
      <c r="D587" s="137"/>
      <c r="E587" s="138"/>
      <c r="F587" s="138"/>
      <c r="G587" s="138"/>
      <c r="H587" s="138"/>
      <c r="I587" s="104"/>
      <c r="J587" s="115"/>
      <c r="K587" s="115"/>
      <c r="L587" s="115"/>
      <c r="M587" s="138"/>
      <c r="N587" s="138"/>
      <c r="O587" s="130"/>
      <c r="P587" s="113"/>
      <c r="Q587" s="130"/>
      <c r="S587" s="113"/>
      <c r="T587" s="114"/>
      <c r="U587" s="114"/>
      <c r="V587" s="134"/>
      <c r="W587" s="431"/>
    </row>
    <row r="588" spans="1:23" s="166" customFormat="1" ht="72" customHeight="1" x14ac:dyDescent="0.35">
      <c r="A588" s="1404" t="s">
        <v>301</v>
      </c>
      <c r="B588" s="1406" t="s">
        <v>302</v>
      </c>
      <c r="C588" s="1406" t="s">
        <v>303</v>
      </c>
      <c r="D588" s="149" t="s">
        <v>304</v>
      </c>
      <c r="E588" s="150" t="s">
        <v>305</v>
      </c>
      <c r="F588" s="149" t="s">
        <v>306</v>
      </c>
      <c r="G588" s="149" t="s">
        <v>307</v>
      </c>
      <c r="H588" s="151" t="s">
        <v>268</v>
      </c>
      <c r="I588" s="151" t="s">
        <v>308</v>
      </c>
      <c r="J588" s="151" t="s">
        <v>309</v>
      </c>
      <c r="K588" s="151" t="s">
        <v>818</v>
      </c>
      <c r="L588" s="151" t="s">
        <v>310</v>
      </c>
      <c r="M588" s="151" t="s">
        <v>311</v>
      </c>
      <c r="N588" s="151" t="s">
        <v>312</v>
      </c>
      <c r="O588" s="151" t="s">
        <v>313</v>
      </c>
      <c r="P588" s="151" t="s">
        <v>314</v>
      </c>
      <c r="Q588" s="151" t="s">
        <v>315</v>
      </c>
      <c r="R588" s="151" t="s">
        <v>316</v>
      </c>
      <c r="S588" s="151" t="s">
        <v>317</v>
      </c>
      <c r="T588" s="151" t="s">
        <v>819</v>
      </c>
      <c r="U588" s="782" t="s">
        <v>319</v>
      </c>
      <c r="V588" s="438"/>
    </row>
    <row r="589" spans="1:23" s="166" customFormat="1" ht="36.5" thickBot="1" x14ac:dyDescent="0.4">
      <c r="A589" s="1405"/>
      <c r="B589" s="1407"/>
      <c r="C589" s="1407"/>
      <c r="D589" s="152" t="s">
        <v>320</v>
      </c>
      <c r="E589" s="152" t="s">
        <v>333</v>
      </c>
      <c r="F589" s="152" t="s">
        <v>322</v>
      </c>
      <c r="G589" s="152" t="s">
        <v>322</v>
      </c>
      <c r="H589" s="152" t="s">
        <v>54</v>
      </c>
      <c r="I589" s="152" t="s">
        <v>334</v>
      </c>
      <c r="J589" s="152" t="s">
        <v>323</v>
      </c>
      <c r="K589" s="152" t="s">
        <v>324</v>
      </c>
      <c r="L589" s="152" t="s">
        <v>324</v>
      </c>
      <c r="M589" s="152" t="s">
        <v>325</v>
      </c>
      <c r="N589" s="152" t="s">
        <v>324</v>
      </c>
      <c r="O589" s="152" t="s">
        <v>326</v>
      </c>
      <c r="P589" s="152" t="s">
        <v>820</v>
      </c>
      <c r="Q589" s="152" t="s">
        <v>327</v>
      </c>
      <c r="R589" s="152" t="s">
        <v>328</v>
      </c>
      <c r="S589" s="152" t="s">
        <v>329</v>
      </c>
      <c r="T589" s="152" t="s">
        <v>329</v>
      </c>
      <c r="U589" s="783"/>
      <c r="V589" s="438"/>
    </row>
    <row r="590" spans="1:23" ht="15" customHeight="1" x14ac:dyDescent="0.35">
      <c r="A590" s="1396" t="str">
        <f>B584</f>
        <v>Extra-urb.E.4</v>
      </c>
      <c r="B590" s="141">
        <v>1</v>
      </c>
      <c r="C590" s="185"/>
      <c r="D590" s="119"/>
      <c r="E590" s="119"/>
      <c r="F590" s="185"/>
      <c r="G590" s="440"/>
      <c r="H590" s="120"/>
      <c r="I590" s="441"/>
      <c r="J590" s="442"/>
      <c r="K590" s="442"/>
      <c r="L590" s="443"/>
      <c r="M590" s="441"/>
      <c r="N590" s="443"/>
      <c r="O590" s="148"/>
      <c r="P590" s="148"/>
      <c r="Q590" s="441"/>
      <c r="R590" s="441"/>
      <c r="S590" s="441"/>
      <c r="T590" s="441"/>
      <c r="U590" s="444"/>
      <c r="V590" s="437"/>
    </row>
    <row r="591" spans="1:23" x14ac:dyDescent="0.35">
      <c r="A591" s="1396"/>
      <c r="B591" s="142">
        <v>2</v>
      </c>
      <c r="C591" s="118"/>
      <c r="D591" s="112"/>
      <c r="E591" s="112"/>
      <c r="F591" s="118"/>
      <c r="G591" s="445"/>
      <c r="H591" s="118"/>
      <c r="I591" s="428"/>
      <c r="J591" s="446"/>
      <c r="K591" s="446"/>
      <c r="L591" s="447"/>
      <c r="M591" s="428"/>
      <c r="N591" s="447"/>
      <c r="O591" s="139"/>
      <c r="P591" s="139"/>
      <c r="Q591" s="428"/>
      <c r="R591" s="428" t="s">
        <v>330</v>
      </c>
      <c r="S591" s="428"/>
      <c r="T591" s="428"/>
      <c r="U591" s="448"/>
      <c r="V591" s="437"/>
    </row>
    <row r="592" spans="1:23" x14ac:dyDescent="0.35">
      <c r="A592" s="1396"/>
      <c r="B592" s="142">
        <v>3</v>
      </c>
      <c r="C592" s="118"/>
      <c r="D592" s="112"/>
      <c r="E592" s="112"/>
      <c r="F592" s="118"/>
      <c r="G592" s="445"/>
      <c r="H592" s="118"/>
      <c r="I592" s="428"/>
      <c r="J592" s="446"/>
      <c r="K592" s="446"/>
      <c r="L592" s="447"/>
      <c r="M592" s="428"/>
      <c r="N592" s="447"/>
      <c r="O592" s="139"/>
      <c r="P592" s="139"/>
      <c r="Q592" s="428"/>
      <c r="R592" s="428"/>
      <c r="S592" s="428"/>
      <c r="T592" s="428"/>
      <c r="U592" s="448"/>
      <c r="V592" s="437"/>
    </row>
    <row r="593" spans="1:23" x14ac:dyDescent="0.35">
      <c r="A593" s="1396"/>
      <c r="B593" s="142">
        <v>4</v>
      </c>
      <c r="C593" s="118"/>
      <c r="D593" s="112"/>
      <c r="E593" s="112"/>
      <c r="F593" s="118"/>
      <c r="G593" s="445"/>
      <c r="H593" s="118"/>
      <c r="I593" s="428"/>
      <c r="J593" s="446"/>
      <c r="K593" s="446"/>
      <c r="L593" s="447"/>
      <c r="M593" s="428"/>
      <c r="N593" s="447"/>
      <c r="O593" s="139"/>
      <c r="P593" s="139"/>
      <c r="Q593" s="428"/>
      <c r="R593" s="428"/>
      <c r="S593" s="428"/>
      <c r="T593" s="428"/>
      <c r="U593" s="448"/>
      <c r="V593" s="437"/>
    </row>
    <row r="594" spans="1:23" x14ac:dyDescent="0.35">
      <c r="A594" s="1396"/>
      <c r="B594" s="142">
        <v>5</v>
      </c>
      <c r="C594" s="118"/>
      <c r="D594" s="112"/>
      <c r="E594" s="112"/>
      <c r="F594" s="118"/>
      <c r="G594" s="445"/>
      <c r="H594" s="118"/>
      <c r="I594" s="428"/>
      <c r="J594" s="446"/>
      <c r="K594" s="446"/>
      <c r="L594" s="447"/>
      <c r="M594" s="428"/>
      <c r="N594" s="447"/>
      <c r="O594" s="139"/>
      <c r="P594" s="139"/>
      <c r="Q594" s="428"/>
      <c r="R594" s="428"/>
      <c r="S594" s="428"/>
      <c r="T594" s="428"/>
      <c r="U594" s="448"/>
      <c r="V594" s="437"/>
    </row>
    <row r="595" spans="1:23" x14ac:dyDescent="0.35">
      <c r="A595" s="1396"/>
      <c r="B595" s="142">
        <v>6</v>
      </c>
      <c r="C595" s="118"/>
      <c r="D595" s="112"/>
      <c r="E595" s="112"/>
      <c r="F595" s="118"/>
      <c r="G595" s="445"/>
      <c r="H595" s="118"/>
      <c r="I595" s="428"/>
      <c r="J595" s="446"/>
      <c r="K595" s="446"/>
      <c r="L595" s="447"/>
      <c r="M595" s="428"/>
      <c r="N595" s="447"/>
      <c r="O595" s="139"/>
      <c r="P595" s="139"/>
      <c r="Q595" s="428"/>
      <c r="R595" s="428"/>
      <c r="S595" s="428"/>
      <c r="T595" s="428"/>
      <c r="U595" s="448"/>
      <c r="V595" s="437"/>
    </row>
    <row r="596" spans="1:23" x14ac:dyDescent="0.35">
      <c r="A596" s="1396"/>
      <c r="B596" s="142">
        <v>7</v>
      </c>
      <c r="C596" s="118"/>
      <c r="D596" s="112"/>
      <c r="E596" s="112"/>
      <c r="F596" s="118"/>
      <c r="G596" s="445"/>
      <c r="H596" s="118"/>
      <c r="I596" s="428"/>
      <c r="J596" s="446"/>
      <c r="K596" s="446"/>
      <c r="L596" s="447"/>
      <c r="M596" s="428"/>
      <c r="N596" s="447"/>
      <c r="O596" s="139"/>
      <c r="P596" s="139"/>
      <c r="Q596" s="428"/>
      <c r="R596" s="428"/>
      <c r="S596" s="428"/>
      <c r="T596" s="428"/>
      <c r="U596" s="448"/>
      <c r="V596" s="437"/>
    </row>
    <row r="597" spans="1:23" x14ac:dyDescent="0.35">
      <c r="A597" s="1396"/>
      <c r="B597" s="142">
        <v>8</v>
      </c>
      <c r="C597" s="118"/>
      <c r="D597" s="112"/>
      <c r="E597" s="112"/>
      <c r="F597" s="118"/>
      <c r="G597" s="445"/>
      <c r="H597" s="118"/>
      <c r="I597" s="428"/>
      <c r="J597" s="446"/>
      <c r="K597" s="446"/>
      <c r="L597" s="447"/>
      <c r="M597" s="428"/>
      <c r="N597" s="447"/>
      <c r="O597" s="139"/>
      <c r="P597" s="139"/>
      <c r="Q597" s="428"/>
      <c r="R597" s="428"/>
      <c r="S597" s="428"/>
      <c r="T597" s="428"/>
      <c r="U597" s="448"/>
      <c r="V597" s="437"/>
    </row>
    <row r="598" spans="1:23" x14ac:dyDescent="0.35">
      <c r="A598" s="1396"/>
      <c r="B598" s="142">
        <v>9</v>
      </c>
      <c r="C598" s="118"/>
      <c r="D598" s="112"/>
      <c r="E598" s="112"/>
      <c r="F598" s="118"/>
      <c r="G598" s="445"/>
      <c r="H598" s="118"/>
      <c r="I598" s="428"/>
      <c r="J598" s="446"/>
      <c r="K598" s="446"/>
      <c r="L598" s="447"/>
      <c r="M598" s="428"/>
      <c r="N598" s="447"/>
      <c r="O598" s="139"/>
      <c r="P598" s="139"/>
      <c r="Q598" s="428"/>
      <c r="R598" s="428"/>
      <c r="S598" s="428"/>
      <c r="T598" s="428"/>
      <c r="U598" s="448"/>
      <c r="V598" s="437"/>
    </row>
    <row r="599" spans="1:23" ht="15" thickBot="1" x14ac:dyDescent="0.4">
      <c r="A599" s="1397"/>
      <c r="B599" s="143">
        <v>10</v>
      </c>
      <c r="C599" s="132"/>
      <c r="D599" s="131"/>
      <c r="E599" s="131"/>
      <c r="F599" s="132"/>
      <c r="G599" s="449"/>
      <c r="H599" s="132"/>
      <c r="I599" s="450"/>
      <c r="J599" s="451"/>
      <c r="K599" s="451"/>
      <c r="L599" s="452"/>
      <c r="M599" s="450"/>
      <c r="N599" s="452"/>
      <c r="O599" s="140"/>
      <c r="P599" s="140"/>
      <c r="Q599" s="450"/>
      <c r="R599" s="450"/>
      <c r="S599" s="450"/>
      <c r="T599" s="450"/>
      <c r="U599" s="453"/>
      <c r="V599" s="437"/>
    </row>
    <row r="600" spans="1:23" ht="25" thickBot="1" x14ac:dyDescent="0.4">
      <c r="A600" s="564"/>
      <c r="C600" s="565"/>
      <c r="D600" s="566"/>
      <c r="E600" s="424" t="s">
        <v>331</v>
      </c>
      <c r="F600" s="425">
        <f>COUNTA(F590:F599)</f>
        <v>0</v>
      </c>
      <c r="G600" s="426">
        <f>COUNTA(G590:G599)</f>
        <v>0</v>
      </c>
      <c r="H600" s="565"/>
      <c r="I600" s="431"/>
      <c r="J600" s="567"/>
      <c r="K600" s="567"/>
      <c r="L600" s="568"/>
      <c r="M600" s="1354" t="s">
        <v>563</v>
      </c>
      <c r="N600" s="1355"/>
      <c r="O600" s="747">
        <f>SUM(O590:O599)</f>
        <v>0</v>
      </c>
      <c r="P600" s="748">
        <f>SUM(P590:P599)</f>
        <v>0</v>
      </c>
      <c r="Q600" s="431"/>
      <c r="S600" s="113"/>
      <c r="T600" s="117"/>
      <c r="U600" s="531"/>
      <c r="V600" s="455"/>
    </row>
    <row r="601" spans="1:23" ht="15" thickBot="1" x14ac:dyDescent="0.4">
      <c r="A601" s="456"/>
      <c r="B601" s="457"/>
      <c r="C601" s="407"/>
      <c r="D601" s="407"/>
      <c r="E601" s="407"/>
      <c r="F601" s="457"/>
      <c r="G601" s="407"/>
      <c r="H601" s="407"/>
      <c r="I601" s="457"/>
      <c r="J601" s="457"/>
      <c r="K601" s="457"/>
      <c r="L601" s="407"/>
      <c r="M601" s="407"/>
      <c r="N601" s="407"/>
      <c r="O601" s="407"/>
      <c r="P601" s="407"/>
      <c r="Q601" s="407"/>
      <c r="R601" s="407"/>
      <c r="S601" s="407"/>
      <c r="T601" s="458"/>
      <c r="U601" s="407"/>
      <c r="V601" s="459"/>
    </row>
    <row r="602" spans="1:23" ht="15" thickBot="1" x14ac:dyDescent="0.4">
      <c r="A602" s="432"/>
      <c r="B602" s="433"/>
      <c r="C602" s="434"/>
      <c r="D602" s="434"/>
      <c r="E602" s="434"/>
      <c r="F602" s="433"/>
      <c r="G602" s="434"/>
      <c r="H602" s="434"/>
      <c r="I602" s="433"/>
      <c r="J602" s="433"/>
      <c r="K602" s="433"/>
      <c r="L602" s="434"/>
      <c r="M602" s="434"/>
      <c r="N602" s="434"/>
      <c r="O602" s="434"/>
      <c r="P602" s="434"/>
      <c r="Q602" s="434"/>
      <c r="R602" s="434"/>
      <c r="S602" s="434"/>
      <c r="T602" s="434"/>
      <c r="U602" s="434"/>
      <c r="V602" s="435"/>
    </row>
    <row r="603" spans="1:23" ht="36" customHeight="1" thickBot="1" x14ac:dyDescent="0.4">
      <c r="A603" s="147" t="s">
        <v>9</v>
      </c>
      <c r="B603" s="1317" t="s">
        <v>724</v>
      </c>
      <c r="C603" s="1318"/>
      <c r="E603" s="1410" t="s">
        <v>294</v>
      </c>
      <c r="F603" s="1411"/>
      <c r="G603" s="1315">
        <f>VLOOKUP(B603,'EXTRAUrbano.Piano inv. forn '!$D$140:$AB$176,3,FALSE)</f>
        <v>0</v>
      </c>
      <c r="H603" s="1316"/>
      <c r="I603" s="104"/>
      <c r="J603" s="1410" t="s">
        <v>295</v>
      </c>
      <c r="K603" s="1412"/>
      <c r="L603" s="1411"/>
      <c r="M603" s="1315">
        <f>VLOOKUP(B603,'EXTRAUrbano.Piano inv. forn '!$D$140:$AB$176,4,FALSE)</f>
        <v>0</v>
      </c>
      <c r="N603" s="1316"/>
      <c r="P603" s="153" t="s">
        <v>296</v>
      </c>
      <c r="Q603" s="436"/>
      <c r="S603" s="154" t="s">
        <v>297</v>
      </c>
      <c r="T603" s="1171"/>
      <c r="U603" s="1173"/>
      <c r="V603" s="437"/>
    </row>
    <row r="604" spans="1:23" ht="13.5" customHeight="1" thickBot="1" x14ac:dyDescent="0.4">
      <c r="A604" s="133"/>
      <c r="B604" s="114"/>
      <c r="C604" s="114"/>
      <c r="E604" s="115"/>
      <c r="F604" s="115"/>
      <c r="G604" s="116"/>
      <c r="H604" s="116"/>
      <c r="I604" s="104"/>
      <c r="J604" s="115"/>
      <c r="K604" s="115"/>
      <c r="L604" s="115"/>
      <c r="M604" s="116"/>
      <c r="N604" s="116"/>
      <c r="P604" s="117"/>
      <c r="S604" s="113"/>
      <c r="T604" s="431"/>
      <c r="V604" s="134"/>
      <c r="W604" s="431"/>
    </row>
    <row r="605" spans="1:23" ht="33.75" customHeight="1" thickBot="1" x14ac:dyDescent="0.4">
      <c r="A605" s="1398" t="s">
        <v>298</v>
      </c>
      <c r="B605" s="1399"/>
      <c r="C605" s="1399"/>
      <c r="D605" s="1400"/>
      <c r="E605" s="1346">
        <f>VLOOKUP(B603,'EXTRAUrbano.Piano inv. forn '!$D$140:$AB$176,17,FALSE)</f>
        <v>0</v>
      </c>
      <c r="F605" s="1347"/>
      <c r="G605" s="1347"/>
      <c r="H605" s="1348"/>
      <c r="I605" s="104"/>
      <c r="J605" s="1398" t="s">
        <v>53</v>
      </c>
      <c r="K605" s="1441"/>
      <c r="L605" s="1399"/>
      <c r="M605" s="1346">
        <f>VLOOKUP(B603,'EXTRAUrbano.Piano inv. forn '!$D$140:$AB$176,19,FALSE)</f>
        <v>0</v>
      </c>
      <c r="N605" s="1348"/>
      <c r="O605" s="130"/>
      <c r="P605" s="781" t="s">
        <v>299</v>
      </c>
      <c r="Q605" s="135">
        <f>M605+E605</f>
        <v>0</v>
      </c>
      <c r="S605" s="154" t="s">
        <v>300</v>
      </c>
      <c r="T605" s="1171"/>
      <c r="U605" s="1173"/>
      <c r="V605" s="134"/>
      <c r="W605" s="431"/>
    </row>
    <row r="606" spans="1:23" ht="33.75" customHeight="1" thickBot="1" x14ac:dyDescent="0.4">
      <c r="A606" s="136"/>
      <c r="B606" s="137"/>
      <c r="C606" s="137"/>
      <c r="D606" s="137"/>
      <c r="E606" s="138"/>
      <c r="F606" s="138"/>
      <c r="G606" s="138"/>
      <c r="H606" s="138"/>
      <c r="I606" s="104"/>
      <c r="J606" s="115"/>
      <c r="K606" s="115"/>
      <c r="L606" s="115"/>
      <c r="M606" s="138"/>
      <c r="N606" s="138"/>
      <c r="O606" s="130"/>
      <c r="P606" s="113"/>
      <c r="Q606" s="130"/>
      <c r="S606" s="113"/>
      <c r="T606" s="114"/>
      <c r="U606" s="114"/>
      <c r="V606" s="134"/>
      <c r="W606" s="431"/>
    </row>
    <row r="607" spans="1:23" s="166" customFormat="1" ht="72" customHeight="1" x14ac:dyDescent="0.35">
      <c r="A607" s="1404" t="s">
        <v>301</v>
      </c>
      <c r="B607" s="1406" t="s">
        <v>302</v>
      </c>
      <c r="C607" s="1406" t="s">
        <v>303</v>
      </c>
      <c r="D607" s="149" t="s">
        <v>304</v>
      </c>
      <c r="E607" s="150" t="s">
        <v>305</v>
      </c>
      <c r="F607" s="149" t="s">
        <v>306</v>
      </c>
      <c r="G607" s="149" t="s">
        <v>307</v>
      </c>
      <c r="H607" s="151" t="s">
        <v>268</v>
      </c>
      <c r="I607" s="151" t="s">
        <v>308</v>
      </c>
      <c r="J607" s="151" t="s">
        <v>309</v>
      </c>
      <c r="K607" s="151" t="s">
        <v>818</v>
      </c>
      <c r="L607" s="151" t="s">
        <v>310</v>
      </c>
      <c r="M607" s="151" t="s">
        <v>311</v>
      </c>
      <c r="N607" s="151" t="s">
        <v>312</v>
      </c>
      <c r="O607" s="151" t="s">
        <v>313</v>
      </c>
      <c r="P607" s="151" t="s">
        <v>314</v>
      </c>
      <c r="Q607" s="151" t="s">
        <v>315</v>
      </c>
      <c r="R607" s="151" t="s">
        <v>316</v>
      </c>
      <c r="S607" s="151" t="s">
        <v>317</v>
      </c>
      <c r="T607" s="151" t="s">
        <v>819</v>
      </c>
      <c r="U607" s="782" t="s">
        <v>319</v>
      </c>
      <c r="V607" s="438"/>
    </row>
    <row r="608" spans="1:23" s="166" customFormat="1" ht="36.5" thickBot="1" x14ac:dyDescent="0.4">
      <c r="A608" s="1405"/>
      <c r="B608" s="1407"/>
      <c r="C608" s="1407"/>
      <c r="D608" s="152" t="s">
        <v>320</v>
      </c>
      <c r="E608" s="152" t="s">
        <v>333</v>
      </c>
      <c r="F608" s="152" t="s">
        <v>322</v>
      </c>
      <c r="G608" s="152" t="s">
        <v>322</v>
      </c>
      <c r="H608" s="152" t="s">
        <v>54</v>
      </c>
      <c r="I608" s="152" t="s">
        <v>334</v>
      </c>
      <c r="J608" s="152" t="s">
        <v>323</v>
      </c>
      <c r="K608" s="152" t="s">
        <v>324</v>
      </c>
      <c r="L608" s="152" t="s">
        <v>324</v>
      </c>
      <c r="M608" s="152" t="s">
        <v>325</v>
      </c>
      <c r="N608" s="152" t="s">
        <v>324</v>
      </c>
      <c r="O608" s="152" t="s">
        <v>326</v>
      </c>
      <c r="P608" s="152" t="s">
        <v>820</v>
      </c>
      <c r="Q608" s="152" t="s">
        <v>327</v>
      </c>
      <c r="R608" s="152" t="s">
        <v>328</v>
      </c>
      <c r="S608" s="152" t="s">
        <v>329</v>
      </c>
      <c r="T608" s="152" t="s">
        <v>329</v>
      </c>
      <c r="U608" s="783"/>
      <c r="V608" s="438"/>
    </row>
    <row r="609" spans="1:23" ht="15" customHeight="1" x14ac:dyDescent="0.35">
      <c r="A609" s="1396" t="str">
        <f>B603</f>
        <v>Extra-urb.E.4</v>
      </c>
      <c r="B609" s="141">
        <v>1</v>
      </c>
      <c r="C609" s="185"/>
      <c r="D609" s="119"/>
      <c r="E609" s="119"/>
      <c r="F609" s="185"/>
      <c r="G609" s="440"/>
      <c r="H609" s="120"/>
      <c r="I609" s="441"/>
      <c r="J609" s="442"/>
      <c r="K609" s="442"/>
      <c r="L609" s="443"/>
      <c r="M609" s="441"/>
      <c r="N609" s="443"/>
      <c r="O609" s="148"/>
      <c r="P609" s="148"/>
      <c r="Q609" s="441"/>
      <c r="R609" s="441"/>
      <c r="S609" s="441"/>
      <c r="T609" s="441"/>
      <c r="U609" s="444"/>
      <c r="V609" s="437"/>
    </row>
    <row r="610" spans="1:23" x14ac:dyDescent="0.35">
      <c r="A610" s="1396"/>
      <c r="B610" s="142">
        <v>2</v>
      </c>
      <c r="C610" s="118"/>
      <c r="D610" s="112"/>
      <c r="E610" s="112"/>
      <c r="F610" s="118"/>
      <c r="G610" s="445"/>
      <c r="H610" s="118"/>
      <c r="I610" s="428"/>
      <c r="J610" s="446"/>
      <c r="K610" s="446"/>
      <c r="L610" s="447"/>
      <c r="M610" s="428"/>
      <c r="N610" s="447"/>
      <c r="O610" s="139"/>
      <c r="P610" s="139"/>
      <c r="Q610" s="428"/>
      <c r="R610" s="428" t="s">
        <v>330</v>
      </c>
      <c r="S610" s="428"/>
      <c r="T610" s="428"/>
      <c r="U610" s="448"/>
      <c r="V610" s="437"/>
    </row>
    <row r="611" spans="1:23" x14ac:dyDescent="0.35">
      <c r="A611" s="1396"/>
      <c r="B611" s="142">
        <v>3</v>
      </c>
      <c r="C611" s="118"/>
      <c r="D611" s="112"/>
      <c r="E611" s="112"/>
      <c r="F611" s="118"/>
      <c r="G611" s="445"/>
      <c r="H611" s="118"/>
      <c r="I611" s="428"/>
      <c r="J611" s="446"/>
      <c r="K611" s="446"/>
      <c r="L611" s="447"/>
      <c r="M611" s="428"/>
      <c r="N611" s="447"/>
      <c r="O611" s="139"/>
      <c r="P611" s="139"/>
      <c r="Q611" s="428"/>
      <c r="R611" s="428"/>
      <c r="S611" s="428"/>
      <c r="T611" s="428"/>
      <c r="U611" s="448"/>
      <c r="V611" s="437"/>
    </row>
    <row r="612" spans="1:23" x14ac:dyDescent="0.35">
      <c r="A612" s="1396"/>
      <c r="B612" s="142">
        <v>4</v>
      </c>
      <c r="C612" s="118"/>
      <c r="D612" s="112"/>
      <c r="E612" s="112"/>
      <c r="F612" s="118"/>
      <c r="G612" s="445"/>
      <c r="H612" s="118"/>
      <c r="I612" s="428"/>
      <c r="J612" s="446"/>
      <c r="K612" s="446"/>
      <c r="L612" s="447"/>
      <c r="M612" s="428"/>
      <c r="N612" s="447"/>
      <c r="O612" s="139"/>
      <c r="P612" s="139"/>
      <c r="Q612" s="428"/>
      <c r="R612" s="428"/>
      <c r="S612" s="428"/>
      <c r="T612" s="428"/>
      <c r="U612" s="448"/>
      <c r="V612" s="437"/>
    </row>
    <row r="613" spans="1:23" x14ac:dyDescent="0.35">
      <c r="A613" s="1396"/>
      <c r="B613" s="142">
        <v>5</v>
      </c>
      <c r="C613" s="118"/>
      <c r="D613" s="112"/>
      <c r="E613" s="112"/>
      <c r="F613" s="118"/>
      <c r="G613" s="445"/>
      <c r="H613" s="118"/>
      <c r="I613" s="428"/>
      <c r="J613" s="446"/>
      <c r="K613" s="446"/>
      <c r="L613" s="447"/>
      <c r="M613" s="428"/>
      <c r="N613" s="447"/>
      <c r="O613" s="139"/>
      <c r="P613" s="139"/>
      <c r="Q613" s="428"/>
      <c r="R613" s="428"/>
      <c r="S613" s="428"/>
      <c r="T613" s="428"/>
      <c r="U613" s="448"/>
      <c r="V613" s="437"/>
    </row>
    <row r="614" spans="1:23" x14ac:dyDescent="0.35">
      <c r="A614" s="1396"/>
      <c r="B614" s="142">
        <v>6</v>
      </c>
      <c r="C614" s="118"/>
      <c r="D614" s="112"/>
      <c r="E614" s="112"/>
      <c r="F614" s="118"/>
      <c r="G614" s="445"/>
      <c r="H614" s="118"/>
      <c r="I614" s="428"/>
      <c r="J614" s="446"/>
      <c r="K614" s="446"/>
      <c r="L614" s="447"/>
      <c r="M614" s="428"/>
      <c r="N614" s="447"/>
      <c r="O614" s="139"/>
      <c r="P614" s="139"/>
      <c r="Q614" s="428"/>
      <c r="R614" s="428"/>
      <c r="S614" s="428"/>
      <c r="T614" s="428"/>
      <c r="U614" s="448"/>
      <c r="V614" s="437"/>
    </row>
    <row r="615" spans="1:23" x14ac:dyDescent="0.35">
      <c r="A615" s="1396"/>
      <c r="B615" s="142">
        <v>7</v>
      </c>
      <c r="C615" s="118"/>
      <c r="D615" s="112"/>
      <c r="E615" s="112"/>
      <c r="F615" s="118"/>
      <c r="G615" s="445"/>
      <c r="H615" s="118"/>
      <c r="I615" s="428"/>
      <c r="J615" s="446"/>
      <c r="K615" s="446"/>
      <c r="L615" s="447"/>
      <c r="M615" s="428"/>
      <c r="N615" s="447"/>
      <c r="O615" s="139"/>
      <c r="P615" s="139"/>
      <c r="Q615" s="428"/>
      <c r="R615" s="428"/>
      <c r="S615" s="428"/>
      <c r="T615" s="428"/>
      <c r="U615" s="448"/>
      <c r="V615" s="437"/>
    </row>
    <row r="616" spans="1:23" x14ac:dyDescent="0.35">
      <c r="A616" s="1396"/>
      <c r="B616" s="142">
        <v>8</v>
      </c>
      <c r="C616" s="118"/>
      <c r="D616" s="112"/>
      <c r="E616" s="112"/>
      <c r="F616" s="118"/>
      <c r="G616" s="445"/>
      <c r="H616" s="118"/>
      <c r="I616" s="428"/>
      <c r="J616" s="446"/>
      <c r="K616" s="446"/>
      <c r="L616" s="447"/>
      <c r="M616" s="428"/>
      <c r="N616" s="447"/>
      <c r="O616" s="139"/>
      <c r="P616" s="139"/>
      <c r="Q616" s="428"/>
      <c r="R616" s="428"/>
      <c r="S616" s="428"/>
      <c r="T616" s="428"/>
      <c r="U616" s="448"/>
      <c r="V616" s="437"/>
    </row>
    <row r="617" spans="1:23" x14ac:dyDescent="0.35">
      <c r="A617" s="1396"/>
      <c r="B617" s="142">
        <v>9</v>
      </c>
      <c r="C617" s="118"/>
      <c r="D617" s="112"/>
      <c r="E617" s="112"/>
      <c r="F617" s="118"/>
      <c r="G617" s="445"/>
      <c r="H617" s="118"/>
      <c r="I617" s="428"/>
      <c r="J617" s="446"/>
      <c r="K617" s="446"/>
      <c r="L617" s="447"/>
      <c r="M617" s="428"/>
      <c r="N617" s="447"/>
      <c r="O617" s="139"/>
      <c r="P617" s="139"/>
      <c r="Q617" s="428"/>
      <c r="R617" s="428"/>
      <c r="S617" s="428"/>
      <c r="T617" s="428"/>
      <c r="U617" s="448"/>
      <c r="V617" s="437"/>
    </row>
    <row r="618" spans="1:23" ht="15" thickBot="1" x14ac:dyDescent="0.4">
      <c r="A618" s="1397"/>
      <c r="B618" s="143">
        <v>10</v>
      </c>
      <c r="C618" s="132"/>
      <c r="D618" s="131"/>
      <c r="E618" s="131"/>
      <c r="F618" s="132"/>
      <c r="G618" s="449"/>
      <c r="H618" s="132"/>
      <c r="I618" s="450"/>
      <c r="J618" s="451"/>
      <c r="K618" s="451"/>
      <c r="L618" s="452"/>
      <c r="M618" s="450"/>
      <c r="N618" s="452"/>
      <c r="O618" s="140"/>
      <c r="P618" s="140"/>
      <c r="Q618" s="450"/>
      <c r="R618" s="450"/>
      <c r="S618" s="450"/>
      <c r="T618" s="450"/>
      <c r="U618" s="453"/>
      <c r="V618" s="437"/>
    </row>
    <row r="619" spans="1:23" ht="25" thickBot="1" x14ac:dyDescent="0.4">
      <c r="A619" s="564"/>
      <c r="C619" s="565"/>
      <c r="D619" s="566"/>
      <c r="E619" s="424" t="s">
        <v>331</v>
      </c>
      <c r="F619" s="425">
        <f>COUNTA(F609:F618)</f>
        <v>0</v>
      </c>
      <c r="G619" s="426">
        <f>COUNTA(G609:G618)</f>
        <v>0</v>
      </c>
      <c r="H619" s="565"/>
      <c r="I619" s="431"/>
      <c r="J619" s="567"/>
      <c r="K619" s="567"/>
      <c r="L619" s="568"/>
      <c r="M619" s="1354" t="s">
        <v>563</v>
      </c>
      <c r="N619" s="1355"/>
      <c r="O619" s="747">
        <f>SUM(O609:O618)</f>
        <v>0</v>
      </c>
      <c r="P619" s="748">
        <f>SUM(P609:P618)</f>
        <v>0</v>
      </c>
      <c r="Q619" s="431"/>
      <c r="S619" s="113"/>
      <c r="T619" s="117"/>
      <c r="U619" s="531"/>
      <c r="V619" s="455"/>
    </row>
    <row r="620" spans="1:23" ht="15" thickBot="1" x14ac:dyDescent="0.4">
      <c r="A620" s="456"/>
      <c r="B620" s="457"/>
      <c r="C620" s="407"/>
      <c r="D620" s="407"/>
      <c r="E620" s="407"/>
      <c r="F620" s="457"/>
      <c r="G620" s="407"/>
      <c r="H620" s="407"/>
      <c r="I620" s="457"/>
      <c r="J620" s="457"/>
      <c r="K620" s="457"/>
      <c r="L620" s="407"/>
      <c r="M620" s="407"/>
      <c r="N620" s="407"/>
      <c r="O620" s="407"/>
      <c r="P620" s="407"/>
      <c r="Q620" s="407"/>
      <c r="R620" s="407"/>
      <c r="S620" s="407"/>
      <c r="T620" s="458"/>
      <c r="U620" s="407"/>
      <c r="V620" s="459"/>
    </row>
    <row r="621" spans="1:23" ht="15" thickBot="1" x14ac:dyDescent="0.4">
      <c r="A621" s="432"/>
      <c r="B621" s="433"/>
      <c r="C621" s="434"/>
      <c r="D621" s="434"/>
      <c r="E621" s="434"/>
      <c r="F621" s="433"/>
      <c r="G621" s="434"/>
      <c r="H621" s="434"/>
      <c r="I621" s="433"/>
      <c r="J621" s="433"/>
      <c r="K621" s="433"/>
      <c r="L621" s="434"/>
      <c r="M621" s="434"/>
      <c r="N621" s="434"/>
      <c r="O621" s="434"/>
      <c r="P621" s="434"/>
      <c r="Q621" s="434"/>
      <c r="R621" s="434"/>
      <c r="S621" s="434"/>
      <c r="T621" s="434"/>
      <c r="U621" s="434"/>
      <c r="V621" s="435"/>
    </row>
    <row r="622" spans="1:23" ht="36" customHeight="1" thickBot="1" x14ac:dyDescent="0.4">
      <c r="A622" s="147" t="s">
        <v>9</v>
      </c>
      <c r="B622" s="1317" t="s">
        <v>724</v>
      </c>
      <c r="C622" s="1318"/>
      <c r="E622" s="1410" t="s">
        <v>294</v>
      </c>
      <c r="F622" s="1411"/>
      <c r="G622" s="1315">
        <f>VLOOKUP(B622,'EXTRAUrbano.Piano inv. forn '!$D$140:$AB$176,3,FALSE)</f>
        <v>0</v>
      </c>
      <c r="H622" s="1316"/>
      <c r="I622" s="104"/>
      <c r="J622" s="1410" t="s">
        <v>295</v>
      </c>
      <c r="K622" s="1412"/>
      <c r="L622" s="1411"/>
      <c r="M622" s="1315">
        <f>VLOOKUP(B622,'EXTRAUrbano.Piano inv. forn '!$D$140:$AB$176,4,FALSE)</f>
        <v>0</v>
      </c>
      <c r="N622" s="1316"/>
      <c r="P622" s="153" t="s">
        <v>296</v>
      </c>
      <c r="Q622" s="436"/>
      <c r="S622" s="154" t="s">
        <v>297</v>
      </c>
      <c r="T622" s="1171"/>
      <c r="U622" s="1173"/>
      <c r="V622" s="437"/>
    </row>
    <row r="623" spans="1:23" ht="13.5" customHeight="1" thickBot="1" x14ac:dyDescent="0.4">
      <c r="A623" s="133"/>
      <c r="B623" s="114"/>
      <c r="C623" s="114"/>
      <c r="E623" s="115"/>
      <c r="F623" s="115"/>
      <c r="G623" s="116"/>
      <c r="H623" s="116"/>
      <c r="I623" s="104"/>
      <c r="J623" s="115"/>
      <c r="K623" s="115"/>
      <c r="L623" s="115"/>
      <c r="M623" s="116"/>
      <c r="N623" s="116"/>
      <c r="P623" s="117"/>
      <c r="S623" s="113"/>
      <c r="T623" s="431"/>
      <c r="V623" s="134"/>
      <c r="W623" s="431"/>
    </row>
    <row r="624" spans="1:23" ht="33.75" customHeight="1" thickBot="1" x14ac:dyDescent="0.4">
      <c r="A624" s="1398" t="s">
        <v>298</v>
      </c>
      <c r="B624" s="1399"/>
      <c r="C624" s="1399"/>
      <c r="D624" s="1400"/>
      <c r="E624" s="1346">
        <f>VLOOKUP(B622,'EXTRAUrbano.Piano inv. forn '!$D$140:$AB$176,17,FALSE)</f>
        <v>0</v>
      </c>
      <c r="F624" s="1347"/>
      <c r="G624" s="1347"/>
      <c r="H624" s="1348"/>
      <c r="I624" s="104"/>
      <c r="J624" s="1398" t="s">
        <v>53</v>
      </c>
      <c r="K624" s="1441"/>
      <c r="L624" s="1399"/>
      <c r="M624" s="1346">
        <f>VLOOKUP(B622,'EXTRAUrbano.Piano inv. forn '!$D$140:$AB$176,19,FALSE)</f>
        <v>0</v>
      </c>
      <c r="N624" s="1348"/>
      <c r="O624" s="130"/>
      <c r="P624" s="781" t="s">
        <v>299</v>
      </c>
      <c r="Q624" s="135">
        <f>M624+E624</f>
        <v>0</v>
      </c>
      <c r="S624" s="154" t="s">
        <v>300</v>
      </c>
      <c r="T624" s="1171"/>
      <c r="U624" s="1173"/>
      <c r="V624" s="134"/>
      <c r="W624" s="431"/>
    </row>
    <row r="625" spans="1:23" ht="33.75" customHeight="1" thickBot="1" x14ac:dyDescent="0.4">
      <c r="A625" s="136"/>
      <c r="B625" s="137"/>
      <c r="C625" s="137"/>
      <c r="D625" s="137"/>
      <c r="E625" s="138"/>
      <c r="F625" s="138"/>
      <c r="G625" s="138"/>
      <c r="H625" s="138"/>
      <c r="I625" s="104"/>
      <c r="J625" s="115"/>
      <c r="K625" s="115"/>
      <c r="L625" s="115"/>
      <c r="M625" s="138"/>
      <c r="N625" s="138"/>
      <c r="O625" s="130"/>
      <c r="P625" s="113"/>
      <c r="Q625" s="130"/>
      <c r="S625" s="113"/>
      <c r="T625" s="114"/>
      <c r="U625" s="114"/>
      <c r="V625" s="134"/>
      <c r="W625" s="431"/>
    </row>
    <row r="626" spans="1:23" s="166" customFormat="1" ht="72" customHeight="1" x14ac:dyDescent="0.35">
      <c r="A626" s="1404" t="s">
        <v>301</v>
      </c>
      <c r="B626" s="1406" t="s">
        <v>302</v>
      </c>
      <c r="C626" s="1406" t="s">
        <v>303</v>
      </c>
      <c r="D626" s="149" t="s">
        <v>304</v>
      </c>
      <c r="E626" s="150" t="s">
        <v>305</v>
      </c>
      <c r="F626" s="149" t="s">
        <v>306</v>
      </c>
      <c r="G626" s="149" t="s">
        <v>307</v>
      </c>
      <c r="H626" s="151" t="s">
        <v>268</v>
      </c>
      <c r="I626" s="151" t="s">
        <v>308</v>
      </c>
      <c r="J626" s="151" t="s">
        <v>309</v>
      </c>
      <c r="K626" s="151" t="s">
        <v>818</v>
      </c>
      <c r="L626" s="151" t="s">
        <v>310</v>
      </c>
      <c r="M626" s="151" t="s">
        <v>311</v>
      </c>
      <c r="N626" s="151" t="s">
        <v>312</v>
      </c>
      <c r="O626" s="151" t="s">
        <v>313</v>
      </c>
      <c r="P626" s="151" t="s">
        <v>314</v>
      </c>
      <c r="Q626" s="151" t="s">
        <v>315</v>
      </c>
      <c r="R626" s="151" t="s">
        <v>316</v>
      </c>
      <c r="S626" s="151" t="s">
        <v>317</v>
      </c>
      <c r="T626" s="151" t="s">
        <v>819</v>
      </c>
      <c r="U626" s="782" t="s">
        <v>319</v>
      </c>
      <c r="V626" s="438"/>
    </row>
    <row r="627" spans="1:23" s="166" customFormat="1" ht="36.5" thickBot="1" x14ac:dyDescent="0.4">
      <c r="A627" s="1405"/>
      <c r="B627" s="1407"/>
      <c r="C627" s="1407"/>
      <c r="D627" s="152" t="s">
        <v>320</v>
      </c>
      <c r="E627" s="152" t="s">
        <v>333</v>
      </c>
      <c r="F627" s="152" t="s">
        <v>322</v>
      </c>
      <c r="G627" s="152" t="s">
        <v>322</v>
      </c>
      <c r="H627" s="152" t="s">
        <v>54</v>
      </c>
      <c r="I627" s="152" t="s">
        <v>334</v>
      </c>
      <c r="J627" s="152" t="s">
        <v>323</v>
      </c>
      <c r="K627" s="152" t="s">
        <v>324</v>
      </c>
      <c r="L627" s="152" t="s">
        <v>324</v>
      </c>
      <c r="M627" s="152" t="s">
        <v>325</v>
      </c>
      <c r="N627" s="152" t="s">
        <v>324</v>
      </c>
      <c r="O627" s="152" t="s">
        <v>326</v>
      </c>
      <c r="P627" s="152" t="s">
        <v>820</v>
      </c>
      <c r="Q627" s="152" t="s">
        <v>327</v>
      </c>
      <c r="R627" s="152" t="s">
        <v>328</v>
      </c>
      <c r="S627" s="152" t="s">
        <v>329</v>
      </c>
      <c r="T627" s="152" t="s">
        <v>329</v>
      </c>
      <c r="U627" s="783"/>
      <c r="V627" s="438"/>
    </row>
    <row r="628" spans="1:23" ht="15" customHeight="1" x14ac:dyDescent="0.35">
      <c r="A628" s="1396" t="str">
        <f>B622</f>
        <v>Extra-urb.E.4</v>
      </c>
      <c r="B628" s="141">
        <v>1</v>
      </c>
      <c r="C628" s="185"/>
      <c r="D628" s="119"/>
      <c r="E628" s="119"/>
      <c r="F628" s="185"/>
      <c r="G628" s="440"/>
      <c r="H628" s="120"/>
      <c r="I628" s="441"/>
      <c r="J628" s="442"/>
      <c r="K628" s="442"/>
      <c r="L628" s="443"/>
      <c r="M628" s="441"/>
      <c r="N628" s="443"/>
      <c r="O628" s="148"/>
      <c r="P628" s="148"/>
      <c r="Q628" s="441"/>
      <c r="R628" s="441"/>
      <c r="S628" s="441"/>
      <c r="T628" s="441"/>
      <c r="U628" s="444"/>
      <c r="V628" s="437"/>
    </row>
    <row r="629" spans="1:23" x14ac:dyDescent="0.35">
      <c r="A629" s="1396"/>
      <c r="B629" s="142">
        <v>2</v>
      </c>
      <c r="C629" s="118"/>
      <c r="D629" s="112"/>
      <c r="E629" s="112"/>
      <c r="F629" s="118"/>
      <c r="G629" s="445"/>
      <c r="H629" s="118"/>
      <c r="I629" s="428"/>
      <c r="J629" s="446"/>
      <c r="K629" s="446"/>
      <c r="L629" s="447"/>
      <c r="M629" s="428"/>
      <c r="N629" s="447"/>
      <c r="O629" s="139"/>
      <c r="P629" s="139"/>
      <c r="Q629" s="428"/>
      <c r="R629" s="428" t="s">
        <v>330</v>
      </c>
      <c r="S629" s="428"/>
      <c r="T629" s="428"/>
      <c r="U629" s="448"/>
      <c r="V629" s="437"/>
    </row>
    <row r="630" spans="1:23" x14ac:dyDescent="0.35">
      <c r="A630" s="1396"/>
      <c r="B630" s="142">
        <v>3</v>
      </c>
      <c r="C630" s="118"/>
      <c r="D630" s="112"/>
      <c r="E630" s="112"/>
      <c r="F630" s="118"/>
      <c r="G630" s="445"/>
      <c r="H630" s="118"/>
      <c r="I630" s="428"/>
      <c r="J630" s="446"/>
      <c r="K630" s="446"/>
      <c r="L630" s="447"/>
      <c r="M630" s="428"/>
      <c r="N630" s="447"/>
      <c r="O630" s="139"/>
      <c r="P630" s="139"/>
      <c r="Q630" s="428"/>
      <c r="R630" s="428"/>
      <c r="S630" s="428"/>
      <c r="T630" s="428"/>
      <c r="U630" s="448"/>
      <c r="V630" s="437"/>
    </row>
    <row r="631" spans="1:23" x14ac:dyDescent="0.35">
      <c r="A631" s="1396"/>
      <c r="B631" s="142">
        <v>4</v>
      </c>
      <c r="C631" s="118"/>
      <c r="D631" s="112"/>
      <c r="E631" s="112"/>
      <c r="F631" s="118"/>
      <c r="G631" s="445"/>
      <c r="H631" s="118"/>
      <c r="I631" s="428"/>
      <c r="J631" s="446"/>
      <c r="K631" s="446"/>
      <c r="L631" s="447"/>
      <c r="M631" s="428"/>
      <c r="N631" s="447"/>
      <c r="O631" s="139"/>
      <c r="P631" s="139"/>
      <c r="Q631" s="428"/>
      <c r="R631" s="428"/>
      <c r="S631" s="428"/>
      <c r="T631" s="428"/>
      <c r="U631" s="448"/>
      <c r="V631" s="437"/>
    </row>
    <row r="632" spans="1:23" x14ac:dyDescent="0.35">
      <c r="A632" s="1396"/>
      <c r="B632" s="142">
        <v>5</v>
      </c>
      <c r="C632" s="118"/>
      <c r="D632" s="112"/>
      <c r="E632" s="112"/>
      <c r="F632" s="118"/>
      <c r="G632" s="445"/>
      <c r="H632" s="118"/>
      <c r="I632" s="428"/>
      <c r="J632" s="446"/>
      <c r="K632" s="446"/>
      <c r="L632" s="447"/>
      <c r="M632" s="428"/>
      <c r="N632" s="447"/>
      <c r="O632" s="139"/>
      <c r="P632" s="139"/>
      <c r="Q632" s="428"/>
      <c r="R632" s="428"/>
      <c r="S632" s="428"/>
      <c r="T632" s="428"/>
      <c r="U632" s="448"/>
      <c r="V632" s="437"/>
    </row>
    <row r="633" spans="1:23" x14ac:dyDescent="0.35">
      <c r="A633" s="1396"/>
      <c r="B633" s="142">
        <v>6</v>
      </c>
      <c r="C633" s="118"/>
      <c r="D633" s="112"/>
      <c r="E633" s="112"/>
      <c r="F633" s="118"/>
      <c r="G633" s="445"/>
      <c r="H633" s="118"/>
      <c r="I633" s="428"/>
      <c r="J633" s="446"/>
      <c r="K633" s="446"/>
      <c r="L633" s="447"/>
      <c r="M633" s="428"/>
      <c r="N633" s="447"/>
      <c r="O633" s="139"/>
      <c r="P633" s="139"/>
      <c r="Q633" s="428"/>
      <c r="R633" s="428"/>
      <c r="S633" s="428"/>
      <c r="T633" s="428"/>
      <c r="U633" s="448"/>
      <c r="V633" s="437"/>
    </row>
    <row r="634" spans="1:23" x14ac:dyDescent="0.35">
      <c r="A634" s="1396"/>
      <c r="B634" s="142">
        <v>7</v>
      </c>
      <c r="C634" s="118"/>
      <c r="D634" s="112"/>
      <c r="E634" s="112"/>
      <c r="F634" s="118"/>
      <c r="G634" s="445"/>
      <c r="H634" s="118"/>
      <c r="I634" s="428"/>
      <c r="J634" s="446"/>
      <c r="K634" s="446"/>
      <c r="L634" s="447"/>
      <c r="M634" s="428"/>
      <c r="N634" s="447"/>
      <c r="O634" s="139"/>
      <c r="P634" s="139"/>
      <c r="Q634" s="428"/>
      <c r="R634" s="428"/>
      <c r="S634" s="428"/>
      <c r="T634" s="428"/>
      <c r="U634" s="448"/>
      <c r="V634" s="437"/>
    </row>
    <row r="635" spans="1:23" x14ac:dyDescent="0.35">
      <c r="A635" s="1396"/>
      <c r="B635" s="142">
        <v>8</v>
      </c>
      <c r="C635" s="118"/>
      <c r="D635" s="112"/>
      <c r="E635" s="112"/>
      <c r="F635" s="118"/>
      <c r="G635" s="445"/>
      <c r="H635" s="118"/>
      <c r="I635" s="428"/>
      <c r="J635" s="446"/>
      <c r="K635" s="446"/>
      <c r="L635" s="447"/>
      <c r="M635" s="428"/>
      <c r="N635" s="447"/>
      <c r="O635" s="139"/>
      <c r="P635" s="139"/>
      <c r="Q635" s="428"/>
      <c r="R635" s="428"/>
      <c r="S635" s="428"/>
      <c r="T635" s="428"/>
      <c r="U635" s="448"/>
      <c r="V635" s="437"/>
    </row>
    <row r="636" spans="1:23" x14ac:dyDescent="0.35">
      <c r="A636" s="1396"/>
      <c r="B636" s="142">
        <v>9</v>
      </c>
      <c r="C636" s="118"/>
      <c r="D636" s="112"/>
      <c r="E636" s="112"/>
      <c r="F636" s="118"/>
      <c r="G636" s="445"/>
      <c r="H636" s="118"/>
      <c r="I636" s="428"/>
      <c r="J636" s="446"/>
      <c r="K636" s="446"/>
      <c r="L636" s="447"/>
      <c r="M636" s="428"/>
      <c r="N636" s="447"/>
      <c r="O636" s="139"/>
      <c r="P636" s="139"/>
      <c r="Q636" s="428"/>
      <c r="R636" s="428"/>
      <c r="S636" s="428"/>
      <c r="T636" s="428"/>
      <c r="U636" s="448"/>
      <c r="V636" s="437"/>
    </row>
    <row r="637" spans="1:23" ht="15" thickBot="1" x14ac:dyDescent="0.4">
      <c r="A637" s="1397"/>
      <c r="B637" s="143">
        <v>10</v>
      </c>
      <c r="C637" s="132"/>
      <c r="D637" s="131"/>
      <c r="E637" s="131"/>
      <c r="F637" s="132"/>
      <c r="G637" s="449"/>
      <c r="H637" s="132"/>
      <c r="I637" s="450"/>
      <c r="J637" s="451"/>
      <c r="K637" s="451"/>
      <c r="L637" s="452"/>
      <c r="M637" s="450"/>
      <c r="N637" s="452"/>
      <c r="O637" s="140"/>
      <c r="P637" s="140"/>
      <c r="Q637" s="450"/>
      <c r="R637" s="450"/>
      <c r="S637" s="450"/>
      <c r="T637" s="450"/>
      <c r="U637" s="453"/>
      <c r="V637" s="437"/>
    </row>
    <row r="638" spans="1:23" ht="25" thickBot="1" x14ac:dyDescent="0.4">
      <c r="A638" s="564"/>
      <c r="C638" s="565"/>
      <c r="D638" s="566"/>
      <c r="E638" s="424" t="s">
        <v>331</v>
      </c>
      <c r="F638" s="425">
        <f>COUNTA(F628:F637)</f>
        <v>0</v>
      </c>
      <c r="G638" s="426">
        <f>COUNTA(G628:G637)</f>
        <v>0</v>
      </c>
      <c r="H638" s="565"/>
      <c r="I638" s="431"/>
      <c r="J638" s="567"/>
      <c r="K638" s="567"/>
      <c r="L638" s="568"/>
      <c r="M638" s="1354" t="s">
        <v>563</v>
      </c>
      <c r="N638" s="1355"/>
      <c r="O638" s="747">
        <f>SUM(O628:O637)</f>
        <v>0</v>
      </c>
      <c r="P638" s="748">
        <f>SUM(P628:P637)</f>
        <v>0</v>
      </c>
      <c r="Q638" s="431"/>
      <c r="S638" s="113"/>
      <c r="T638" s="117"/>
      <c r="U638" s="531"/>
      <c r="V638" s="455"/>
    </row>
    <row r="639" spans="1:23" ht="15" thickBot="1" x14ac:dyDescent="0.4">
      <c r="A639" s="456"/>
      <c r="B639" s="457"/>
      <c r="C639" s="407"/>
      <c r="D639" s="407"/>
      <c r="E639" s="407"/>
      <c r="F639" s="457"/>
      <c r="G639" s="407"/>
      <c r="H639" s="407"/>
      <c r="I639" s="457"/>
      <c r="J639" s="457"/>
      <c r="K639" s="457"/>
      <c r="L639" s="407"/>
      <c r="M639" s="407"/>
      <c r="N639" s="407"/>
      <c r="O639" s="407"/>
      <c r="P639" s="407"/>
      <c r="Q639" s="407"/>
      <c r="R639" s="407"/>
      <c r="S639" s="407"/>
      <c r="T639" s="458"/>
      <c r="U639" s="407"/>
      <c r="V639" s="459"/>
    </row>
  </sheetData>
  <sheetProtection algorithmName="SHA-512" hashValue="QXA9bMZKVrteb5HBkpQa/jtaGl7ykb51Z/Z0VcO1MASunH/hKSD7YeD6lC/GzMmiUazIbX5s/HSiJg/7epG/eA==" saltValue="kzR38f/FS3MYWT5sYji7Lw==" spinCount="100000" sheet="1" objects="1" scenarios="1"/>
  <mergeCells count="541">
    <mergeCell ref="A626:A627"/>
    <mergeCell ref="B626:B627"/>
    <mergeCell ref="C626:C627"/>
    <mergeCell ref="A628:A637"/>
    <mergeCell ref="M638:N638"/>
    <mergeCell ref="T622:U622"/>
    <mergeCell ref="A624:D624"/>
    <mergeCell ref="E624:H624"/>
    <mergeCell ref="J624:L624"/>
    <mergeCell ref="M624:N624"/>
    <mergeCell ref="T624:U624"/>
    <mergeCell ref="A607:A608"/>
    <mergeCell ref="B607:B608"/>
    <mergeCell ref="C607:C608"/>
    <mergeCell ref="A609:A618"/>
    <mergeCell ref="M619:N619"/>
    <mergeCell ref="B622:C622"/>
    <mergeCell ref="E622:F622"/>
    <mergeCell ref="G622:H622"/>
    <mergeCell ref="J622:L622"/>
    <mergeCell ref="M622:N622"/>
    <mergeCell ref="T603:U603"/>
    <mergeCell ref="A605:D605"/>
    <mergeCell ref="E605:H605"/>
    <mergeCell ref="J605:L605"/>
    <mergeCell ref="M605:N605"/>
    <mergeCell ref="T605:U605"/>
    <mergeCell ref="A588:A589"/>
    <mergeCell ref="B588:B589"/>
    <mergeCell ref="C588:C589"/>
    <mergeCell ref="A590:A599"/>
    <mergeCell ref="M600:N600"/>
    <mergeCell ref="B603:C603"/>
    <mergeCell ref="E603:F603"/>
    <mergeCell ref="G603:H603"/>
    <mergeCell ref="J603:L603"/>
    <mergeCell ref="M603:N603"/>
    <mergeCell ref="T584:U584"/>
    <mergeCell ref="A586:D586"/>
    <mergeCell ref="E586:H586"/>
    <mergeCell ref="J586:L586"/>
    <mergeCell ref="M586:N586"/>
    <mergeCell ref="T586:U586"/>
    <mergeCell ref="A569:A570"/>
    <mergeCell ref="B569:B570"/>
    <mergeCell ref="C569:C570"/>
    <mergeCell ref="A571:A580"/>
    <mergeCell ref="M581:N581"/>
    <mergeCell ref="B584:C584"/>
    <mergeCell ref="E584:F584"/>
    <mergeCell ref="G584:H584"/>
    <mergeCell ref="J584:L584"/>
    <mergeCell ref="M584:N584"/>
    <mergeCell ref="T565:U565"/>
    <mergeCell ref="A567:D567"/>
    <mergeCell ref="E567:H567"/>
    <mergeCell ref="J567:L567"/>
    <mergeCell ref="M567:N567"/>
    <mergeCell ref="T567:U567"/>
    <mergeCell ref="A550:A551"/>
    <mergeCell ref="B550:B551"/>
    <mergeCell ref="C550:C551"/>
    <mergeCell ref="A552:A561"/>
    <mergeCell ref="M562:N562"/>
    <mergeCell ref="B565:C565"/>
    <mergeCell ref="E565:F565"/>
    <mergeCell ref="G565:H565"/>
    <mergeCell ref="J565:L565"/>
    <mergeCell ref="M565:N565"/>
    <mergeCell ref="T546:U546"/>
    <mergeCell ref="A548:D548"/>
    <mergeCell ref="E548:H548"/>
    <mergeCell ref="J548:L548"/>
    <mergeCell ref="M548:N548"/>
    <mergeCell ref="T548:U548"/>
    <mergeCell ref="A531:A532"/>
    <mergeCell ref="B531:B532"/>
    <mergeCell ref="C531:C532"/>
    <mergeCell ref="A533:A542"/>
    <mergeCell ref="M543:N543"/>
    <mergeCell ref="B546:C546"/>
    <mergeCell ref="E546:F546"/>
    <mergeCell ref="G546:H546"/>
    <mergeCell ref="J546:L546"/>
    <mergeCell ref="M546:N546"/>
    <mergeCell ref="T527:U527"/>
    <mergeCell ref="A529:D529"/>
    <mergeCell ref="E529:H529"/>
    <mergeCell ref="J529:L529"/>
    <mergeCell ref="M529:N529"/>
    <mergeCell ref="T529:U529"/>
    <mergeCell ref="A512:A513"/>
    <mergeCell ref="B512:B513"/>
    <mergeCell ref="C512:C513"/>
    <mergeCell ref="A514:A523"/>
    <mergeCell ref="M524:N524"/>
    <mergeCell ref="B527:C527"/>
    <mergeCell ref="E527:F527"/>
    <mergeCell ref="G527:H527"/>
    <mergeCell ref="J527:L527"/>
    <mergeCell ref="M527:N527"/>
    <mergeCell ref="T508:U508"/>
    <mergeCell ref="A510:D510"/>
    <mergeCell ref="E510:H510"/>
    <mergeCell ref="J510:L510"/>
    <mergeCell ref="M510:N510"/>
    <mergeCell ref="T510:U510"/>
    <mergeCell ref="A493:A494"/>
    <mergeCell ref="B493:B494"/>
    <mergeCell ref="C493:C494"/>
    <mergeCell ref="A495:A504"/>
    <mergeCell ref="M505:N505"/>
    <mergeCell ref="B508:C508"/>
    <mergeCell ref="E508:F508"/>
    <mergeCell ref="G508:H508"/>
    <mergeCell ref="J508:L508"/>
    <mergeCell ref="M508:N508"/>
    <mergeCell ref="T489:U489"/>
    <mergeCell ref="A491:D491"/>
    <mergeCell ref="E491:H491"/>
    <mergeCell ref="J491:L491"/>
    <mergeCell ref="M491:N491"/>
    <mergeCell ref="T491:U491"/>
    <mergeCell ref="A474:A475"/>
    <mergeCell ref="B474:B475"/>
    <mergeCell ref="C474:C475"/>
    <mergeCell ref="A476:A485"/>
    <mergeCell ref="M486:N486"/>
    <mergeCell ref="B489:C489"/>
    <mergeCell ref="E489:F489"/>
    <mergeCell ref="G489:H489"/>
    <mergeCell ref="J489:L489"/>
    <mergeCell ref="M489:N489"/>
    <mergeCell ref="T470:U470"/>
    <mergeCell ref="A472:D472"/>
    <mergeCell ref="E472:H472"/>
    <mergeCell ref="J472:L472"/>
    <mergeCell ref="M472:N472"/>
    <mergeCell ref="T472:U472"/>
    <mergeCell ref="A455:A456"/>
    <mergeCell ref="B455:B456"/>
    <mergeCell ref="C455:C456"/>
    <mergeCell ref="A457:A466"/>
    <mergeCell ref="M467:N467"/>
    <mergeCell ref="B470:C470"/>
    <mergeCell ref="E470:F470"/>
    <mergeCell ref="G470:H470"/>
    <mergeCell ref="J470:L470"/>
    <mergeCell ref="M470:N470"/>
    <mergeCell ref="T451:U451"/>
    <mergeCell ref="A453:D453"/>
    <mergeCell ref="E453:H453"/>
    <mergeCell ref="J453:L453"/>
    <mergeCell ref="M453:N453"/>
    <mergeCell ref="T453:U453"/>
    <mergeCell ref="A436:A437"/>
    <mergeCell ref="B436:B437"/>
    <mergeCell ref="C436:C437"/>
    <mergeCell ref="A438:A447"/>
    <mergeCell ref="M448:N448"/>
    <mergeCell ref="B451:C451"/>
    <mergeCell ref="E451:F451"/>
    <mergeCell ref="G451:H451"/>
    <mergeCell ref="J451:L451"/>
    <mergeCell ref="M451:N451"/>
    <mergeCell ref="T432:U432"/>
    <mergeCell ref="A434:D434"/>
    <mergeCell ref="E434:H434"/>
    <mergeCell ref="J434:L434"/>
    <mergeCell ref="M434:N434"/>
    <mergeCell ref="T434:U434"/>
    <mergeCell ref="A417:A418"/>
    <mergeCell ref="B417:B418"/>
    <mergeCell ref="C417:C418"/>
    <mergeCell ref="A419:A428"/>
    <mergeCell ref="M429:N429"/>
    <mergeCell ref="B432:C432"/>
    <mergeCell ref="E432:F432"/>
    <mergeCell ref="G432:H432"/>
    <mergeCell ref="J432:L432"/>
    <mergeCell ref="M432:N432"/>
    <mergeCell ref="T413:U413"/>
    <mergeCell ref="A415:D415"/>
    <mergeCell ref="E415:H415"/>
    <mergeCell ref="J415:L415"/>
    <mergeCell ref="M415:N415"/>
    <mergeCell ref="T415:U415"/>
    <mergeCell ref="A398:A399"/>
    <mergeCell ref="B398:B399"/>
    <mergeCell ref="C398:C399"/>
    <mergeCell ref="A400:A409"/>
    <mergeCell ref="M410:N410"/>
    <mergeCell ref="B413:C413"/>
    <mergeCell ref="E413:F413"/>
    <mergeCell ref="G413:H413"/>
    <mergeCell ref="J413:L413"/>
    <mergeCell ref="M413:N413"/>
    <mergeCell ref="T394:U394"/>
    <mergeCell ref="A396:D396"/>
    <mergeCell ref="E396:H396"/>
    <mergeCell ref="J396:L396"/>
    <mergeCell ref="M396:N396"/>
    <mergeCell ref="T396:U396"/>
    <mergeCell ref="A379:A380"/>
    <mergeCell ref="B379:B380"/>
    <mergeCell ref="C379:C380"/>
    <mergeCell ref="A381:A390"/>
    <mergeCell ref="M391:N391"/>
    <mergeCell ref="B394:C394"/>
    <mergeCell ref="E394:F394"/>
    <mergeCell ref="G394:H394"/>
    <mergeCell ref="J394:L394"/>
    <mergeCell ref="M394:N394"/>
    <mergeCell ref="T375:U375"/>
    <mergeCell ref="A377:D377"/>
    <mergeCell ref="E377:H377"/>
    <mergeCell ref="J377:L377"/>
    <mergeCell ref="M377:N377"/>
    <mergeCell ref="T377:U377"/>
    <mergeCell ref="A360:A361"/>
    <mergeCell ref="B360:B361"/>
    <mergeCell ref="C360:C361"/>
    <mergeCell ref="A362:A371"/>
    <mergeCell ref="M372:N372"/>
    <mergeCell ref="B375:C375"/>
    <mergeCell ref="E375:F375"/>
    <mergeCell ref="G375:H375"/>
    <mergeCell ref="J375:L375"/>
    <mergeCell ref="M375:N375"/>
    <mergeCell ref="T356:U356"/>
    <mergeCell ref="A358:D358"/>
    <mergeCell ref="E358:H358"/>
    <mergeCell ref="J358:L358"/>
    <mergeCell ref="M358:N358"/>
    <mergeCell ref="T358:U358"/>
    <mergeCell ref="A341:A342"/>
    <mergeCell ref="B341:B342"/>
    <mergeCell ref="C341:C342"/>
    <mergeCell ref="A343:A352"/>
    <mergeCell ref="M353:N353"/>
    <mergeCell ref="B356:C356"/>
    <mergeCell ref="E356:F356"/>
    <mergeCell ref="G356:H356"/>
    <mergeCell ref="J356:L356"/>
    <mergeCell ref="M356:N356"/>
    <mergeCell ref="T337:U337"/>
    <mergeCell ref="A339:D339"/>
    <mergeCell ref="E339:H339"/>
    <mergeCell ref="J339:L339"/>
    <mergeCell ref="M339:N339"/>
    <mergeCell ref="T339:U339"/>
    <mergeCell ref="A322:A323"/>
    <mergeCell ref="B322:B323"/>
    <mergeCell ref="C322:C323"/>
    <mergeCell ref="A324:A333"/>
    <mergeCell ref="M334:N334"/>
    <mergeCell ref="B337:C337"/>
    <mergeCell ref="E337:F337"/>
    <mergeCell ref="G337:H337"/>
    <mergeCell ref="J337:L337"/>
    <mergeCell ref="M337:N337"/>
    <mergeCell ref="T318:U318"/>
    <mergeCell ref="A320:D320"/>
    <mergeCell ref="E320:H320"/>
    <mergeCell ref="J320:L320"/>
    <mergeCell ref="M320:N320"/>
    <mergeCell ref="T320:U320"/>
    <mergeCell ref="A303:A304"/>
    <mergeCell ref="B303:B304"/>
    <mergeCell ref="C303:C304"/>
    <mergeCell ref="A305:A314"/>
    <mergeCell ref="M315:N315"/>
    <mergeCell ref="B318:C318"/>
    <mergeCell ref="E318:F318"/>
    <mergeCell ref="G318:H318"/>
    <mergeCell ref="J318:L318"/>
    <mergeCell ref="M318:N318"/>
    <mergeCell ref="T299:U299"/>
    <mergeCell ref="A301:D301"/>
    <mergeCell ref="E301:H301"/>
    <mergeCell ref="J301:L301"/>
    <mergeCell ref="M301:N301"/>
    <mergeCell ref="T301:U301"/>
    <mergeCell ref="A284:A285"/>
    <mergeCell ref="B284:B285"/>
    <mergeCell ref="C284:C285"/>
    <mergeCell ref="A286:A295"/>
    <mergeCell ref="M296:N296"/>
    <mergeCell ref="B299:C299"/>
    <mergeCell ref="E299:F299"/>
    <mergeCell ref="G299:H299"/>
    <mergeCell ref="J299:L299"/>
    <mergeCell ref="M299:N299"/>
    <mergeCell ref="T280:U280"/>
    <mergeCell ref="A282:D282"/>
    <mergeCell ref="E282:H282"/>
    <mergeCell ref="J282:L282"/>
    <mergeCell ref="M282:N282"/>
    <mergeCell ref="T282:U282"/>
    <mergeCell ref="A265:A266"/>
    <mergeCell ref="B265:B266"/>
    <mergeCell ref="C265:C266"/>
    <mergeCell ref="A267:A276"/>
    <mergeCell ref="M277:N277"/>
    <mergeCell ref="B280:C280"/>
    <mergeCell ref="E280:F280"/>
    <mergeCell ref="G280:H280"/>
    <mergeCell ref="J280:L280"/>
    <mergeCell ref="M280:N280"/>
    <mergeCell ref="T261:U261"/>
    <mergeCell ref="A263:D263"/>
    <mergeCell ref="E263:H263"/>
    <mergeCell ref="J263:L263"/>
    <mergeCell ref="M263:N263"/>
    <mergeCell ref="T263:U263"/>
    <mergeCell ref="A246:A247"/>
    <mergeCell ref="B246:B247"/>
    <mergeCell ref="C246:C247"/>
    <mergeCell ref="A248:A257"/>
    <mergeCell ref="M258:N258"/>
    <mergeCell ref="B261:C261"/>
    <mergeCell ref="E261:F261"/>
    <mergeCell ref="G261:H261"/>
    <mergeCell ref="J261:L261"/>
    <mergeCell ref="M261:N261"/>
    <mergeCell ref="T242:U242"/>
    <mergeCell ref="A244:D244"/>
    <mergeCell ref="E244:H244"/>
    <mergeCell ref="J244:L244"/>
    <mergeCell ref="M244:N244"/>
    <mergeCell ref="T244:U244"/>
    <mergeCell ref="A227:A228"/>
    <mergeCell ref="B227:B228"/>
    <mergeCell ref="C227:C228"/>
    <mergeCell ref="A229:A238"/>
    <mergeCell ref="M239:N239"/>
    <mergeCell ref="B242:C242"/>
    <mergeCell ref="E242:F242"/>
    <mergeCell ref="G242:H242"/>
    <mergeCell ref="J242:L242"/>
    <mergeCell ref="M242:N242"/>
    <mergeCell ref="T223:U223"/>
    <mergeCell ref="A225:D225"/>
    <mergeCell ref="E225:H225"/>
    <mergeCell ref="J225:L225"/>
    <mergeCell ref="M225:N225"/>
    <mergeCell ref="T225:U225"/>
    <mergeCell ref="A208:A209"/>
    <mergeCell ref="B208:B209"/>
    <mergeCell ref="C208:C209"/>
    <mergeCell ref="A210:A219"/>
    <mergeCell ref="M220:N220"/>
    <mergeCell ref="B223:C223"/>
    <mergeCell ref="E223:F223"/>
    <mergeCell ref="G223:H223"/>
    <mergeCell ref="J223:L223"/>
    <mergeCell ref="M223:N223"/>
    <mergeCell ref="T204:U204"/>
    <mergeCell ref="A206:D206"/>
    <mergeCell ref="E206:H206"/>
    <mergeCell ref="J206:L206"/>
    <mergeCell ref="M206:N206"/>
    <mergeCell ref="T206:U206"/>
    <mergeCell ref="A189:A190"/>
    <mergeCell ref="B189:B190"/>
    <mergeCell ref="C189:C190"/>
    <mergeCell ref="A191:A200"/>
    <mergeCell ref="M201:N201"/>
    <mergeCell ref="B204:C204"/>
    <mergeCell ref="E204:F204"/>
    <mergeCell ref="G204:H204"/>
    <mergeCell ref="J204:L204"/>
    <mergeCell ref="M204:N204"/>
    <mergeCell ref="T185:U185"/>
    <mergeCell ref="A187:D187"/>
    <mergeCell ref="E187:H187"/>
    <mergeCell ref="J187:L187"/>
    <mergeCell ref="M187:N187"/>
    <mergeCell ref="T187:U187"/>
    <mergeCell ref="A170:A171"/>
    <mergeCell ref="B170:B171"/>
    <mergeCell ref="C170:C171"/>
    <mergeCell ref="A172:A181"/>
    <mergeCell ref="M182:N182"/>
    <mergeCell ref="B185:C185"/>
    <mergeCell ref="E185:F185"/>
    <mergeCell ref="G185:H185"/>
    <mergeCell ref="J185:L185"/>
    <mergeCell ref="M185:N185"/>
    <mergeCell ref="T166:U166"/>
    <mergeCell ref="A168:D168"/>
    <mergeCell ref="E168:H168"/>
    <mergeCell ref="J168:L168"/>
    <mergeCell ref="M168:N168"/>
    <mergeCell ref="T168:U168"/>
    <mergeCell ref="A151:A152"/>
    <mergeCell ref="B151:B152"/>
    <mergeCell ref="C151:C152"/>
    <mergeCell ref="A153:A162"/>
    <mergeCell ref="M163:N163"/>
    <mergeCell ref="B166:C166"/>
    <mergeCell ref="E166:F166"/>
    <mergeCell ref="G166:H166"/>
    <mergeCell ref="J166:L166"/>
    <mergeCell ref="M166:N166"/>
    <mergeCell ref="T147:U147"/>
    <mergeCell ref="A149:D149"/>
    <mergeCell ref="E149:H149"/>
    <mergeCell ref="J149:L149"/>
    <mergeCell ref="M149:N149"/>
    <mergeCell ref="T149:U149"/>
    <mergeCell ref="A132:A133"/>
    <mergeCell ref="B132:B133"/>
    <mergeCell ref="C132:C133"/>
    <mergeCell ref="A134:A143"/>
    <mergeCell ref="M144:N144"/>
    <mergeCell ref="B147:C147"/>
    <mergeCell ref="E147:F147"/>
    <mergeCell ref="G147:H147"/>
    <mergeCell ref="J147:L147"/>
    <mergeCell ref="M147:N147"/>
    <mergeCell ref="T128:U128"/>
    <mergeCell ref="A130:D130"/>
    <mergeCell ref="E130:H130"/>
    <mergeCell ref="J130:L130"/>
    <mergeCell ref="M130:N130"/>
    <mergeCell ref="T130:U130"/>
    <mergeCell ref="A113:A114"/>
    <mergeCell ref="B113:B114"/>
    <mergeCell ref="C113:C114"/>
    <mergeCell ref="A115:A124"/>
    <mergeCell ref="M125:N125"/>
    <mergeCell ref="B128:C128"/>
    <mergeCell ref="E128:F128"/>
    <mergeCell ref="G128:H128"/>
    <mergeCell ref="J128:L128"/>
    <mergeCell ref="M128:N128"/>
    <mergeCell ref="T109:U109"/>
    <mergeCell ref="A111:D111"/>
    <mergeCell ref="E111:H111"/>
    <mergeCell ref="J111:L111"/>
    <mergeCell ref="M111:N111"/>
    <mergeCell ref="T111:U111"/>
    <mergeCell ref="A94:A95"/>
    <mergeCell ref="B94:B95"/>
    <mergeCell ref="C94:C95"/>
    <mergeCell ref="A96:A105"/>
    <mergeCell ref="M106:N106"/>
    <mergeCell ref="B109:C109"/>
    <mergeCell ref="E109:F109"/>
    <mergeCell ref="G109:H109"/>
    <mergeCell ref="J109:L109"/>
    <mergeCell ref="M109:N109"/>
    <mergeCell ref="T90:U90"/>
    <mergeCell ref="A92:D92"/>
    <mergeCell ref="E92:H92"/>
    <mergeCell ref="J92:L92"/>
    <mergeCell ref="M92:N92"/>
    <mergeCell ref="T92:U92"/>
    <mergeCell ref="A75:A76"/>
    <mergeCell ref="B75:B76"/>
    <mergeCell ref="C75:C76"/>
    <mergeCell ref="A77:A86"/>
    <mergeCell ref="M87:N87"/>
    <mergeCell ref="B90:C90"/>
    <mergeCell ref="E90:F90"/>
    <mergeCell ref="G90:H90"/>
    <mergeCell ref="J90:L90"/>
    <mergeCell ref="M90:N90"/>
    <mergeCell ref="T71:U71"/>
    <mergeCell ref="A73:D73"/>
    <mergeCell ref="E73:H73"/>
    <mergeCell ref="J73:L73"/>
    <mergeCell ref="M73:N73"/>
    <mergeCell ref="T73:U73"/>
    <mergeCell ref="A56:A57"/>
    <mergeCell ref="B56:B57"/>
    <mergeCell ref="C56:C57"/>
    <mergeCell ref="A58:A67"/>
    <mergeCell ref="M68:N68"/>
    <mergeCell ref="B71:C71"/>
    <mergeCell ref="E71:F71"/>
    <mergeCell ref="G71:H71"/>
    <mergeCell ref="J71:L71"/>
    <mergeCell ref="M71:N71"/>
    <mergeCell ref="T52:U52"/>
    <mergeCell ref="A54:D54"/>
    <mergeCell ref="E54:H54"/>
    <mergeCell ref="J54:L54"/>
    <mergeCell ref="M54:N54"/>
    <mergeCell ref="T54:U54"/>
    <mergeCell ref="A37:A38"/>
    <mergeCell ref="B37:B38"/>
    <mergeCell ref="C37:C38"/>
    <mergeCell ref="A39:A48"/>
    <mergeCell ref="M49:N49"/>
    <mergeCell ref="B52:C52"/>
    <mergeCell ref="E52:F52"/>
    <mergeCell ref="G52:H52"/>
    <mergeCell ref="J52:L52"/>
    <mergeCell ref="M52:N52"/>
    <mergeCell ref="T33:U33"/>
    <mergeCell ref="A35:D35"/>
    <mergeCell ref="E35:H35"/>
    <mergeCell ref="J35:L35"/>
    <mergeCell ref="M35:N35"/>
    <mergeCell ref="T35:U35"/>
    <mergeCell ref="A20:A29"/>
    <mergeCell ref="M30:N30"/>
    <mergeCell ref="B33:C33"/>
    <mergeCell ref="E33:F33"/>
    <mergeCell ref="G33:H33"/>
    <mergeCell ref="J33:L33"/>
    <mergeCell ref="M33:N33"/>
    <mergeCell ref="A16:D16"/>
    <mergeCell ref="E16:H16"/>
    <mergeCell ref="J16:L16"/>
    <mergeCell ref="M16:N16"/>
    <mergeCell ref="T16:U16"/>
    <mergeCell ref="A18:A19"/>
    <mergeCell ref="B18:B19"/>
    <mergeCell ref="C18:C19"/>
    <mergeCell ref="B14:C14"/>
    <mergeCell ref="E14:F14"/>
    <mergeCell ref="G14:H14"/>
    <mergeCell ref="J14:L14"/>
    <mergeCell ref="M14:N14"/>
    <mergeCell ref="T14:U14"/>
    <mergeCell ref="A10:D11"/>
    <mergeCell ref="E10:H11"/>
    <mergeCell ref="J10:O10"/>
    <mergeCell ref="P10:Q11"/>
    <mergeCell ref="S10:T11"/>
    <mergeCell ref="U10:U11"/>
    <mergeCell ref="J11:O11"/>
    <mergeCell ref="A1:U1"/>
    <mergeCell ref="A3:U3"/>
    <mergeCell ref="A6:D6"/>
    <mergeCell ref="M6:O6"/>
    <mergeCell ref="P6:U6"/>
    <mergeCell ref="A8:U8"/>
  </mergeCells>
  <dataValidations count="13">
    <dataValidation type="date" operator="lessThanOrEqual" allowBlank="1" showInputMessage="1" showErrorMessage="1" errorTitle="Attenzione oGV NON COMPATIBILE" error="ai sensi dell'art. 2 c. 5 D.D. 445/2025" promptTitle="attenzione:" prompt="Data max  OGV 31/12/2026" sqref="Q14 Q603 Q33 Q52 Q71 Q90 Q109 Q128 Q147 Q166 Q185 Q204 Q223 Q242 Q261 Q280 Q299 Q318 Q337 Q356 Q375 Q394 Q413 Q432 Q451 Q470 Q489 Q508 Q527 Q546 Q565 Q584 Q622" xr:uid="{CF1756A8-C727-4229-9478-CFFFB2E28038}">
      <formula1>46387</formula1>
    </dataValidation>
    <dataValidation type="date" operator="greaterThanOrEqual" allowBlank="1" showInputMessage="1" showErrorMessage="1" errorTitle="ATTENZIONE DATO NON COMPATIBILE" error="ai sensi dell'art. 5 c. 6 del D.D. 445/2024" prompt="immatricolazione successiva al 01/01/2024" sqref="K20:K29 K609:K618 K39:K48 K58:K67 K77:K86 K96:K105 K115:K124 K134:K143 K153:K162 K172:K181 K191:K200 K210:K219 K229:K238 K248:K257 K267:K276 K286:K295 K305:K314 K324:K333 K343:K352 K362:K371 K381:K390 K400:K409 K419:K428 K438:K447 K457:K466 K476:K485 K495:K504 K514:K523 K533:K542 K552:K561 K571:K580 K590:K599 K628:K637" xr:uid="{144DEAC1-CDFA-48A0-BA7D-CF6DF587A41C}">
      <formula1>45292</formula1>
    </dataValidation>
    <dataValidation type="date" operator="lessThan" allowBlank="1" showInputMessage="1" showErrorMessage="1" errorTitle="attenzione " error="data fattura non ammessa art. 2 c. 5 del D.D. 445/2025" prompt="entro il 31/12/2028_x000a_" sqref="N20:N29 N609:N618 N39:N48 N58:N67 N77:N86 N96:N105 N115:N124 N134:N143 N153:N162 N172:N181 N191:N200 N210:N219 N229:N238 N248:N257 N267:N276 N286:N295 N305:N314 N324:N333 N343:N352 N362:N371 N381:N390 N400:N409 N419:N428 N438:N447 N457:N466 N476:N485 N495:N504 N514:N523 N533:N542 N552:N561 N571:N580 N590:N599 N628:N637" xr:uid="{888916E3-D229-428C-8363-E0B5C6A35D09}">
      <formula1>47118</formula1>
    </dataValidation>
    <dataValidation allowBlank="1" showInputMessage="1" showErrorMessage="1" prompt="Scegliere la regione beneficiaria dal menù a tendina_x000a_" sqref="K6" xr:uid="{847152C7-43B0-4B4C-92C0-EFC7BD74414F}"/>
    <dataValidation type="list" allowBlank="1" showInputMessage="1" showErrorMessage="1" sqref="E543 E562 E581 E600 E524 E505 E486 E467 E448 E429 E410 E391 E372 E353 E334 E315 E296 E277 E258 E239 E220 E201 E182 E163 E144 E125 E106 E87 E68 E49 E619 E30 E638" xr:uid="{F5CFECA6-3830-4499-A489-AAB408D02E3F}">
      <formula1>"urbano,suburbano"</formula1>
    </dataValidation>
    <dataValidation type="list" allowBlank="1" showInputMessage="1" showErrorMessage="1" sqref="H543 H562 H581 H600 H524 H505 H486 H467 H448 H429 H410 H391 H372 H353 H334 H315 H296 H277 H258 H239 H220 H201 H182 H163 H144 H125 H106 H87 H68 H49 H619 H30 H638" xr:uid="{082D4841-4BA6-4479-BC3C-BA7A47149F30}">
      <mc:AlternateContent xmlns:x12ac="http://schemas.microsoft.com/office/spreadsheetml/2011/1/ac" xmlns:mc="http://schemas.openxmlformats.org/markup-compatibility/2006">
        <mc:Choice Requires="x12ac">
          <x12ac:list>GNC,"GNL, Ibrido (met/ele)"</x12ac:list>
        </mc:Choice>
        <mc:Fallback>
          <formula1>"GNC,GNL, Ibrido (met/ele)"</formula1>
        </mc:Fallback>
      </mc:AlternateContent>
    </dataValidation>
    <dataValidation type="list" allowBlank="1" showInputMessage="1" showErrorMessage="1" sqref="I543 I562 I581 I600 I524 I505 I486 I467 I448 I429 I410 I391 I372 I353 I334 I315 I296 I277 I258 I239 I220 I201 I182 I163 I144 I125 I106 I87 I68 I49 I619 I30 I638" xr:uid="{23A3DD5F-9259-43DC-B070-2A4982477828}">
      <formula1>"classe I,classe A"</formula1>
    </dataValidation>
    <dataValidation type="list" allowBlank="1" showInputMessage="1" showErrorMessage="1" sqref="I20:I29 I590:I599 I609:I618 I39:I48 I58:I67 I77:I86 I96:I105 I115:I124 I134:I143 I153:I162 I172:I181 I191:I200 I210:I219 I229:I238 I248:I257 I267:I276 I286:I295 I305:I314 I324:I333 I343:I352 I362:I371 I381:I390 I400:I409 I419:I428 I438:I447 I457:I466 I476:I485 I495:I504 I514:I523 I533:I542 I552:I561 I571:I580 I628:I637" xr:uid="{7E488632-C442-47C0-8F23-B3BD826886B0}">
      <formula1>"classe II, classe III, classe A, classe B,"</formula1>
    </dataValidation>
    <dataValidation type="list" allowBlank="1" showInputMessage="1" showErrorMessage="1" sqref="E20:E29 E590:E599 E609:E618 E39:E48 E58:E67 E77:E86 E96:E105 E115:E124 E134:E143 E153:E162 E172:E181 E191:E200 E210:E219 E229:E238 E248:E257 E267:E276 E286:E295 E305:E314 E324:E333 E343:E352 E362:E371 E381:E390 E400:E409 E419:E428 E438:E447 E457:E466 E476:E485 E495:E504 E514:E523 E533:E542 E552:E561 E571:E580 E628:E637" xr:uid="{BF8DC58F-E68C-4D75-8265-958786995EAB}">
      <formula1>"extraurbano,"</formula1>
    </dataValidation>
    <dataValidation allowBlank="1" showInputMessage="1" showErrorMessage="1" prompt="Inserire il riferimento corretto da piano di investimento (es.m1,e.1. ecc.)_x000a_" sqref="A18:A19 A588:A589 A607:A608 A37:A38 A56:A57 A75:A76 A94:A95 A113:A114 A132:A133 A151:A152 A170:A171 A189:A190 A208:A209 A227:A228 A246:A247 A265:A266 A284:A285 A303:A304 A322:A323 A341:A342 A360:A361 A379:A380 A398:A399 A417:A418 A436:A437 A455:A456 A474:A475 A493:A494 A512:A513 A531:A532 A550:A551 A569:A570 A626:A627" xr:uid="{339719FF-047F-44CB-ABDE-FACACEB4A7C4}"/>
    <dataValidation type="list" allowBlank="1" showInputMessage="1" showErrorMessage="1" sqref="H20:H29 H590:H599 H609:H618 H39:H48 H58:H67 H77:H86 H96:H105 H115:H124 H134:H143 H153:H162 H172:H181 H191:H200 H210:H219 H229:H238 H248:H257 H267:H276 H286:H295 H305:H314 H324:H333 H343:H352 H362:H371 H381:H390 H400:H409 H419:H428 H438:H447 H457:H466 H476:H485 H495:H504 H514:H523 H533:H542 H552:H561 H571:H580 H628:H637" xr:uid="{EAC937C0-86F2-4971-8512-287811B15325}">
      <formula1>"ELETTRICO"</formula1>
    </dataValidation>
    <dataValidation type="list" allowBlank="1" showInputMessage="1" showErrorMessage="1" sqref="B585:C585 B148:C148 B15:C15 B604:C604 B34:C34 B53:C53 B72:C72 B91:C91 B110:C110 B129:C129 B167:C167 B186:C186 B205:C205 B224:C224 B243:C243 B262:C262 B281:C281 B300:C300 B319:C319 B338:C338 B357:C357 B376:C376 B395:C395 B414:C414 B433:C433 B452:C452 B471:C471 B490:C490 B509:C509 B528:C528 B547:C547 B566:C566 B623:C623" xr:uid="{284DFB05-0098-4FE3-8D28-7DAF8ABFF756}">
      <formula1>$D$18:$D$37</formula1>
    </dataValidation>
    <dataValidation type="list" allowBlank="1" showInputMessage="1" showErrorMessage="1" sqref="S590:T599 S609:T618 S39:T48 S58:T67 S77:T86 S96:T105 S115:T124 S134:T143 S153:T162 S172:T181 S20:T29 S191:T200 S210:T219 S229:T238 S248:T257 S267:T276 S286:T295 S305:T314 S324:T333 S343:T352 S362:T371 S381:T390 S400:T409 S419:T428 S438:T447 S457:T466 S476:T485 S495:T504 S514:T523 S533:T542 S552:T561 S571:T580 S628:T637" xr:uid="{A25222D4-ACAB-4F56-B8FF-B00D940ABEAE}">
      <formula1>"si,"</formula1>
    </dataValidation>
  </dataValidations>
  <pageMargins left="0.7" right="0.7" top="0.75" bottom="0.75" header="0.3" footer="0.3"/>
  <pageSetup paperSize="8" scale="47"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prompt="Inserire OGV corrispondente al Piano di investimento esecutivo" xr:uid="{4F19E578-D395-4499-AB1C-897ECB73DDB1}">
          <x14:formula1>
            <xm:f>'EXTRAUrbano.Piano inv. forn '!$D$140:$D$176</xm:f>
          </x14:formula1>
          <xm:sqref>B14:C14 B584:C584 B565:C565 B546:C546 B527:C527 B508:C508 B489:C489 B470:C470 B451:C451 B432:C432 B413:C413 B394:C394 B375:C375 B356:C356 B337:C337 B318:C318 B299:C299 B280:C280 B261:C261 B242:C242 B223:C223 B204:C204 B185:C185 B166:C166 B128:C128 B109:C109 B90:C90 B71:C71 B52:C52 B33:C33 B603:C603 B147:C147 B622:C622</xm:sqref>
        </x14:dataValidation>
        <x14:dataValidation type="list" allowBlank="1" showInputMessage="1" showErrorMessage="1" prompt="Scegliere la regione beneficiaria dal menù a tendina_x000a_" xr:uid="{72DAD5C1-393F-4549-ADFF-DE50D2CD6C06}">
          <x14:formula1>
            <xm:f>'DATI EROGAZIONI'!$A$2:$A$20</xm:f>
          </x14:formula1>
          <xm:sqref>E6:J6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2" tint="-0.249977111117893"/>
    <pageSetUpPr fitToPage="1"/>
  </sheetPr>
  <dimension ref="A1:Y639"/>
  <sheetViews>
    <sheetView topLeftCell="A23" workbookViewId="0">
      <selection activeCell="I40" sqref="I40"/>
    </sheetView>
  </sheetViews>
  <sheetFormatPr defaultColWidth="8.54296875" defaultRowHeight="14.5" x14ac:dyDescent="0.35"/>
  <cols>
    <col min="1" max="1" width="10" style="113" customWidth="1"/>
    <col min="2" max="2" width="7.1796875" style="430" customWidth="1"/>
    <col min="3" max="3" width="25.7265625" style="104" customWidth="1"/>
    <col min="4" max="4" width="11.453125" style="104" customWidth="1"/>
    <col min="5" max="5" width="17.54296875" style="104" customWidth="1"/>
    <col min="6" max="6" width="13" style="430" customWidth="1"/>
    <col min="7" max="7" width="26.81640625" style="104" customWidth="1"/>
    <col min="8" max="8" width="11.81640625" style="104" customWidth="1"/>
    <col min="9" max="9" width="15" style="430" customWidth="1"/>
    <col min="10" max="10" width="28.453125" style="430" customWidth="1"/>
    <col min="11" max="11" width="23" style="430" customWidth="1"/>
    <col min="12" max="12" width="12.453125" style="104" customWidth="1"/>
    <col min="13" max="13" width="15.81640625" style="104" customWidth="1"/>
    <col min="14" max="14" width="16.453125" style="104" customWidth="1"/>
    <col min="15" max="15" width="21.26953125" style="104" customWidth="1"/>
    <col min="16" max="16" width="24.54296875" style="104" customWidth="1"/>
    <col min="17" max="17" width="22.1796875" style="104" customWidth="1"/>
    <col min="18" max="18" width="21.1796875" style="104" bestFit="1" customWidth="1"/>
    <col min="19" max="19" width="22.1796875" style="104" customWidth="1"/>
    <col min="20" max="20" width="13.453125" style="104" customWidth="1"/>
    <col min="21" max="21" width="18.54296875" style="104" customWidth="1"/>
    <col min="22" max="22" width="9.54296875" style="104" customWidth="1"/>
    <col min="23" max="23" width="18.54296875" style="104" customWidth="1"/>
    <col min="24" max="24" width="12.81640625" style="104" bestFit="1" customWidth="1"/>
    <col min="25" max="25" width="15.1796875" style="104" bestFit="1" customWidth="1"/>
    <col min="26" max="26" width="15.1796875" style="104" customWidth="1"/>
    <col min="27" max="27" width="15.54296875" style="104" customWidth="1"/>
    <col min="28" max="16384" width="8.54296875" style="104"/>
  </cols>
  <sheetData>
    <row r="1" spans="1:25" ht="35.25" customHeight="1" thickBot="1" x14ac:dyDescent="0.4">
      <c r="A1" s="970" t="s">
        <v>338</v>
      </c>
      <c r="B1" s="971"/>
      <c r="C1" s="971"/>
      <c r="D1" s="971"/>
      <c r="E1" s="971"/>
      <c r="F1" s="971"/>
      <c r="G1" s="971"/>
      <c r="H1" s="971"/>
      <c r="I1" s="971"/>
      <c r="J1" s="971"/>
      <c r="K1" s="971"/>
      <c r="L1" s="971"/>
      <c r="M1" s="971"/>
      <c r="N1" s="971"/>
      <c r="O1" s="971"/>
      <c r="P1" s="971"/>
      <c r="Q1" s="971"/>
      <c r="R1" s="971"/>
      <c r="S1" s="971"/>
      <c r="T1" s="971"/>
      <c r="U1" s="972"/>
      <c r="V1" s="105"/>
      <c r="W1" s="105"/>
      <c r="X1" s="105"/>
      <c r="Y1" s="105"/>
    </row>
    <row r="2" spans="1:25" ht="23" thickBot="1" x14ac:dyDescent="0.4">
      <c r="A2" s="429"/>
      <c r="B2" s="429"/>
      <c r="C2" s="429"/>
      <c r="D2" s="429"/>
      <c r="E2" s="429"/>
      <c r="F2" s="429"/>
      <c r="G2" s="429"/>
      <c r="H2" s="429"/>
      <c r="I2" s="429"/>
      <c r="J2" s="429"/>
      <c r="K2" s="429"/>
      <c r="L2" s="429"/>
      <c r="M2" s="429"/>
      <c r="N2" s="429"/>
      <c r="O2" s="429"/>
      <c r="P2" s="429"/>
      <c r="Q2" s="429"/>
      <c r="R2" s="429"/>
      <c r="S2" s="429"/>
      <c r="T2" s="429"/>
      <c r="U2" s="429"/>
      <c r="V2" s="429"/>
      <c r="W2" s="429"/>
      <c r="X2" s="429"/>
      <c r="Y2" s="429"/>
    </row>
    <row r="3" spans="1:25" ht="21.75" customHeight="1" thickBot="1" x14ac:dyDescent="0.4">
      <c r="A3" s="1146" t="s">
        <v>342</v>
      </c>
      <c r="B3" s="1147"/>
      <c r="C3" s="1147"/>
      <c r="D3" s="1147"/>
      <c r="E3" s="1147"/>
      <c r="F3" s="1147"/>
      <c r="G3" s="1147"/>
      <c r="H3" s="1147"/>
      <c r="I3" s="1147"/>
      <c r="J3" s="1147"/>
      <c r="K3" s="1147"/>
      <c r="L3" s="1147"/>
      <c r="M3" s="1147"/>
      <c r="N3" s="1147"/>
      <c r="O3" s="1147"/>
      <c r="P3" s="1147"/>
      <c r="Q3" s="1147"/>
      <c r="R3" s="1147"/>
      <c r="S3" s="1147"/>
      <c r="T3" s="1147"/>
      <c r="U3" s="1148"/>
      <c r="V3" s="106"/>
      <c r="W3" s="106"/>
      <c r="X3" s="106"/>
      <c r="Y3" s="106"/>
    </row>
    <row r="4" spans="1:25" ht="17.5" x14ac:dyDescent="0.35">
      <c r="A4" s="104"/>
      <c r="B4" s="65"/>
      <c r="C4" s="65"/>
      <c r="D4" s="65"/>
      <c r="E4" s="65"/>
      <c r="F4" s="65"/>
      <c r="G4" s="65"/>
      <c r="H4" s="65"/>
      <c r="I4" s="65"/>
      <c r="J4" s="65"/>
      <c r="K4" s="65"/>
      <c r="L4" s="65"/>
      <c r="M4" s="65"/>
      <c r="N4" s="65"/>
      <c r="O4" s="65"/>
      <c r="P4" s="65"/>
      <c r="Q4" s="65"/>
      <c r="R4" s="65"/>
      <c r="S4" s="65"/>
      <c r="T4" s="65"/>
      <c r="U4" s="65"/>
      <c r="V4" s="65"/>
      <c r="W4" s="65"/>
      <c r="X4" s="65"/>
      <c r="Y4" s="65"/>
    </row>
    <row r="5" spans="1:25" ht="28" thickBot="1" x14ac:dyDescent="0.4">
      <c r="A5" s="104"/>
      <c r="B5" s="34"/>
      <c r="C5" s="34"/>
      <c r="D5" s="34"/>
      <c r="E5" s="34"/>
      <c r="F5" s="34"/>
      <c r="G5" s="34"/>
      <c r="H5" s="34"/>
      <c r="I5" s="34"/>
      <c r="J5" s="34"/>
      <c r="K5" s="34"/>
      <c r="L5" s="34"/>
      <c r="M5" s="34"/>
      <c r="N5" s="34"/>
      <c r="O5" s="34"/>
      <c r="P5" s="34"/>
      <c r="Q5" s="34"/>
      <c r="R5" s="34"/>
      <c r="S5" s="34"/>
      <c r="T5" s="34"/>
      <c r="U5" s="34"/>
      <c r="V5" s="34"/>
      <c r="W5" s="34"/>
      <c r="X5" s="34"/>
      <c r="Y5" s="34"/>
    </row>
    <row r="6" spans="1:25" ht="26.25" customHeight="1" thickBot="1" x14ac:dyDescent="0.4">
      <c r="A6" s="1306" t="s">
        <v>224</v>
      </c>
      <c r="B6" s="1307"/>
      <c r="C6" s="1307"/>
      <c r="D6" s="1308"/>
      <c r="E6" s="1309" t="s">
        <v>412</v>
      </c>
      <c r="F6" s="1310"/>
      <c r="G6" s="1310"/>
      <c r="H6" s="1310"/>
      <c r="I6" s="1310"/>
      <c r="J6" s="1311"/>
      <c r="K6" s="631"/>
      <c r="M6" s="1165" t="s">
        <v>4</v>
      </c>
      <c r="N6" s="1166"/>
      <c r="O6" s="1166"/>
      <c r="P6" s="1334"/>
      <c r="Q6" s="1335"/>
      <c r="R6" s="1335"/>
      <c r="S6" s="1335"/>
      <c r="T6" s="1335"/>
      <c r="U6" s="1336"/>
      <c r="V6" s="327"/>
      <c r="W6" s="327"/>
      <c r="X6" s="327"/>
      <c r="Y6" s="327"/>
    </row>
    <row r="7" spans="1:25" ht="15" thickBot="1" x14ac:dyDescent="0.4"/>
    <row r="8" spans="1:25" ht="28.5" customHeight="1" thickBot="1" x14ac:dyDescent="0.4">
      <c r="A8" s="1459" t="s">
        <v>340</v>
      </c>
      <c r="B8" s="1460"/>
      <c r="C8" s="1460"/>
      <c r="D8" s="1460"/>
      <c r="E8" s="1460"/>
      <c r="F8" s="1460"/>
      <c r="G8" s="1460"/>
      <c r="H8" s="1460"/>
      <c r="I8" s="1460"/>
      <c r="J8" s="1460"/>
      <c r="K8" s="1460"/>
      <c r="L8" s="1460"/>
      <c r="M8" s="1460"/>
      <c r="N8" s="1460"/>
      <c r="O8" s="1460"/>
      <c r="P8" s="1460"/>
      <c r="Q8" s="1460"/>
      <c r="R8" s="1460"/>
      <c r="S8" s="1460"/>
      <c r="T8" s="1460"/>
      <c r="U8" s="1461"/>
    </row>
    <row r="9" spans="1:25" ht="12.75" customHeight="1" thickBot="1" x14ac:dyDescent="0.4">
      <c r="A9" s="164"/>
      <c r="B9" s="164"/>
      <c r="C9" s="164"/>
      <c r="D9" s="164"/>
      <c r="E9" s="164"/>
      <c r="F9" s="164"/>
      <c r="G9" s="164"/>
      <c r="H9" s="164"/>
      <c r="I9" s="164"/>
      <c r="J9" s="164"/>
      <c r="K9" s="164"/>
      <c r="L9" s="164"/>
      <c r="M9" s="164"/>
      <c r="N9" s="164"/>
      <c r="O9" s="164"/>
      <c r="P9" s="164"/>
      <c r="Q9" s="164"/>
      <c r="R9" s="164"/>
      <c r="S9" s="164"/>
      <c r="T9" s="164"/>
      <c r="U9" s="164"/>
    </row>
    <row r="10" spans="1:25" ht="15" customHeight="1" x14ac:dyDescent="0.35">
      <c r="A10" s="1462" t="s">
        <v>341</v>
      </c>
      <c r="B10" s="1463"/>
      <c r="C10" s="1463"/>
      <c r="D10" s="1464"/>
      <c r="E10" s="1324">
        <f>O30+O49+O68+O87+O106+O125+O144+O163+O182+O201+O220+O239+O258+O277+O296+O315+O334+O353+O372+O391+O410+O429+O448+O467+O486+O505+O524+O543+O562+O581+O600+O619+O638</f>
        <v>0</v>
      </c>
      <c r="F10" s="1302"/>
      <c r="G10" s="1302"/>
      <c r="H10" s="1303"/>
      <c r="I10" s="104"/>
      <c r="J10" s="1468" t="s">
        <v>292</v>
      </c>
      <c r="K10" s="1469"/>
      <c r="L10" s="1470"/>
      <c r="M10" s="1470"/>
      <c r="N10" s="1470"/>
      <c r="O10" s="1471"/>
      <c r="P10" s="1302">
        <f>P30+P49+P68+P87+P106+P125+P144+P163+P182+P201+P220+P239+P258+P277+P296+P315+P334+P353+P372+P391+P410+P429+P448+P467+P486+P505+P524+P543+P562+P581+P600+P619+P638</f>
        <v>0</v>
      </c>
      <c r="Q10" s="1303"/>
      <c r="S10" s="1476" t="s">
        <v>293</v>
      </c>
      <c r="T10" s="1477"/>
      <c r="U10" s="1341">
        <f>F30+F49+F68+F87+F106+F125+F144+F163+F182+F201+F220+F239+F258+F277+F296+F315+F334+F353+F372+F391+F410+F429+F448+F467+F486+F505+F524+F543+F562+F581+F600+F619+F638</f>
        <v>0</v>
      </c>
    </row>
    <row r="11" spans="1:25" ht="15.75" customHeight="1" thickBot="1" x14ac:dyDescent="0.4">
      <c r="A11" s="1465"/>
      <c r="B11" s="1466"/>
      <c r="C11" s="1466"/>
      <c r="D11" s="1467"/>
      <c r="E11" s="1325"/>
      <c r="F11" s="1304"/>
      <c r="G11" s="1304"/>
      <c r="H11" s="1305"/>
      <c r="I11" s="104"/>
      <c r="J11" s="1472" t="s">
        <v>820</v>
      </c>
      <c r="K11" s="1473"/>
      <c r="L11" s="1474"/>
      <c r="M11" s="1474"/>
      <c r="N11" s="1474"/>
      <c r="O11" s="1475"/>
      <c r="P11" s="1304"/>
      <c r="Q11" s="1305"/>
      <c r="S11" s="1478"/>
      <c r="T11" s="1479"/>
      <c r="U11" s="1342"/>
    </row>
    <row r="12" spans="1:25" ht="15" thickBot="1" x14ac:dyDescent="0.4">
      <c r="A12" s="165"/>
      <c r="B12" s="166"/>
      <c r="C12" s="166"/>
      <c r="D12" s="166"/>
      <c r="E12" s="167"/>
      <c r="F12" s="167"/>
      <c r="G12" s="167"/>
      <c r="H12" s="167"/>
      <c r="I12" s="104"/>
      <c r="J12" s="168"/>
      <c r="K12" s="168"/>
      <c r="L12" s="168"/>
      <c r="M12" s="168"/>
      <c r="N12" s="168"/>
      <c r="O12" s="168"/>
      <c r="P12" s="138"/>
      <c r="Q12" s="138"/>
    </row>
    <row r="13" spans="1:25" ht="31.5" customHeight="1" thickBot="1" x14ac:dyDescent="0.4">
      <c r="A13" s="432"/>
      <c r="B13" s="433"/>
      <c r="C13" s="434"/>
      <c r="D13" s="434"/>
      <c r="E13" s="434"/>
      <c r="F13" s="433"/>
      <c r="G13" s="434"/>
      <c r="H13" s="434"/>
      <c r="I13" s="433"/>
      <c r="J13" s="433"/>
      <c r="K13" s="433"/>
      <c r="L13" s="434"/>
      <c r="M13" s="434"/>
      <c r="N13" s="434"/>
      <c r="O13" s="434"/>
      <c r="P13" s="434"/>
      <c r="Q13" s="434"/>
      <c r="R13" s="434"/>
      <c r="S13" s="434"/>
      <c r="T13" s="434"/>
      <c r="U13" s="434"/>
      <c r="V13" s="435"/>
    </row>
    <row r="14" spans="1:25" ht="33.75" customHeight="1" thickBot="1" x14ac:dyDescent="0.4">
      <c r="A14" s="354" t="s">
        <v>9</v>
      </c>
      <c r="B14" s="1317" t="s">
        <v>78</v>
      </c>
      <c r="C14" s="1318"/>
      <c r="E14" s="1456" t="s">
        <v>294</v>
      </c>
      <c r="F14" s="1457"/>
      <c r="G14" s="1315">
        <f>VLOOKUP(B14,'Urbano.Piano inv. forn'!$D$187:$H$206,3,FALSE)</f>
        <v>0</v>
      </c>
      <c r="H14" s="1316"/>
      <c r="I14" s="104"/>
      <c r="J14" s="1456" t="s">
        <v>295</v>
      </c>
      <c r="K14" s="1458"/>
      <c r="L14" s="1457"/>
      <c r="M14" s="1315">
        <f>VLOOKUP(B14,'Urbano.Piano inv. forn'!$D$187:$H$206,4,FALSE)</f>
        <v>0</v>
      </c>
      <c r="N14" s="1316"/>
      <c r="P14" s="359" t="s">
        <v>296</v>
      </c>
      <c r="Q14" s="436"/>
      <c r="S14" s="360" t="s">
        <v>297</v>
      </c>
      <c r="T14" s="1171"/>
      <c r="U14" s="1173"/>
      <c r="V14" s="437"/>
    </row>
    <row r="15" spans="1:25" ht="13.5" customHeight="1" thickBot="1" x14ac:dyDescent="0.4">
      <c r="A15" s="133"/>
      <c r="B15" s="114"/>
      <c r="C15" s="114"/>
      <c r="E15" s="115"/>
      <c r="F15" s="115"/>
      <c r="G15" s="116"/>
      <c r="H15" s="116"/>
      <c r="I15" s="104"/>
      <c r="J15" s="115"/>
      <c r="K15" s="115"/>
      <c r="L15" s="115"/>
      <c r="M15" s="116"/>
      <c r="N15" s="116"/>
      <c r="P15" s="117"/>
      <c r="S15" s="113"/>
      <c r="T15" s="431"/>
      <c r="V15" s="134"/>
      <c r="W15" s="431"/>
    </row>
    <row r="16" spans="1:25" ht="33.75" customHeight="1" thickBot="1" x14ac:dyDescent="0.4">
      <c r="A16" s="1444" t="s">
        <v>298</v>
      </c>
      <c r="B16" s="1445"/>
      <c r="C16" s="1445"/>
      <c r="D16" s="1446"/>
      <c r="E16" s="1346">
        <f>VLOOKUP(B14,'Urbano.Piano inv. forn'!$D$187:$V$206,17,FALSE)</f>
        <v>0</v>
      </c>
      <c r="F16" s="1347"/>
      <c r="G16" s="1347"/>
      <c r="H16" s="1348"/>
      <c r="I16" s="104"/>
      <c r="J16" s="1447" t="s">
        <v>53</v>
      </c>
      <c r="K16" s="1448"/>
      <c r="L16" s="1449"/>
      <c r="M16" s="1346">
        <f>VLOOKUP(B14,'Urbano.Piano inv. forn'!$D$187:$V$206,19,FALSE)</f>
        <v>0</v>
      </c>
      <c r="N16" s="1348"/>
      <c r="O16" s="130"/>
      <c r="P16" s="360" t="s">
        <v>299</v>
      </c>
      <c r="Q16" s="135">
        <f>M16+E16</f>
        <v>0</v>
      </c>
      <c r="S16" s="360" t="s">
        <v>300</v>
      </c>
      <c r="T16" s="1171"/>
      <c r="U16" s="1173"/>
      <c r="V16" s="134"/>
      <c r="W16" s="431"/>
    </row>
    <row r="17" spans="1:23" ht="21.75" customHeight="1" thickBot="1" x14ac:dyDescent="0.4">
      <c r="A17" s="136"/>
      <c r="B17" s="137"/>
      <c r="C17" s="137"/>
      <c r="D17" s="137"/>
      <c r="E17" s="138"/>
      <c r="F17" s="138"/>
      <c r="G17" s="138"/>
      <c r="H17" s="138"/>
      <c r="I17" s="104"/>
      <c r="J17" s="115"/>
      <c r="K17" s="115"/>
      <c r="L17" s="115"/>
      <c r="M17" s="138"/>
      <c r="N17" s="138"/>
      <c r="O17" s="130"/>
      <c r="P17" s="113"/>
      <c r="Q17" s="130"/>
      <c r="S17" s="113"/>
      <c r="T17" s="114"/>
      <c r="U17" s="114"/>
      <c r="V17" s="134"/>
      <c r="W17" s="431"/>
    </row>
    <row r="18" spans="1:23" s="166" customFormat="1" ht="72" customHeight="1" x14ac:dyDescent="0.35">
      <c r="A18" s="1450" t="s">
        <v>301</v>
      </c>
      <c r="B18" s="1452" t="s">
        <v>302</v>
      </c>
      <c r="C18" s="1452" t="s">
        <v>303</v>
      </c>
      <c r="D18" s="355" t="s">
        <v>304</v>
      </c>
      <c r="E18" s="356" t="s">
        <v>305</v>
      </c>
      <c r="F18" s="355" t="s">
        <v>306</v>
      </c>
      <c r="G18" s="355" t="s">
        <v>307</v>
      </c>
      <c r="H18" s="357" t="s">
        <v>268</v>
      </c>
      <c r="I18" s="357" t="s">
        <v>308</v>
      </c>
      <c r="J18" s="357" t="s">
        <v>309</v>
      </c>
      <c r="K18" s="357" t="s">
        <v>818</v>
      </c>
      <c r="L18" s="357" t="s">
        <v>310</v>
      </c>
      <c r="M18" s="357" t="s">
        <v>311</v>
      </c>
      <c r="N18" s="357" t="s">
        <v>312</v>
      </c>
      <c r="O18" s="357" t="s">
        <v>313</v>
      </c>
      <c r="P18" s="357" t="s">
        <v>314</v>
      </c>
      <c r="Q18" s="357" t="s">
        <v>315</v>
      </c>
      <c r="R18" s="357" t="s">
        <v>316</v>
      </c>
      <c r="S18" s="357" t="s">
        <v>317</v>
      </c>
      <c r="T18" s="357" t="s">
        <v>828</v>
      </c>
      <c r="U18" s="1454" t="s">
        <v>319</v>
      </c>
      <c r="V18" s="438"/>
    </row>
    <row r="19" spans="1:23" s="166" customFormat="1" ht="28.5" customHeight="1" thickBot="1" x14ac:dyDescent="0.4">
      <c r="A19" s="1451"/>
      <c r="B19" s="1453"/>
      <c r="C19" s="1453"/>
      <c r="D19" s="358" t="s">
        <v>320</v>
      </c>
      <c r="E19" s="358" t="s">
        <v>321</v>
      </c>
      <c r="F19" s="358" t="s">
        <v>322</v>
      </c>
      <c r="G19" s="358" t="s">
        <v>322</v>
      </c>
      <c r="H19" s="358" t="s">
        <v>77</v>
      </c>
      <c r="I19" s="358" t="s">
        <v>29</v>
      </c>
      <c r="J19" s="358" t="s">
        <v>323</v>
      </c>
      <c r="K19" s="358" t="s">
        <v>324</v>
      </c>
      <c r="L19" s="358" t="s">
        <v>324</v>
      </c>
      <c r="M19" s="358" t="s">
        <v>325</v>
      </c>
      <c r="N19" s="358" t="s">
        <v>324</v>
      </c>
      <c r="O19" s="358" t="s">
        <v>326</v>
      </c>
      <c r="P19" s="358" t="s">
        <v>820</v>
      </c>
      <c r="Q19" s="358" t="s">
        <v>327</v>
      </c>
      <c r="R19" s="358" t="s">
        <v>328</v>
      </c>
      <c r="S19" s="358" t="s">
        <v>329</v>
      </c>
      <c r="T19" s="358" t="s">
        <v>329</v>
      </c>
      <c r="U19" s="1455"/>
      <c r="V19" s="438"/>
    </row>
    <row r="20" spans="1:23" ht="15" customHeight="1" x14ac:dyDescent="0.35">
      <c r="A20" s="1442" t="str">
        <f>B14</f>
        <v>urb.i.1</v>
      </c>
      <c r="B20" s="361">
        <v>1</v>
      </c>
      <c r="C20" s="185"/>
      <c r="D20" s="119"/>
      <c r="E20" s="119"/>
      <c r="F20" s="185"/>
      <c r="G20" s="440"/>
      <c r="H20" s="120"/>
      <c r="I20" s="441"/>
      <c r="J20" s="442"/>
      <c r="K20" s="442"/>
      <c r="L20" s="443"/>
      <c r="M20" s="441"/>
      <c r="N20" s="443"/>
      <c r="O20" s="148"/>
      <c r="P20" s="148"/>
      <c r="Q20" s="441"/>
      <c r="R20" s="441"/>
      <c r="S20" s="441"/>
      <c r="T20" s="441"/>
      <c r="U20" s="444"/>
      <c r="V20" s="437"/>
    </row>
    <row r="21" spans="1:23" x14ac:dyDescent="0.35">
      <c r="A21" s="1442"/>
      <c r="B21" s="362">
        <v>2</v>
      </c>
      <c r="C21" s="118"/>
      <c r="D21" s="112"/>
      <c r="E21" s="112"/>
      <c r="F21" s="118"/>
      <c r="G21" s="445"/>
      <c r="H21" s="120"/>
      <c r="I21" s="428"/>
      <c r="J21" s="446"/>
      <c r="K21" s="446"/>
      <c r="L21" s="447"/>
      <c r="M21" s="428"/>
      <c r="N21" s="447"/>
      <c r="O21" s="139"/>
      <c r="P21" s="139"/>
      <c r="Q21" s="428"/>
      <c r="R21" s="428" t="s">
        <v>330</v>
      </c>
      <c r="S21" s="428"/>
      <c r="T21" s="428"/>
      <c r="U21" s="448"/>
      <c r="V21" s="437"/>
    </row>
    <row r="22" spans="1:23" x14ac:dyDescent="0.35">
      <c r="A22" s="1442"/>
      <c r="B22" s="362">
        <v>3</v>
      </c>
      <c r="C22" s="118"/>
      <c r="D22" s="112"/>
      <c r="E22" s="112"/>
      <c r="F22" s="118"/>
      <c r="G22" s="445"/>
      <c r="H22" s="120"/>
      <c r="I22" s="428"/>
      <c r="J22" s="446"/>
      <c r="K22" s="446"/>
      <c r="L22" s="447"/>
      <c r="M22" s="428"/>
      <c r="N22" s="447"/>
      <c r="O22" s="139"/>
      <c r="P22" s="139"/>
      <c r="Q22" s="428"/>
      <c r="R22" s="428"/>
      <c r="S22" s="428"/>
      <c r="T22" s="428"/>
      <c r="U22" s="448"/>
      <c r="V22" s="437"/>
    </row>
    <row r="23" spans="1:23" x14ac:dyDescent="0.35">
      <c r="A23" s="1442"/>
      <c r="B23" s="362">
        <v>4</v>
      </c>
      <c r="C23" s="118"/>
      <c r="D23" s="112"/>
      <c r="E23" s="112"/>
      <c r="F23" s="118"/>
      <c r="G23" s="445"/>
      <c r="H23" s="120"/>
      <c r="I23" s="428"/>
      <c r="J23" s="446"/>
      <c r="K23" s="446"/>
      <c r="L23" s="447"/>
      <c r="M23" s="428"/>
      <c r="N23" s="447"/>
      <c r="O23" s="139"/>
      <c r="P23" s="139"/>
      <c r="Q23" s="428"/>
      <c r="R23" s="428"/>
      <c r="S23" s="428"/>
      <c r="T23" s="428"/>
      <c r="U23" s="448"/>
      <c r="V23" s="437"/>
    </row>
    <row r="24" spans="1:23" x14ac:dyDescent="0.35">
      <c r="A24" s="1442"/>
      <c r="B24" s="362">
        <v>5</v>
      </c>
      <c r="C24" s="118"/>
      <c r="D24" s="112"/>
      <c r="E24" s="112"/>
      <c r="F24" s="118"/>
      <c r="G24" s="445"/>
      <c r="H24" s="120"/>
      <c r="I24" s="428"/>
      <c r="J24" s="446"/>
      <c r="K24" s="446"/>
      <c r="L24" s="447"/>
      <c r="M24" s="428"/>
      <c r="N24" s="447"/>
      <c r="O24" s="139"/>
      <c r="P24" s="139"/>
      <c r="Q24" s="428"/>
      <c r="R24" s="428"/>
      <c r="S24" s="428"/>
      <c r="T24" s="428"/>
      <c r="U24" s="448"/>
      <c r="V24" s="437"/>
    </row>
    <row r="25" spans="1:23" x14ac:dyDescent="0.35">
      <c r="A25" s="1442"/>
      <c r="B25" s="362">
        <v>6</v>
      </c>
      <c r="C25" s="118"/>
      <c r="D25" s="112"/>
      <c r="E25" s="112"/>
      <c r="F25" s="118"/>
      <c r="G25" s="445"/>
      <c r="H25" s="120"/>
      <c r="I25" s="428"/>
      <c r="J25" s="446"/>
      <c r="K25" s="446"/>
      <c r="L25" s="447"/>
      <c r="M25" s="428"/>
      <c r="N25" s="447"/>
      <c r="O25" s="139"/>
      <c r="P25" s="139"/>
      <c r="Q25" s="428"/>
      <c r="R25" s="428"/>
      <c r="S25" s="428"/>
      <c r="T25" s="428"/>
      <c r="U25" s="448"/>
      <c r="V25" s="437"/>
    </row>
    <row r="26" spans="1:23" x14ac:dyDescent="0.35">
      <c r="A26" s="1442"/>
      <c r="B26" s="362">
        <v>7</v>
      </c>
      <c r="C26" s="118"/>
      <c r="D26" s="112"/>
      <c r="E26" s="112"/>
      <c r="F26" s="118"/>
      <c r="G26" s="445"/>
      <c r="H26" s="120"/>
      <c r="I26" s="428"/>
      <c r="J26" s="446"/>
      <c r="K26" s="446"/>
      <c r="L26" s="447"/>
      <c r="M26" s="428"/>
      <c r="N26" s="447"/>
      <c r="O26" s="139"/>
      <c r="P26" s="139"/>
      <c r="Q26" s="428"/>
      <c r="R26" s="428"/>
      <c r="S26" s="428"/>
      <c r="T26" s="428"/>
      <c r="U26" s="448"/>
      <c r="V26" s="437"/>
    </row>
    <row r="27" spans="1:23" x14ac:dyDescent="0.35">
      <c r="A27" s="1442"/>
      <c r="B27" s="362">
        <v>8</v>
      </c>
      <c r="C27" s="118"/>
      <c r="D27" s="112"/>
      <c r="E27" s="112"/>
      <c r="F27" s="118"/>
      <c r="G27" s="445"/>
      <c r="H27" s="120"/>
      <c r="I27" s="428"/>
      <c r="J27" s="446"/>
      <c r="K27" s="446"/>
      <c r="L27" s="447"/>
      <c r="M27" s="428"/>
      <c r="N27" s="447"/>
      <c r="O27" s="139"/>
      <c r="P27" s="139"/>
      <c r="Q27" s="428"/>
      <c r="R27" s="428"/>
      <c r="S27" s="428"/>
      <c r="T27" s="428"/>
      <c r="U27" s="448"/>
      <c r="V27" s="437"/>
    </row>
    <row r="28" spans="1:23" x14ac:dyDescent="0.35">
      <c r="A28" s="1442"/>
      <c r="B28" s="362">
        <v>9</v>
      </c>
      <c r="C28" s="118"/>
      <c r="D28" s="112"/>
      <c r="E28" s="112"/>
      <c r="F28" s="118"/>
      <c r="G28" s="445"/>
      <c r="H28" s="120"/>
      <c r="I28" s="428"/>
      <c r="J28" s="446"/>
      <c r="K28" s="446"/>
      <c r="L28" s="447"/>
      <c r="M28" s="428"/>
      <c r="N28" s="447"/>
      <c r="O28" s="139"/>
      <c r="P28" s="139"/>
      <c r="Q28" s="428"/>
      <c r="R28" s="428"/>
      <c r="S28" s="428"/>
      <c r="T28" s="428"/>
      <c r="U28" s="448"/>
      <c r="V28" s="437"/>
    </row>
    <row r="29" spans="1:23" ht="15" thickBot="1" x14ac:dyDescent="0.4">
      <c r="A29" s="1443"/>
      <c r="B29" s="363">
        <v>10</v>
      </c>
      <c r="C29" s="132"/>
      <c r="D29" s="131"/>
      <c r="E29" s="131"/>
      <c r="F29" s="132"/>
      <c r="G29" s="449"/>
      <c r="H29" s="367"/>
      <c r="I29" s="450"/>
      <c r="J29" s="451"/>
      <c r="K29" s="451"/>
      <c r="L29" s="452"/>
      <c r="M29" s="450"/>
      <c r="N29" s="452"/>
      <c r="O29" s="140"/>
      <c r="P29" s="140"/>
      <c r="Q29" s="450"/>
      <c r="R29" s="450"/>
      <c r="S29" s="450"/>
      <c r="T29" s="450"/>
      <c r="U29" s="453"/>
      <c r="V29" s="437"/>
    </row>
    <row r="30" spans="1:23" ht="25" thickBot="1" x14ac:dyDescent="0.4">
      <c r="A30" s="564"/>
      <c r="C30" s="565"/>
      <c r="D30" s="566"/>
      <c r="E30" s="424" t="s">
        <v>331</v>
      </c>
      <c r="F30" s="425">
        <f>COUNTA(F20:F29)</f>
        <v>0</v>
      </c>
      <c r="G30" s="426">
        <f>COUNTA(G20:G29)</f>
        <v>0</v>
      </c>
      <c r="H30" s="565"/>
      <c r="I30" s="431"/>
      <c r="J30" s="567"/>
      <c r="K30" s="567"/>
      <c r="L30" s="568"/>
      <c r="M30" s="1354" t="s">
        <v>563</v>
      </c>
      <c r="N30" s="1355"/>
      <c r="O30" s="747">
        <f>SUM(O20:O29)</f>
        <v>0</v>
      </c>
      <c r="P30" s="748">
        <f>SUM(P20:P29)</f>
        <v>0</v>
      </c>
      <c r="Q30" s="431"/>
      <c r="S30" s="113"/>
      <c r="T30" s="117"/>
      <c r="U30" s="531"/>
      <c r="V30" s="455"/>
    </row>
    <row r="31" spans="1:23" ht="15" thickBot="1" x14ac:dyDescent="0.4">
      <c r="A31" s="456"/>
      <c r="B31" s="457"/>
      <c r="C31" s="407"/>
      <c r="D31" s="407"/>
      <c r="E31" s="407"/>
      <c r="F31" s="457"/>
      <c r="G31" s="407"/>
      <c r="H31" s="407"/>
      <c r="I31" s="457"/>
      <c r="J31" s="457"/>
      <c r="K31" s="457"/>
      <c r="L31" s="407"/>
      <c r="M31" s="407"/>
      <c r="N31" s="407"/>
      <c r="O31" s="407"/>
      <c r="P31" s="407"/>
      <c r="Q31" s="407"/>
      <c r="R31" s="407"/>
      <c r="S31" s="407"/>
      <c r="T31" s="458"/>
      <c r="U31" s="407"/>
      <c r="V31" s="459"/>
    </row>
    <row r="32" spans="1:23" ht="15" thickBot="1" x14ac:dyDescent="0.4">
      <c r="A32" s="432"/>
      <c r="B32" s="433"/>
      <c r="C32" s="434"/>
      <c r="D32" s="434"/>
      <c r="E32" s="434"/>
      <c r="F32" s="433"/>
      <c r="G32" s="434"/>
      <c r="H32" s="434"/>
      <c r="I32" s="433"/>
      <c r="J32" s="433"/>
      <c r="K32" s="433"/>
      <c r="L32" s="434"/>
      <c r="M32" s="434"/>
      <c r="N32" s="434"/>
      <c r="O32" s="434"/>
      <c r="P32" s="434"/>
      <c r="Q32" s="434"/>
      <c r="R32" s="434"/>
      <c r="S32" s="434"/>
      <c r="T32" s="434"/>
      <c r="U32" s="434"/>
      <c r="V32" s="435"/>
    </row>
    <row r="33" spans="1:23" ht="33.75" customHeight="1" thickBot="1" x14ac:dyDescent="0.4">
      <c r="A33" s="354" t="s">
        <v>9</v>
      </c>
      <c r="B33" s="1317" t="s">
        <v>78</v>
      </c>
      <c r="C33" s="1318"/>
      <c r="E33" s="1456" t="s">
        <v>294</v>
      </c>
      <c r="F33" s="1457"/>
      <c r="G33" s="1315">
        <f>VLOOKUP(B33,'Urbano.Piano inv. forn'!$D$187:$H$206,3,FALSE)</f>
        <v>0</v>
      </c>
      <c r="H33" s="1316"/>
      <c r="I33" s="104"/>
      <c r="J33" s="1456" t="s">
        <v>295</v>
      </c>
      <c r="K33" s="1458"/>
      <c r="L33" s="1457"/>
      <c r="M33" s="1315">
        <f>VLOOKUP(B33,'Urbano.Piano inv. forn'!$D$187:$H$206,4,FALSE)</f>
        <v>0</v>
      </c>
      <c r="N33" s="1316"/>
      <c r="P33" s="359" t="s">
        <v>296</v>
      </c>
      <c r="Q33" s="436"/>
      <c r="S33" s="360" t="s">
        <v>297</v>
      </c>
      <c r="T33" s="1171"/>
      <c r="U33" s="1173"/>
      <c r="V33" s="437"/>
    </row>
    <row r="34" spans="1:23" ht="13.5" customHeight="1" thickBot="1" x14ac:dyDescent="0.4">
      <c r="A34" s="133"/>
      <c r="B34" s="114"/>
      <c r="C34" s="114"/>
      <c r="E34" s="115"/>
      <c r="F34" s="115"/>
      <c r="G34" s="116"/>
      <c r="H34" s="116"/>
      <c r="I34" s="104"/>
      <c r="J34" s="115"/>
      <c r="K34" s="115"/>
      <c r="L34" s="115"/>
      <c r="M34" s="116"/>
      <c r="N34" s="116"/>
      <c r="P34" s="117"/>
      <c r="S34" s="113"/>
      <c r="T34" s="431"/>
      <c r="V34" s="134"/>
      <c r="W34" s="431"/>
    </row>
    <row r="35" spans="1:23" ht="33.75" customHeight="1" thickBot="1" x14ac:dyDescent="0.4">
      <c r="A35" s="1444" t="s">
        <v>298</v>
      </c>
      <c r="B35" s="1445"/>
      <c r="C35" s="1445"/>
      <c r="D35" s="1446"/>
      <c r="E35" s="1346">
        <f>VLOOKUP(B33,'Urbano.Piano inv. forn'!$D$187:$V$206,17,FALSE)</f>
        <v>0</v>
      </c>
      <c r="F35" s="1347"/>
      <c r="G35" s="1347"/>
      <c r="H35" s="1348"/>
      <c r="I35" s="104"/>
      <c r="J35" s="1447" t="s">
        <v>53</v>
      </c>
      <c r="K35" s="1448"/>
      <c r="L35" s="1449"/>
      <c r="M35" s="1346">
        <f>VLOOKUP(B33,'Urbano.Piano inv. forn'!$D$187:$V$206,19,FALSE)</f>
        <v>0</v>
      </c>
      <c r="N35" s="1348"/>
      <c r="O35" s="130"/>
      <c r="P35" s="360" t="s">
        <v>299</v>
      </c>
      <c r="Q35" s="135">
        <f>M35+E35</f>
        <v>0</v>
      </c>
      <c r="S35" s="360" t="s">
        <v>300</v>
      </c>
      <c r="T35" s="1171"/>
      <c r="U35" s="1173"/>
      <c r="V35" s="134"/>
      <c r="W35" s="431"/>
    </row>
    <row r="36" spans="1:23" ht="21.75" customHeight="1" thickBot="1" x14ac:dyDescent="0.4">
      <c r="A36" s="136"/>
      <c r="B36" s="137"/>
      <c r="C36" s="137"/>
      <c r="D36" s="137"/>
      <c r="E36" s="138"/>
      <c r="F36" s="138"/>
      <c r="G36" s="138"/>
      <c r="H36" s="138"/>
      <c r="I36" s="104"/>
      <c r="J36" s="115"/>
      <c r="K36" s="115"/>
      <c r="L36" s="115"/>
      <c r="M36" s="138"/>
      <c r="N36" s="138"/>
      <c r="O36" s="130"/>
      <c r="P36" s="113"/>
      <c r="Q36" s="130"/>
      <c r="S36" s="113"/>
      <c r="T36" s="114"/>
      <c r="U36" s="114"/>
      <c r="V36" s="134"/>
      <c r="W36" s="431"/>
    </row>
    <row r="37" spans="1:23" s="166" customFormat="1" ht="72" customHeight="1" x14ac:dyDescent="0.35">
      <c r="A37" s="1450" t="s">
        <v>301</v>
      </c>
      <c r="B37" s="1452" t="s">
        <v>302</v>
      </c>
      <c r="C37" s="1452" t="s">
        <v>303</v>
      </c>
      <c r="D37" s="355" t="s">
        <v>304</v>
      </c>
      <c r="E37" s="356" t="s">
        <v>305</v>
      </c>
      <c r="F37" s="355" t="s">
        <v>306</v>
      </c>
      <c r="G37" s="355" t="s">
        <v>307</v>
      </c>
      <c r="H37" s="357" t="s">
        <v>268</v>
      </c>
      <c r="I37" s="357" t="s">
        <v>308</v>
      </c>
      <c r="J37" s="357" t="s">
        <v>309</v>
      </c>
      <c r="K37" s="357" t="s">
        <v>818</v>
      </c>
      <c r="L37" s="357" t="s">
        <v>310</v>
      </c>
      <c r="M37" s="357" t="s">
        <v>311</v>
      </c>
      <c r="N37" s="357" t="s">
        <v>312</v>
      </c>
      <c r="O37" s="357" t="s">
        <v>313</v>
      </c>
      <c r="P37" s="357" t="s">
        <v>314</v>
      </c>
      <c r="Q37" s="357" t="s">
        <v>315</v>
      </c>
      <c r="R37" s="357" t="s">
        <v>316</v>
      </c>
      <c r="S37" s="357" t="s">
        <v>317</v>
      </c>
      <c r="T37" s="357" t="s">
        <v>828</v>
      </c>
      <c r="U37" s="1454" t="s">
        <v>319</v>
      </c>
      <c r="V37" s="438"/>
    </row>
    <row r="38" spans="1:23" s="166" customFormat="1" ht="28.5" customHeight="1" thickBot="1" x14ac:dyDescent="0.4">
      <c r="A38" s="1451"/>
      <c r="B38" s="1453"/>
      <c r="C38" s="1453"/>
      <c r="D38" s="358" t="s">
        <v>320</v>
      </c>
      <c r="E38" s="358" t="s">
        <v>321</v>
      </c>
      <c r="F38" s="358" t="s">
        <v>322</v>
      </c>
      <c r="G38" s="358" t="s">
        <v>322</v>
      </c>
      <c r="H38" s="358" t="s">
        <v>77</v>
      </c>
      <c r="I38" s="358" t="s">
        <v>29</v>
      </c>
      <c r="J38" s="358" t="s">
        <v>323</v>
      </c>
      <c r="K38" s="358" t="s">
        <v>324</v>
      </c>
      <c r="L38" s="358" t="s">
        <v>324</v>
      </c>
      <c r="M38" s="358" t="s">
        <v>325</v>
      </c>
      <c r="N38" s="358" t="s">
        <v>324</v>
      </c>
      <c r="O38" s="358" t="s">
        <v>326</v>
      </c>
      <c r="P38" s="358" t="s">
        <v>820</v>
      </c>
      <c r="Q38" s="358" t="s">
        <v>327</v>
      </c>
      <c r="R38" s="358" t="s">
        <v>328</v>
      </c>
      <c r="S38" s="358" t="s">
        <v>329</v>
      </c>
      <c r="T38" s="358" t="s">
        <v>329</v>
      </c>
      <c r="U38" s="1455"/>
      <c r="V38" s="438"/>
    </row>
    <row r="39" spans="1:23" ht="15" customHeight="1" x14ac:dyDescent="0.35">
      <c r="A39" s="1442" t="str">
        <f>B33</f>
        <v>urb.i.1</v>
      </c>
      <c r="B39" s="361">
        <v>1</v>
      </c>
      <c r="C39" s="185"/>
      <c r="D39" s="119"/>
      <c r="E39" s="119"/>
      <c r="F39" s="185"/>
      <c r="G39" s="440"/>
      <c r="H39" s="120"/>
      <c r="I39" s="441"/>
      <c r="J39" s="442"/>
      <c r="K39" s="442"/>
      <c r="L39" s="443"/>
      <c r="M39" s="441"/>
      <c r="N39" s="443"/>
      <c r="O39" s="148"/>
      <c r="P39" s="148"/>
      <c r="Q39" s="441"/>
      <c r="R39" s="441"/>
      <c r="S39" s="441"/>
      <c r="T39" s="441"/>
      <c r="U39" s="444"/>
      <c r="V39" s="437"/>
    </row>
    <row r="40" spans="1:23" x14ac:dyDescent="0.35">
      <c r="A40" s="1442"/>
      <c r="B40" s="362">
        <v>2</v>
      </c>
      <c r="C40" s="118"/>
      <c r="D40" s="112"/>
      <c r="E40" s="112"/>
      <c r="F40" s="118"/>
      <c r="G40" s="445"/>
      <c r="H40" s="120"/>
      <c r="I40" s="428"/>
      <c r="J40" s="446"/>
      <c r="K40" s="446"/>
      <c r="L40" s="447"/>
      <c r="M40" s="428"/>
      <c r="N40" s="447"/>
      <c r="O40" s="139"/>
      <c r="P40" s="139"/>
      <c r="Q40" s="428"/>
      <c r="R40" s="428" t="s">
        <v>330</v>
      </c>
      <c r="S40" s="428"/>
      <c r="T40" s="428"/>
      <c r="U40" s="448"/>
      <c r="V40" s="437"/>
    </row>
    <row r="41" spans="1:23" x14ac:dyDescent="0.35">
      <c r="A41" s="1442"/>
      <c r="B41" s="362">
        <v>3</v>
      </c>
      <c r="C41" s="118"/>
      <c r="D41" s="112"/>
      <c r="E41" s="112"/>
      <c r="F41" s="118"/>
      <c r="G41" s="445"/>
      <c r="H41" s="120"/>
      <c r="I41" s="428"/>
      <c r="J41" s="446"/>
      <c r="K41" s="446"/>
      <c r="L41" s="447"/>
      <c r="M41" s="428"/>
      <c r="N41" s="447"/>
      <c r="O41" s="139"/>
      <c r="P41" s="139"/>
      <c r="Q41" s="428"/>
      <c r="R41" s="428"/>
      <c r="S41" s="428"/>
      <c r="T41" s="428"/>
      <c r="U41" s="448"/>
      <c r="V41" s="437"/>
    </row>
    <row r="42" spans="1:23" x14ac:dyDescent="0.35">
      <c r="A42" s="1442"/>
      <c r="B42" s="362">
        <v>4</v>
      </c>
      <c r="C42" s="118"/>
      <c r="D42" s="112"/>
      <c r="E42" s="112"/>
      <c r="F42" s="118"/>
      <c r="G42" s="445"/>
      <c r="H42" s="120"/>
      <c r="I42" s="428"/>
      <c r="J42" s="446"/>
      <c r="K42" s="446"/>
      <c r="L42" s="447"/>
      <c r="M42" s="428"/>
      <c r="N42" s="447"/>
      <c r="O42" s="139"/>
      <c r="P42" s="139"/>
      <c r="Q42" s="428"/>
      <c r="R42" s="428"/>
      <c r="S42" s="428"/>
      <c r="T42" s="428"/>
      <c r="U42" s="448"/>
      <c r="V42" s="437"/>
    </row>
    <row r="43" spans="1:23" x14ac:dyDescent="0.35">
      <c r="A43" s="1442"/>
      <c r="B43" s="362">
        <v>5</v>
      </c>
      <c r="C43" s="118"/>
      <c r="D43" s="112"/>
      <c r="E43" s="112"/>
      <c r="F43" s="118"/>
      <c r="G43" s="445"/>
      <c r="H43" s="120"/>
      <c r="I43" s="428"/>
      <c r="J43" s="446"/>
      <c r="K43" s="446"/>
      <c r="L43" s="447"/>
      <c r="M43" s="428"/>
      <c r="N43" s="447"/>
      <c r="O43" s="139"/>
      <c r="P43" s="139"/>
      <c r="Q43" s="428"/>
      <c r="R43" s="428"/>
      <c r="S43" s="428"/>
      <c r="T43" s="428"/>
      <c r="U43" s="448"/>
      <c r="V43" s="437"/>
    </row>
    <row r="44" spans="1:23" x14ac:dyDescent="0.35">
      <c r="A44" s="1442"/>
      <c r="B44" s="362">
        <v>6</v>
      </c>
      <c r="C44" s="118"/>
      <c r="D44" s="112"/>
      <c r="E44" s="112"/>
      <c r="F44" s="118"/>
      <c r="G44" s="445"/>
      <c r="H44" s="120"/>
      <c r="I44" s="428"/>
      <c r="J44" s="446"/>
      <c r="K44" s="446"/>
      <c r="L44" s="447"/>
      <c r="M44" s="428"/>
      <c r="N44" s="447"/>
      <c r="O44" s="139"/>
      <c r="P44" s="139"/>
      <c r="Q44" s="428"/>
      <c r="R44" s="428"/>
      <c r="S44" s="428"/>
      <c r="T44" s="428"/>
      <c r="U44" s="448"/>
      <c r="V44" s="437"/>
    </row>
    <row r="45" spans="1:23" x14ac:dyDescent="0.35">
      <c r="A45" s="1442"/>
      <c r="B45" s="362">
        <v>7</v>
      </c>
      <c r="C45" s="118"/>
      <c r="D45" s="112"/>
      <c r="E45" s="112"/>
      <c r="F45" s="118"/>
      <c r="G45" s="445"/>
      <c r="H45" s="120"/>
      <c r="I45" s="428"/>
      <c r="J45" s="446"/>
      <c r="K45" s="446"/>
      <c r="L45" s="447"/>
      <c r="M45" s="428"/>
      <c r="N45" s="447"/>
      <c r="O45" s="139"/>
      <c r="P45" s="139"/>
      <c r="Q45" s="428"/>
      <c r="R45" s="428"/>
      <c r="S45" s="428"/>
      <c r="T45" s="428"/>
      <c r="U45" s="448"/>
      <c r="V45" s="437"/>
    </row>
    <row r="46" spans="1:23" x14ac:dyDescent="0.35">
      <c r="A46" s="1442"/>
      <c r="B46" s="362">
        <v>8</v>
      </c>
      <c r="C46" s="118"/>
      <c r="D46" s="112"/>
      <c r="E46" s="112"/>
      <c r="F46" s="118"/>
      <c r="G46" s="445"/>
      <c r="H46" s="120"/>
      <c r="I46" s="428"/>
      <c r="J46" s="446"/>
      <c r="K46" s="446"/>
      <c r="L46" s="447"/>
      <c r="M46" s="428"/>
      <c r="N46" s="447"/>
      <c r="O46" s="139"/>
      <c r="P46" s="139"/>
      <c r="Q46" s="428"/>
      <c r="R46" s="428"/>
      <c r="S46" s="428"/>
      <c r="T46" s="428"/>
      <c r="U46" s="448"/>
      <c r="V46" s="437"/>
    </row>
    <row r="47" spans="1:23" x14ac:dyDescent="0.35">
      <c r="A47" s="1442"/>
      <c r="B47" s="362">
        <v>9</v>
      </c>
      <c r="C47" s="118"/>
      <c r="D47" s="112"/>
      <c r="E47" s="112"/>
      <c r="F47" s="118"/>
      <c r="G47" s="445"/>
      <c r="H47" s="120"/>
      <c r="I47" s="428"/>
      <c r="J47" s="446"/>
      <c r="K47" s="446"/>
      <c r="L47" s="447"/>
      <c r="M47" s="428"/>
      <c r="N47" s="447"/>
      <c r="O47" s="139"/>
      <c r="P47" s="139"/>
      <c r="Q47" s="428"/>
      <c r="R47" s="428"/>
      <c r="S47" s="428"/>
      <c r="T47" s="428"/>
      <c r="U47" s="448"/>
      <c r="V47" s="437"/>
    </row>
    <row r="48" spans="1:23" ht="15" thickBot="1" x14ac:dyDescent="0.4">
      <c r="A48" s="1443"/>
      <c r="B48" s="363">
        <v>10</v>
      </c>
      <c r="C48" s="132"/>
      <c r="D48" s="131"/>
      <c r="E48" s="131"/>
      <c r="F48" s="132"/>
      <c r="G48" s="449"/>
      <c r="H48" s="367"/>
      <c r="I48" s="450"/>
      <c r="J48" s="451"/>
      <c r="K48" s="451"/>
      <c r="L48" s="452"/>
      <c r="M48" s="450"/>
      <c r="N48" s="452"/>
      <c r="O48" s="140"/>
      <c r="P48" s="140"/>
      <c r="Q48" s="450"/>
      <c r="R48" s="450"/>
      <c r="S48" s="450"/>
      <c r="T48" s="450"/>
      <c r="U48" s="453"/>
      <c r="V48" s="437"/>
    </row>
    <row r="49" spans="1:23" ht="25" thickBot="1" x14ac:dyDescent="0.4">
      <c r="A49" s="564"/>
      <c r="C49" s="565"/>
      <c r="D49" s="566"/>
      <c r="E49" s="424" t="s">
        <v>331</v>
      </c>
      <c r="F49" s="425">
        <f>COUNTA(F39:F48)</f>
        <v>0</v>
      </c>
      <c r="G49" s="426">
        <f>COUNTA(G39:G48)</f>
        <v>0</v>
      </c>
      <c r="H49" s="565"/>
      <c r="I49" s="431"/>
      <c r="J49" s="567"/>
      <c r="K49" s="567"/>
      <c r="L49" s="568"/>
      <c r="M49" s="1354" t="s">
        <v>563</v>
      </c>
      <c r="N49" s="1355"/>
      <c r="O49" s="747">
        <f>SUM(O39:O48)</f>
        <v>0</v>
      </c>
      <c r="P49" s="748">
        <f>SUM(P39:P48)</f>
        <v>0</v>
      </c>
      <c r="Q49" s="431"/>
      <c r="S49" s="113"/>
      <c r="T49" s="117"/>
      <c r="U49" s="531"/>
      <c r="V49" s="455"/>
    </row>
    <row r="50" spans="1:23" ht="15" thickBot="1" x14ac:dyDescent="0.4">
      <c r="A50" s="456"/>
      <c r="B50" s="457"/>
      <c r="C50" s="407"/>
      <c r="D50" s="407"/>
      <c r="E50" s="407"/>
      <c r="F50" s="457"/>
      <c r="G50" s="407"/>
      <c r="H50" s="407"/>
      <c r="I50" s="457"/>
      <c r="J50" s="457"/>
      <c r="K50" s="457"/>
      <c r="L50" s="407"/>
      <c r="M50" s="407"/>
      <c r="N50" s="407"/>
      <c r="O50" s="407"/>
      <c r="P50" s="407"/>
      <c r="Q50" s="407"/>
      <c r="R50" s="407"/>
      <c r="S50" s="407"/>
      <c r="T50" s="458"/>
      <c r="U50" s="407"/>
      <c r="V50" s="459"/>
    </row>
    <row r="51" spans="1:23" ht="15" thickBot="1" x14ac:dyDescent="0.4">
      <c r="A51" s="432"/>
      <c r="B51" s="433"/>
      <c r="C51" s="434"/>
      <c r="D51" s="434"/>
      <c r="E51" s="434"/>
      <c r="F51" s="433"/>
      <c r="G51" s="434"/>
      <c r="H51" s="434"/>
      <c r="I51" s="433"/>
      <c r="J51" s="433"/>
      <c r="K51" s="433"/>
      <c r="L51" s="434"/>
      <c r="M51" s="434"/>
      <c r="N51" s="434"/>
      <c r="O51" s="434"/>
      <c r="P51" s="434"/>
      <c r="Q51" s="434"/>
      <c r="R51" s="434"/>
      <c r="S51" s="434"/>
      <c r="T51" s="434"/>
      <c r="U51" s="434"/>
      <c r="V51" s="435"/>
    </row>
    <row r="52" spans="1:23" ht="33.75" customHeight="1" thickBot="1" x14ac:dyDescent="0.4">
      <c r="A52" s="354" t="s">
        <v>9</v>
      </c>
      <c r="B52" s="1317" t="s">
        <v>78</v>
      </c>
      <c r="C52" s="1318"/>
      <c r="E52" s="1456" t="s">
        <v>294</v>
      </c>
      <c r="F52" s="1457"/>
      <c r="G52" s="1315">
        <f>VLOOKUP(B52,'Urbano.Piano inv. forn'!$D$187:$H$206,3,FALSE)</f>
        <v>0</v>
      </c>
      <c r="H52" s="1316"/>
      <c r="I52" s="104"/>
      <c r="J52" s="1456" t="s">
        <v>295</v>
      </c>
      <c r="K52" s="1458"/>
      <c r="L52" s="1457"/>
      <c r="M52" s="1315">
        <f>VLOOKUP(B52,'Urbano.Piano inv. forn'!$D$187:$H$206,4,FALSE)</f>
        <v>0</v>
      </c>
      <c r="N52" s="1316"/>
      <c r="P52" s="359" t="s">
        <v>296</v>
      </c>
      <c r="Q52" s="436"/>
      <c r="S52" s="360" t="s">
        <v>297</v>
      </c>
      <c r="T52" s="1171"/>
      <c r="U52" s="1173"/>
      <c r="V52" s="437"/>
    </row>
    <row r="53" spans="1:23" ht="13.5" customHeight="1" thickBot="1" x14ac:dyDescent="0.4">
      <c r="A53" s="133"/>
      <c r="B53" s="114"/>
      <c r="C53" s="114"/>
      <c r="E53" s="115"/>
      <c r="F53" s="115"/>
      <c r="G53" s="116"/>
      <c r="H53" s="116"/>
      <c r="I53" s="104"/>
      <c r="J53" s="115"/>
      <c r="K53" s="115"/>
      <c r="L53" s="115"/>
      <c r="M53" s="116"/>
      <c r="N53" s="116"/>
      <c r="P53" s="117"/>
      <c r="S53" s="113"/>
      <c r="T53" s="431"/>
      <c r="V53" s="134"/>
      <c r="W53" s="431"/>
    </row>
    <row r="54" spans="1:23" ht="33.75" customHeight="1" thickBot="1" x14ac:dyDescent="0.4">
      <c r="A54" s="1444" t="s">
        <v>298</v>
      </c>
      <c r="B54" s="1445"/>
      <c r="C54" s="1445"/>
      <c r="D54" s="1446"/>
      <c r="E54" s="1346">
        <f>VLOOKUP(B52,'Urbano.Piano inv. forn'!$D$187:$V$206,17,FALSE)</f>
        <v>0</v>
      </c>
      <c r="F54" s="1347"/>
      <c r="G54" s="1347"/>
      <c r="H54" s="1348"/>
      <c r="I54" s="104"/>
      <c r="J54" s="1447" t="s">
        <v>53</v>
      </c>
      <c r="K54" s="1448"/>
      <c r="L54" s="1449"/>
      <c r="M54" s="1346">
        <f>VLOOKUP(B52,'Urbano.Piano inv. forn'!$D$187:$V$206,19,FALSE)</f>
        <v>0</v>
      </c>
      <c r="N54" s="1348"/>
      <c r="O54" s="130"/>
      <c r="P54" s="360" t="s">
        <v>299</v>
      </c>
      <c r="Q54" s="135">
        <f>M54+E54</f>
        <v>0</v>
      </c>
      <c r="S54" s="360" t="s">
        <v>300</v>
      </c>
      <c r="T54" s="1171"/>
      <c r="U54" s="1173"/>
      <c r="V54" s="134"/>
      <c r="W54" s="431"/>
    </row>
    <row r="55" spans="1:23" ht="21.75" customHeight="1" thickBot="1" x14ac:dyDescent="0.4">
      <c r="A55" s="136"/>
      <c r="B55" s="137"/>
      <c r="C55" s="137"/>
      <c r="D55" s="137"/>
      <c r="E55" s="138"/>
      <c r="F55" s="138"/>
      <c r="G55" s="138"/>
      <c r="H55" s="138"/>
      <c r="I55" s="104"/>
      <c r="J55" s="115"/>
      <c r="K55" s="115"/>
      <c r="L55" s="115"/>
      <c r="M55" s="138"/>
      <c r="N55" s="138"/>
      <c r="O55" s="130"/>
      <c r="P55" s="113"/>
      <c r="Q55" s="130"/>
      <c r="S55" s="113"/>
      <c r="T55" s="114"/>
      <c r="U55" s="114"/>
      <c r="V55" s="134"/>
      <c r="W55" s="431"/>
    </row>
    <row r="56" spans="1:23" s="166" customFormat="1" ht="72" customHeight="1" x14ac:dyDescent="0.35">
      <c r="A56" s="1450" t="s">
        <v>301</v>
      </c>
      <c r="B56" s="1452" t="s">
        <v>302</v>
      </c>
      <c r="C56" s="1452" t="s">
        <v>303</v>
      </c>
      <c r="D56" s="355" t="s">
        <v>304</v>
      </c>
      <c r="E56" s="356" t="s">
        <v>305</v>
      </c>
      <c r="F56" s="355" t="s">
        <v>306</v>
      </c>
      <c r="G56" s="355" t="s">
        <v>307</v>
      </c>
      <c r="H56" s="357" t="s">
        <v>268</v>
      </c>
      <c r="I56" s="357" t="s">
        <v>308</v>
      </c>
      <c r="J56" s="357" t="s">
        <v>309</v>
      </c>
      <c r="K56" s="357" t="s">
        <v>818</v>
      </c>
      <c r="L56" s="357" t="s">
        <v>310</v>
      </c>
      <c r="M56" s="357" t="s">
        <v>311</v>
      </c>
      <c r="N56" s="357" t="s">
        <v>312</v>
      </c>
      <c r="O56" s="357" t="s">
        <v>313</v>
      </c>
      <c r="P56" s="357" t="s">
        <v>314</v>
      </c>
      <c r="Q56" s="357" t="s">
        <v>315</v>
      </c>
      <c r="R56" s="357" t="s">
        <v>316</v>
      </c>
      <c r="S56" s="357" t="s">
        <v>317</v>
      </c>
      <c r="T56" s="357" t="s">
        <v>828</v>
      </c>
      <c r="U56" s="1454" t="s">
        <v>319</v>
      </c>
      <c r="V56" s="438"/>
    </row>
    <row r="57" spans="1:23" s="166" customFormat="1" ht="28.5" customHeight="1" thickBot="1" x14ac:dyDescent="0.4">
      <c r="A57" s="1451"/>
      <c r="B57" s="1453"/>
      <c r="C57" s="1453"/>
      <c r="D57" s="358" t="s">
        <v>320</v>
      </c>
      <c r="E57" s="358" t="s">
        <v>321</v>
      </c>
      <c r="F57" s="358" t="s">
        <v>322</v>
      </c>
      <c r="G57" s="358" t="s">
        <v>322</v>
      </c>
      <c r="H57" s="358" t="s">
        <v>77</v>
      </c>
      <c r="I57" s="358" t="s">
        <v>29</v>
      </c>
      <c r="J57" s="358" t="s">
        <v>323</v>
      </c>
      <c r="K57" s="358" t="s">
        <v>324</v>
      </c>
      <c r="L57" s="358" t="s">
        <v>324</v>
      </c>
      <c r="M57" s="358" t="s">
        <v>325</v>
      </c>
      <c r="N57" s="358" t="s">
        <v>324</v>
      </c>
      <c r="O57" s="358" t="s">
        <v>326</v>
      </c>
      <c r="P57" s="358" t="s">
        <v>820</v>
      </c>
      <c r="Q57" s="358" t="s">
        <v>327</v>
      </c>
      <c r="R57" s="358" t="s">
        <v>328</v>
      </c>
      <c r="S57" s="358" t="s">
        <v>329</v>
      </c>
      <c r="T57" s="358" t="s">
        <v>329</v>
      </c>
      <c r="U57" s="1455"/>
      <c r="V57" s="438"/>
    </row>
    <row r="58" spans="1:23" ht="15" customHeight="1" x14ac:dyDescent="0.35">
      <c r="A58" s="1442" t="str">
        <f>B52</f>
        <v>urb.i.1</v>
      </c>
      <c r="B58" s="361">
        <v>1</v>
      </c>
      <c r="C58" s="185"/>
      <c r="D58" s="119"/>
      <c r="E58" s="119"/>
      <c r="F58" s="185"/>
      <c r="G58" s="440"/>
      <c r="H58" s="120"/>
      <c r="I58" s="441"/>
      <c r="J58" s="442"/>
      <c r="K58" s="442"/>
      <c r="L58" s="443"/>
      <c r="M58" s="441"/>
      <c r="N58" s="443"/>
      <c r="O58" s="148"/>
      <c r="P58" s="148"/>
      <c r="Q58" s="441"/>
      <c r="R58" s="441"/>
      <c r="S58" s="441"/>
      <c r="T58" s="441"/>
      <c r="U58" s="444"/>
      <c r="V58" s="437"/>
    </row>
    <row r="59" spans="1:23" x14ac:dyDescent="0.35">
      <c r="A59" s="1442"/>
      <c r="B59" s="362">
        <v>2</v>
      </c>
      <c r="C59" s="118"/>
      <c r="D59" s="112"/>
      <c r="E59" s="112"/>
      <c r="F59" s="118"/>
      <c r="G59" s="445"/>
      <c r="H59" s="120"/>
      <c r="I59" s="428"/>
      <c r="J59" s="446"/>
      <c r="K59" s="446"/>
      <c r="L59" s="447"/>
      <c r="M59" s="428"/>
      <c r="N59" s="447"/>
      <c r="O59" s="139"/>
      <c r="P59" s="139"/>
      <c r="Q59" s="428"/>
      <c r="R59" s="428" t="s">
        <v>330</v>
      </c>
      <c r="S59" s="428"/>
      <c r="T59" s="428"/>
      <c r="U59" s="448"/>
      <c r="V59" s="437"/>
    </row>
    <row r="60" spans="1:23" x14ac:dyDescent="0.35">
      <c r="A60" s="1442"/>
      <c r="B60" s="362">
        <v>3</v>
      </c>
      <c r="C60" s="118"/>
      <c r="D60" s="112"/>
      <c r="E60" s="112"/>
      <c r="F60" s="118"/>
      <c r="G60" s="445"/>
      <c r="H60" s="120"/>
      <c r="I60" s="428"/>
      <c r="J60" s="446"/>
      <c r="K60" s="446"/>
      <c r="L60" s="447"/>
      <c r="M60" s="428"/>
      <c r="N60" s="447"/>
      <c r="O60" s="139"/>
      <c r="P60" s="139"/>
      <c r="Q60" s="428"/>
      <c r="R60" s="428"/>
      <c r="S60" s="428"/>
      <c r="T60" s="428"/>
      <c r="U60" s="448"/>
      <c r="V60" s="437"/>
    </row>
    <row r="61" spans="1:23" x14ac:dyDescent="0.35">
      <c r="A61" s="1442"/>
      <c r="B61" s="362">
        <v>4</v>
      </c>
      <c r="C61" s="118"/>
      <c r="D61" s="112"/>
      <c r="E61" s="112"/>
      <c r="F61" s="118"/>
      <c r="G61" s="445"/>
      <c r="H61" s="120"/>
      <c r="I61" s="428"/>
      <c r="J61" s="446"/>
      <c r="K61" s="446"/>
      <c r="L61" s="447"/>
      <c r="M61" s="428"/>
      <c r="N61" s="447"/>
      <c r="O61" s="139"/>
      <c r="P61" s="139"/>
      <c r="Q61" s="428"/>
      <c r="R61" s="428"/>
      <c r="S61" s="428"/>
      <c r="T61" s="428"/>
      <c r="U61" s="448"/>
      <c r="V61" s="437"/>
    </row>
    <row r="62" spans="1:23" x14ac:dyDescent="0.35">
      <c r="A62" s="1442"/>
      <c r="B62" s="362">
        <v>5</v>
      </c>
      <c r="C62" s="118"/>
      <c r="D62" s="112"/>
      <c r="E62" s="112"/>
      <c r="F62" s="118"/>
      <c r="G62" s="445"/>
      <c r="H62" s="120"/>
      <c r="I62" s="428"/>
      <c r="J62" s="446"/>
      <c r="K62" s="446"/>
      <c r="L62" s="447"/>
      <c r="M62" s="428"/>
      <c r="N62" s="447"/>
      <c r="O62" s="139"/>
      <c r="P62" s="139"/>
      <c r="Q62" s="428"/>
      <c r="R62" s="428"/>
      <c r="S62" s="428"/>
      <c r="T62" s="428"/>
      <c r="U62" s="448"/>
      <c r="V62" s="437"/>
    </row>
    <row r="63" spans="1:23" x14ac:dyDescent="0.35">
      <c r="A63" s="1442"/>
      <c r="B63" s="362">
        <v>6</v>
      </c>
      <c r="C63" s="118"/>
      <c r="D63" s="112"/>
      <c r="E63" s="112"/>
      <c r="F63" s="118"/>
      <c r="G63" s="445"/>
      <c r="H63" s="120"/>
      <c r="I63" s="428"/>
      <c r="J63" s="446"/>
      <c r="K63" s="446"/>
      <c r="L63" s="447"/>
      <c r="M63" s="428"/>
      <c r="N63" s="447"/>
      <c r="O63" s="139"/>
      <c r="P63" s="139"/>
      <c r="Q63" s="428"/>
      <c r="R63" s="428"/>
      <c r="S63" s="428"/>
      <c r="T63" s="428"/>
      <c r="U63" s="448"/>
      <c r="V63" s="437"/>
    </row>
    <row r="64" spans="1:23" x14ac:dyDescent="0.35">
      <c r="A64" s="1442"/>
      <c r="B64" s="362">
        <v>7</v>
      </c>
      <c r="C64" s="118"/>
      <c r="D64" s="112"/>
      <c r="E64" s="112"/>
      <c r="F64" s="118"/>
      <c r="G64" s="445"/>
      <c r="H64" s="120"/>
      <c r="I64" s="428"/>
      <c r="J64" s="446"/>
      <c r="K64" s="446"/>
      <c r="L64" s="447"/>
      <c r="M64" s="428"/>
      <c r="N64" s="447"/>
      <c r="O64" s="139"/>
      <c r="P64" s="139"/>
      <c r="Q64" s="428"/>
      <c r="R64" s="428"/>
      <c r="S64" s="428"/>
      <c r="T64" s="428"/>
      <c r="U64" s="448"/>
      <c r="V64" s="437"/>
    </row>
    <row r="65" spans="1:23" x14ac:dyDescent="0.35">
      <c r="A65" s="1442"/>
      <c r="B65" s="362">
        <v>8</v>
      </c>
      <c r="C65" s="118"/>
      <c r="D65" s="112"/>
      <c r="E65" s="112"/>
      <c r="F65" s="118"/>
      <c r="G65" s="445"/>
      <c r="H65" s="120"/>
      <c r="I65" s="428"/>
      <c r="J65" s="446"/>
      <c r="K65" s="446"/>
      <c r="L65" s="447"/>
      <c r="M65" s="428"/>
      <c r="N65" s="447"/>
      <c r="O65" s="139"/>
      <c r="P65" s="139"/>
      <c r="Q65" s="428"/>
      <c r="R65" s="428"/>
      <c r="S65" s="428"/>
      <c r="T65" s="428"/>
      <c r="U65" s="448"/>
      <c r="V65" s="437"/>
    </row>
    <row r="66" spans="1:23" x14ac:dyDescent="0.35">
      <c r="A66" s="1442"/>
      <c r="B66" s="362">
        <v>9</v>
      </c>
      <c r="C66" s="118"/>
      <c r="D66" s="112"/>
      <c r="E66" s="112"/>
      <c r="F66" s="118"/>
      <c r="G66" s="445"/>
      <c r="H66" s="120"/>
      <c r="I66" s="428"/>
      <c r="J66" s="446"/>
      <c r="K66" s="446"/>
      <c r="L66" s="447"/>
      <c r="M66" s="428"/>
      <c r="N66" s="447"/>
      <c r="O66" s="139"/>
      <c r="P66" s="139"/>
      <c r="Q66" s="428"/>
      <c r="R66" s="428"/>
      <c r="S66" s="428"/>
      <c r="T66" s="428"/>
      <c r="U66" s="448"/>
      <c r="V66" s="437"/>
    </row>
    <row r="67" spans="1:23" ht="15" thickBot="1" x14ac:dyDescent="0.4">
      <c r="A67" s="1443"/>
      <c r="B67" s="363">
        <v>10</v>
      </c>
      <c r="C67" s="132"/>
      <c r="D67" s="131"/>
      <c r="E67" s="131"/>
      <c r="F67" s="132"/>
      <c r="G67" s="449"/>
      <c r="H67" s="367"/>
      <c r="I67" s="450"/>
      <c r="J67" s="451"/>
      <c r="K67" s="451"/>
      <c r="L67" s="452"/>
      <c r="M67" s="450"/>
      <c r="N67" s="452"/>
      <c r="O67" s="140"/>
      <c r="P67" s="140"/>
      <c r="Q67" s="450"/>
      <c r="R67" s="450"/>
      <c r="S67" s="450"/>
      <c r="T67" s="450"/>
      <c r="U67" s="453"/>
      <c r="V67" s="437"/>
    </row>
    <row r="68" spans="1:23" ht="25" thickBot="1" x14ac:dyDescent="0.4">
      <c r="A68" s="564"/>
      <c r="C68" s="565"/>
      <c r="D68" s="566"/>
      <c r="E68" s="424" t="s">
        <v>331</v>
      </c>
      <c r="F68" s="425">
        <f>COUNTA(F58:F67)</f>
        <v>0</v>
      </c>
      <c r="G68" s="426">
        <f>COUNTA(G58:G67)</f>
        <v>0</v>
      </c>
      <c r="H68" s="565"/>
      <c r="I68" s="431"/>
      <c r="J68" s="567"/>
      <c r="K68" s="567"/>
      <c r="L68" s="568"/>
      <c r="M68" s="1354" t="s">
        <v>563</v>
      </c>
      <c r="N68" s="1355"/>
      <c r="O68" s="747">
        <f>SUM(O58:O67)</f>
        <v>0</v>
      </c>
      <c r="P68" s="748">
        <f>SUM(P58:P67)</f>
        <v>0</v>
      </c>
      <c r="Q68" s="431"/>
      <c r="S68" s="113"/>
      <c r="T68" s="117"/>
      <c r="U68" s="531"/>
      <c r="V68" s="455"/>
    </row>
    <row r="69" spans="1:23" ht="15" thickBot="1" x14ac:dyDescent="0.4">
      <c r="A69" s="456"/>
      <c r="B69" s="457"/>
      <c r="C69" s="407"/>
      <c r="D69" s="407"/>
      <c r="E69" s="407"/>
      <c r="F69" s="457"/>
      <c r="G69" s="407"/>
      <c r="H69" s="407"/>
      <c r="I69" s="457"/>
      <c r="J69" s="457"/>
      <c r="K69" s="457"/>
      <c r="L69" s="407"/>
      <c r="M69" s="407"/>
      <c r="N69" s="407"/>
      <c r="O69" s="407"/>
      <c r="P69" s="407"/>
      <c r="Q69" s="407"/>
      <c r="R69" s="407"/>
      <c r="S69" s="407"/>
      <c r="T69" s="458"/>
      <c r="U69" s="407"/>
      <c r="V69" s="459"/>
    </row>
    <row r="70" spans="1:23" ht="15" thickBot="1" x14ac:dyDescent="0.4">
      <c r="A70" s="432"/>
      <c r="B70" s="433"/>
      <c r="C70" s="434"/>
      <c r="D70" s="434"/>
      <c r="E70" s="434"/>
      <c r="F70" s="433"/>
      <c r="G70" s="434"/>
      <c r="H70" s="434"/>
      <c r="I70" s="433"/>
      <c r="J70" s="433"/>
      <c r="K70" s="433"/>
      <c r="L70" s="434"/>
      <c r="M70" s="434"/>
      <c r="N70" s="434"/>
      <c r="O70" s="434"/>
      <c r="P70" s="434"/>
      <c r="Q70" s="434"/>
      <c r="R70" s="434"/>
      <c r="S70" s="434"/>
      <c r="T70" s="434"/>
      <c r="U70" s="434"/>
      <c r="V70" s="435"/>
    </row>
    <row r="71" spans="1:23" ht="33.75" customHeight="1" thickBot="1" x14ac:dyDescent="0.4">
      <c r="A71" s="354" t="s">
        <v>9</v>
      </c>
      <c r="B71" s="1317" t="s">
        <v>78</v>
      </c>
      <c r="C71" s="1318"/>
      <c r="E71" s="1456" t="s">
        <v>294</v>
      </c>
      <c r="F71" s="1457"/>
      <c r="G71" s="1315">
        <f>VLOOKUP(B71,'Urbano.Piano inv. forn'!$D$187:$H$206,3,FALSE)</f>
        <v>0</v>
      </c>
      <c r="H71" s="1316"/>
      <c r="I71" s="104"/>
      <c r="J71" s="1456" t="s">
        <v>295</v>
      </c>
      <c r="K71" s="1458"/>
      <c r="L71" s="1457"/>
      <c r="M71" s="1315">
        <f>VLOOKUP(B71,'Urbano.Piano inv. forn'!$D$187:$H$206,4,FALSE)</f>
        <v>0</v>
      </c>
      <c r="N71" s="1316"/>
      <c r="P71" s="359" t="s">
        <v>296</v>
      </c>
      <c r="Q71" s="436"/>
      <c r="S71" s="360" t="s">
        <v>297</v>
      </c>
      <c r="T71" s="1171"/>
      <c r="U71" s="1173"/>
      <c r="V71" s="437"/>
    </row>
    <row r="72" spans="1:23" ht="13.5" customHeight="1" thickBot="1" x14ac:dyDescent="0.4">
      <c r="A72" s="133"/>
      <c r="B72" s="114"/>
      <c r="C72" s="114"/>
      <c r="E72" s="115"/>
      <c r="F72" s="115"/>
      <c r="G72" s="116"/>
      <c r="H72" s="116"/>
      <c r="I72" s="104"/>
      <c r="J72" s="115"/>
      <c r="K72" s="115"/>
      <c r="L72" s="115"/>
      <c r="M72" s="116"/>
      <c r="N72" s="116"/>
      <c r="P72" s="117"/>
      <c r="S72" s="113"/>
      <c r="T72" s="431"/>
      <c r="V72" s="134"/>
      <c r="W72" s="431"/>
    </row>
    <row r="73" spans="1:23" ht="33.75" customHeight="1" thickBot="1" x14ac:dyDescent="0.4">
      <c r="A73" s="1444" t="s">
        <v>298</v>
      </c>
      <c r="B73" s="1445"/>
      <c r="C73" s="1445"/>
      <c r="D73" s="1446"/>
      <c r="E73" s="1346">
        <f>VLOOKUP(B71,'Urbano.Piano inv. forn'!$D$187:$V$206,17,FALSE)</f>
        <v>0</v>
      </c>
      <c r="F73" s="1347"/>
      <c r="G73" s="1347"/>
      <c r="H73" s="1348"/>
      <c r="I73" s="104"/>
      <c r="J73" s="1447" t="s">
        <v>53</v>
      </c>
      <c r="K73" s="1448"/>
      <c r="L73" s="1449"/>
      <c r="M73" s="1346">
        <f>VLOOKUP(B71,'Urbano.Piano inv. forn'!$D$187:$V$206,19,FALSE)</f>
        <v>0</v>
      </c>
      <c r="N73" s="1348"/>
      <c r="O73" s="130"/>
      <c r="P73" s="360" t="s">
        <v>299</v>
      </c>
      <c r="Q73" s="135">
        <f>M73+E73</f>
        <v>0</v>
      </c>
      <c r="S73" s="360" t="s">
        <v>300</v>
      </c>
      <c r="T73" s="1171"/>
      <c r="U73" s="1173"/>
      <c r="V73" s="134"/>
      <c r="W73" s="431"/>
    </row>
    <row r="74" spans="1:23" ht="21.75" customHeight="1" thickBot="1" x14ac:dyDescent="0.4">
      <c r="A74" s="136"/>
      <c r="B74" s="137"/>
      <c r="C74" s="137"/>
      <c r="D74" s="137"/>
      <c r="E74" s="138"/>
      <c r="F74" s="138"/>
      <c r="G74" s="138"/>
      <c r="H74" s="138"/>
      <c r="I74" s="104"/>
      <c r="J74" s="115"/>
      <c r="K74" s="115"/>
      <c r="L74" s="115"/>
      <c r="M74" s="138"/>
      <c r="N74" s="138"/>
      <c r="O74" s="130"/>
      <c r="P74" s="113"/>
      <c r="Q74" s="130"/>
      <c r="S74" s="113"/>
      <c r="T74" s="114"/>
      <c r="U74" s="114"/>
      <c r="V74" s="134"/>
      <c r="W74" s="431"/>
    </row>
    <row r="75" spans="1:23" s="166" customFormat="1" ht="72" customHeight="1" x14ac:dyDescent="0.35">
      <c r="A75" s="1450" t="s">
        <v>301</v>
      </c>
      <c r="B75" s="1452" t="s">
        <v>302</v>
      </c>
      <c r="C75" s="1452" t="s">
        <v>303</v>
      </c>
      <c r="D75" s="355" t="s">
        <v>304</v>
      </c>
      <c r="E75" s="356" t="s">
        <v>305</v>
      </c>
      <c r="F75" s="355" t="s">
        <v>306</v>
      </c>
      <c r="G75" s="355" t="s">
        <v>307</v>
      </c>
      <c r="H75" s="357" t="s">
        <v>268</v>
      </c>
      <c r="I75" s="357" t="s">
        <v>308</v>
      </c>
      <c r="J75" s="357" t="s">
        <v>309</v>
      </c>
      <c r="K75" s="357" t="s">
        <v>818</v>
      </c>
      <c r="L75" s="357" t="s">
        <v>310</v>
      </c>
      <c r="M75" s="357" t="s">
        <v>311</v>
      </c>
      <c r="N75" s="357" t="s">
        <v>312</v>
      </c>
      <c r="O75" s="357" t="s">
        <v>313</v>
      </c>
      <c r="P75" s="357" t="s">
        <v>314</v>
      </c>
      <c r="Q75" s="357" t="s">
        <v>315</v>
      </c>
      <c r="R75" s="357" t="s">
        <v>316</v>
      </c>
      <c r="S75" s="357" t="s">
        <v>317</v>
      </c>
      <c r="T75" s="357" t="s">
        <v>828</v>
      </c>
      <c r="U75" s="1454" t="s">
        <v>319</v>
      </c>
      <c r="V75" s="438"/>
    </row>
    <row r="76" spans="1:23" s="166" customFormat="1" ht="28.5" customHeight="1" thickBot="1" x14ac:dyDescent="0.4">
      <c r="A76" s="1451"/>
      <c r="B76" s="1453"/>
      <c r="C76" s="1453"/>
      <c r="D76" s="358" t="s">
        <v>320</v>
      </c>
      <c r="E76" s="358" t="s">
        <v>321</v>
      </c>
      <c r="F76" s="358" t="s">
        <v>322</v>
      </c>
      <c r="G76" s="358" t="s">
        <v>322</v>
      </c>
      <c r="H76" s="358" t="s">
        <v>77</v>
      </c>
      <c r="I76" s="358" t="s">
        <v>29</v>
      </c>
      <c r="J76" s="358" t="s">
        <v>323</v>
      </c>
      <c r="K76" s="358" t="s">
        <v>324</v>
      </c>
      <c r="L76" s="358" t="s">
        <v>324</v>
      </c>
      <c r="M76" s="358" t="s">
        <v>325</v>
      </c>
      <c r="N76" s="358" t="s">
        <v>324</v>
      </c>
      <c r="O76" s="358" t="s">
        <v>326</v>
      </c>
      <c r="P76" s="358" t="s">
        <v>820</v>
      </c>
      <c r="Q76" s="358" t="s">
        <v>327</v>
      </c>
      <c r="R76" s="358" t="s">
        <v>328</v>
      </c>
      <c r="S76" s="358" t="s">
        <v>329</v>
      </c>
      <c r="T76" s="358" t="s">
        <v>329</v>
      </c>
      <c r="U76" s="1455"/>
      <c r="V76" s="438"/>
    </row>
    <row r="77" spans="1:23" ht="15" customHeight="1" x14ac:dyDescent="0.35">
      <c r="A77" s="1442" t="str">
        <f>B71</f>
        <v>urb.i.1</v>
      </c>
      <c r="B77" s="361">
        <v>1</v>
      </c>
      <c r="C77" s="185"/>
      <c r="D77" s="119"/>
      <c r="E77" s="119"/>
      <c r="F77" s="185"/>
      <c r="G77" s="440"/>
      <c r="H77" s="120"/>
      <c r="I77" s="441"/>
      <c r="J77" s="442"/>
      <c r="K77" s="442"/>
      <c r="L77" s="443"/>
      <c r="M77" s="441"/>
      <c r="N77" s="443"/>
      <c r="O77" s="148"/>
      <c r="P77" s="148"/>
      <c r="Q77" s="441"/>
      <c r="R77" s="441"/>
      <c r="S77" s="441"/>
      <c r="T77" s="441"/>
      <c r="U77" s="444"/>
      <c r="V77" s="437"/>
    </row>
    <row r="78" spans="1:23" x14ac:dyDescent="0.35">
      <c r="A78" s="1442"/>
      <c r="B78" s="362">
        <v>2</v>
      </c>
      <c r="C78" s="118"/>
      <c r="D78" s="112"/>
      <c r="E78" s="112"/>
      <c r="F78" s="118"/>
      <c r="G78" s="445"/>
      <c r="H78" s="120"/>
      <c r="I78" s="428"/>
      <c r="J78" s="446"/>
      <c r="K78" s="446"/>
      <c r="L78" s="447"/>
      <c r="M78" s="428"/>
      <c r="N78" s="447"/>
      <c r="O78" s="139"/>
      <c r="P78" s="139"/>
      <c r="Q78" s="428"/>
      <c r="R78" s="428" t="s">
        <v>330</v>
      </c>
      <c r="S78" s="428"/>
      <c r="T78" s="428"/>
      <c r="U78" s="448"/>
      <c r="V78" s="437"/>
    </row>
    <row r="79" spans="1:23" x14ac:dyDescent="0.35">
      <c r="A79" s="1442"/>
      <c r="B79" s="362">
        <v>3</v>
      </c>
      <c r="C79" s="118"/>
      <c r="D79" s="112"/>
      <c r="E79" s="112"/>
      <c r="F79" s="118"/>
      <c r="G79" s="445"/>
      <c r="H79" s="120"/>
      <c r="I79" s="428"/>
      <c r="J79" s="446"/>
      <c r="K79" s="446"/>
      <c r="L79" s="447"/>
      <c r="M79" s="428"/>
      <c r="N79" s="447"/>
      <c r="O79" s="139"/>
      <c r="P79" s="139"/>
      <c r="Q79" s="428"/>
      <c r="R79" s="428"/>
      <c r="S79" s="428"/>
      <c r="T79" s="428"/>
      <c r="U79" s="448"/>
      <c r="V79" s="437"/>
    </row>
    <row r="80" spans="1:23" x14ac:dyDescent="0.35">
      <c r="A80" s="1442"/>
      <c r="B80" s="362">
        <v>4</v>
      </c>
      <c r="C80" s="118"/>
      <c r="D80" s="112"/>
      <c r="E80" s="112"/>
      <c r="F80" s="118"/>
      <c r="G80" s="445"/>
      <c r="H80" s="120"/>
      <c r="I80" s="428"/>
      <c r="J80" s="446"/>
      <c r="K80" s="446"/>
      <c r="L80" s="447"/>
      <c r="M80" s="428"/>
      <c r="N80" s="447"/>
      <c r="O80" s="139"/>
      <c r="P80" s="139"/>
      <c r="Q80" s="428"/>
      <c r="R80" s="428"/>
      <c r="S80" s="428"/>
      <c r="T80" s="428"/>
      <c r="U80" s="448"/>
      <c r="V80" s="437"/>
    </row>
    <row r="81" spans="1:23" x14ac:dyDescent="0.35">
      <c r="A81" s="1442"/>
      <c r="B81" s="362">
        <v>5</v>
      </c>
      <c r="C81" s="118"/>
      <c r="D81" s="112"/>
      <c r="E81" s="112"/>
      <c r="F81" s="118"/>
      <c r="G81" s="445"/>
      <c r="H81" s="120"/>
      <c r="I81" s="428"/>
      <c r="J81" s="446"/>
      <c r="K81" s="446"/>
      <c r="L81" s="447"/>
      <c r="M81" s="428"/>
      <c r="N81" s="447"/>
      <c r="O81" s="139"/>
      <c r="P81" s="139"/>
      <c r="Q81" s="428"/>
      <c r="R81" s="428"/>
      <c r="S81" s="428"/>
      <c r="T81" s="428"/>
      <c r="U81" s="448"/>
      <c r="V81" s="437"/>
    </row>
    <row r="82" spans="1:23" x14ac:dyDescent="0.35">
      <c r="A82" s="1442"/>
      <c r="B82" s="362">
        <v>6</v>
      </c>
      <c r="C82" s="118"/>
      <c r="D82" s="112"/>
      <c r="E82" s="112"/>
      <c r="F82" s="118"/>
      <c r="G82" s="445"/>
      <c r="H82" s="120"/>
      <c r="I82" s="428"/>
      <c r="J82" s="446"/>
      <c r="K82" s="446"/>
      <c r="L82" s="447"/>
      <c r="M82" s="428"/>
      <c r="N82" s="447"/>
      <c r="O82" s="139"/>
      <c r="P82" s="139"/>
      <c r="Q82" s="428"/>
      <c r="R82" s="428"/>
      <c r="S82" s="428"/>
      <c r="T82" s="428"/>
      <c r="U82" s="448"/>
      <c r="V82" s="437"/>
    </row>
    <row r="83" spans="1:23" x14ac:dyDescent="0.35">
      <c r="A83" s="1442"/>
      <c r="B83" s="362">
        <v>7</v>
      </c>
      <c r="C83" s="118"/>
      <c r="D83" s="112"/>
      <c r="E83" s="112"/>
      <c r="F83" s="118"/>
      <c r="G83" s="445"/>
      <c r="H83" s="120"/>
      <c r="I83" s="428"/>
      <c r="J83" s="446"/>
      <c r="K83" s="446"/>
      <c r="L83" s="447"/>
      <c r="M83" s="428"/>
      <c r="N83" s="447"/>
      <c r="O83" s="139"/>
      <c r="P83" s="139"/>
      <c r="Q83" s="428"/>
      <c r="R83" s="428"/>
      <c r="S83" s="428"/>
      <c r="T83" s="428"/>
      <c r="U83" s="448"/>
      <c r="V83" s="437"/>
    </row>
    <row r="84" spans="1:23" x14ac:dyDescent="0.35">
      <c r="A84" s="1442"/>
      <c r="B84" s="362">
        <v>8</v>
      </c>
      <c r="C84" s="118"/>
      <c r="D84" s="112"/>
      <c r="E84" s="112"/>
      <c r="F84" s="118"/>
      <c r="G84" s="445"/>
      <c r="H84" s="120"/>
      <c r="I84" s="428"/>
      <c r="J84" s="446"/>
      <c r="K84" s="446"/>
      <c r="L84" s="447"/>
      <c r="M84" s="428"/>
      <c r="N84" s="447"/>
      <c r="O84" s="139"/>
      <c r="P84" s="139"/>
      <c r="Q84" s="428"/>
      <c r="R84" s="428"/>
      <c r="S84" s="428"/>
      <c r="T84" s="428"/>
      <c r="U84" s="448"/>
      <c r="V84" s="437"/>
    </row>
    <row r="85" spans="1:23" x14ac:dyDescent="0.35">
      <c r="A85" s="1442"/>
      <c r="B85" s="362">
        <v>9</v>
      </c>
      <c r="C85" s="118"/>
      <c r="D85" s="112"/>
      <c r="E85" s="112"/>
      <c r="F85" s="118"/>
      <c r="G85" s="445"/>
      <c r="H85" s="120"/>
      <c r="I85" s="428"/>
      <c r="J85" s="446"/>
      <c r="K85" s="446"/>
      <c r="L85" s="447"/>
      <c r="M85" s="428"/>
      <c r="N85" s="447"/>
      <c r="O85" s="139"/>
      <c r="P85" s="139"/>
      <c r="Q85" s="428"/>
      <c r="R85" s="428"/>
      <c r="S85" s="428"/>
      <c r="T85" s="428"/>
      <c r="U85" s="448"/>
      <c r="V85" s="437"/>
    </row>
    <row r="86" spans="1:23" ht="15" thickBot="1" x14ac:dyDescent="0.4">
      <c r="A86" s="1443"/>
      <c r="B86" s="363">
        <v>10</v>
      </c>
      <c r="C86" s="132"/>
      <c r="D86" s="131"/>
      <c r="E86" s="131"/>
      <c r="F86" s="132"/>
      <c r="G86" s="449"/>
      <c r="H86" s="367"/>
      <c r="I86" s="450"/>
      <c r="J86" s="451"/>
      <c r="K86" s="451"/>
      <c r="L86" s="452"/>
      <c r="M86" s="450"/>
      <c r="N86" s="452"/>
      <c r="O86" s="140"/>
      <c r="P86" s="140"/>
      <c r="Q86" s="450"/>
      <c r="R86" s="450"/>
      <c r="S86" s="450"/>
      <c r="T86" s="450"/>
      <c r="U86" s="453"/>
      <c r="V86" s="437"/>
    </row>
    <row r="87" spans="1:23" ht="25" thickBot="1" x14ac:dyDescent="0.4">
      <c r="A87" s="564"/>
      <c r="C87" s="565"/>
      <c r="D87" s="566"/>
      <c r="E87" s="424" t="s">
        <v>331</v>
      </c>
      <c r="F87" s="425">
        <f>COUNTA(F77:F86)</f>
        <v>0</v>
      </c>
      <c r="G87" s="426">
        <f>COUNTA(G77:G86)</f>
        <v>0</v>
      </c>
      <c r="H87" s="565"/>
      <c r="I87" s="431"/>
      <c r="J87" s="567"/>
      <c r="K87" s="567"/>
      <c r="L87" s="568"/>
      <c r="M87" s="1354" t="s">
        <v>563</v>
      </c>
      <c r="N87" s="1355"/>
      <c r="O87" s="747">
        <f>SUM(O77:O86)</f>
        <v>0</v>
      </c>
      <c r="P87" s="748">
        <f>SUM(P77:P86)</f>
        <v>0</v>
      </c>
      <c r="Q87" s="431"/>
      <c r="S87" s="113"/>
      <c r="T87" s="117"/>
      <c r="U87" s="531"/>
      <c r="V87" s="455"/>
    </row>
    <row r="88" spans="1:23" ht="15" thickBot="1" x14ac:dyDescent="0.4">
      <c r="A88" s="456"/>
      <c r="B88" s="457"/>
      <c r="C88" s="407"/>
      <c r="D88" s="407"/>
      <c r="E88" s="407"/>
      <c r="F88" s="457"/>
      <c r="G88" s="407"/>
      <c r="H88" s="407"/>
      <c r="I88" s="457"/>
      <c r="J88" s="457"/>
      <c r="K88" s="457"/>
      <c r="L88" s="407"/>
      <c r="M88" s="407"/>
      <c r="N88" s="407"/>
      <c r="O88" s="407"/>
      <c r="P88" s="407"/>
      <c r="Q88" s="407"/>
      <c r="R88" s="407"/>
      <c r="S88" s="407"/>
      <c r="T88" s="458"/>
      <c r="U88" s="407"/>
      <c r="V88" s="459"/>
    </row>
    <row r="89" spans="1:23" ht="15" thickBot="1" x14ac:dyDescent="0.4">
      <c r="A89" s="432"/>
      <c r="B89" s="433"/>
      <c r="C89" s="434"/>
      <c r="D89" s="434"/>
      <c r="E89" s="434"/>
      <c r="F89" s="433"/>
      <c r="G89" s="434"/>
      <c r="H89" s="434"/>
      <c r="I89" s="433"/>
      <c r="J89" s="433"/>
      <c r="K89" s="433"/>
      <c r="L89" s="434"/>
      <c r="M89" s="434"/>
      <c r="N89" s="434"/>
      <c r="O89" s="434"/>
      <c r="P89" s="434"/>
      <c r="Q89" s="434"/>
      <c r="R89" s="434"/>
      <c r="S89" s="434"/>
      <c r="T89" s="434"/>
      <c r="U89" s="434"/>
      <c r="V89" s="435"/>
    </row>
    <row r="90" spans="1:23" ht="33.75" customHeight="1" thickBot="1" x14ac:dyDescent="0.4">
      <c r="A90" s="354" t="s">
        <v>9</v>
      </c>
      <c r="B90" s="1317" t="s">
        <v>78</v>
      </c>
      <c r="C90" s="1318"/>
      <c r="E90" s="1456" t="s">
        <v>294</v>
      </c>
      <c r="F90" s="1457"/>
      <c r="G90" s="1315">
        <f>VLOOKUP(B90,'Urbano.Piano inv. forn'!$D$187:$H$206,3,FALSE)</f>
        <v>0</v>
      </c>
      <c r="H90" s="1316"/>
      <c r="I90" s="104"/>
      <c r="J90" s="1456" t="s">
        <v>295</v>
      </c>
      <c r="K90" s="1458"/>
      <c r="L90" s="1457"/>
      <c r="M90" s="1315">
        <f>VLOOKUP(B90,'Urbano.Piano inv. forn'!$D$187:$H$206,4,FALSE)</f>
        <v>0</v>
      </c>
      <c r="N90" s="1316"/>
      <c r="P90" s="359" t="s">
        <v>296</v>
      </c>
      <c r="Q90" s="436"/>
      <c r="S90" s="360" t="s">
        <v>297</v>
      </c>
      <c r="T90" s="1171"/>
      <c r="U90" s="1173"/>
      <c r="V90" s="437"/>
    </row>
    <row r="91" spans="1:23" ht="13.5" customHeight="1" thickBot="1" x14ac:dyDescent="0.4">
      <c r="A91" s="133"/>
      <c r="B91" s="114"/>
      <c r="C91" s="114"/>
      <c r="E91" s="115"/>
      <c r="F91" s="115"/>
      <c r="G91" s="116"/>
      <c r="H91" s="116"/>
      <c r="I91" s="104"/>
      <c r="J91" s="115"/>
      <c r="K91" s="115"/>
      <c r="L91" s="115"/>
      <c r="M91" s="116"/>
      <c r="N91" s="116"/>
      <c r="P91" s="117"/>
      <c r="S91" s="113"/>
      <c r="T91" s="431"/>
      <c r="V91" s="134"/>
      <c r="W91" s="431"/>
    </row>
    <row r="92" spans="1:23" ht="33.75" customHeight="1" thickBot="1" x14ac:dyDescent="0.4">
      <c r="A92" s="1444" t="s">
        <v>298</v>
      </c>
      <c r="B92" s="1445"/>
      <c r="C92" s="1445"/>
      <c r="D92" s="1446"/>
      <c r="E92" s="1346">
        <f>VLOOKUP(B90,'Urbano.Piano inv. forn'!$D$187:$V$206,17,FALSE)</f>
        <v>0</v>
      </c>
      <c r="F92" s="1347"/>
      <c r="G92" s="1347"/>
      <c r="H92" s="1348"/>
      <c r="I92" s="104"/>
      <c r="J92" s="1447" t="s">
        <v>53</v>
      </c>
      <c r="K92" s="1448"/>
      <c r="L92" s="1449"/>
      <c r="M92" s="1346">
        <f>VLOOKUP(B90,'Urbano.Piano inv. forn'!$D$187:$V$206,19,FALSE)</f>
        <v>0</v>
      </c>
      <c r="N92" s="1348"/>
      <c r="O92" s="130"/>
      <c r="P92" s="360" t="s">
        <v>299</v>
      </c>
      <c r="Q92" s="135">
        <f>M92+E92</f>
        <v>0</v>
      </c>
      <c r="S92" s="360" t="s">
        <v>300</v>
      </c>
      <c r="T92" s="1171"/>
      <c r="U92" s="1173"/>
      <c r="V92" s="134"/>
      <c r="W92" s="431"/>
    </row>
    <row r="93" spans="1:23" ht="21.75" customHeight="1" thickBot="1" x14ac:dyDescent="0.4">
      <c r="A93" s="136"/>
      <c r="B93" s="137"/>
      <c r="C93" s="137"/>
      <c r="D93" s="137"/>
      <c r="E93" s="138"/>
      <c r="F93" s="138"/>
      <c r="G93" s="138"/>
      <c r="H93" s="138"/>
      <c r="I93" s="104"/>
      <c r="J93" s="115"/>
      <c r="K93" s="115"/>
      <c r="L93" s="115"/>
      <c r="M93" s="138"/>
      <c r="N93" s="138"/>
      <c r="O93" s="130"/>
      <c r="P93" s="113"/>
      <c r="Q93" s="130"/>
      <c r="S93" s="113"/>
      <c r="T93" s="114"/>
      <c r="U93" s="114"/>
      <c r="V93" s="134"/>
      <c r="W93" s="431"/>
    </row>
    <row r="94" spans="1:23" s="166" customFormat="1" ht="72" customHeight="1" x14ac:dyDescent="0.35">
      <c r="A94" s="1450" t="s">
        <v>301</v>
      </c>
      <c r="B94" s="1452" t="s">
        <v>302</v>
      </c>
      <c r="C94" s="1452" t="s">
        <v>303</v>
      </c>
      <c r="D94" s="355" t="s">
        <v>304</v>
      </c>
      <c r="E94" s="356" t="s">
        <v>305</v>
      </c>
      <c r="F94" s="355" t="s">
        <v>306</v>
      </c>
      <c r="G94" s="355" t="s">
        <v>307</v>
      </c>
      <c r="H94" s="357" t="s">
        <v>268</v>
      </c>
      <c r="I94" s="357" t="s">
        <v>308</v>
      </c>
      <c r="J94" s="357" t="s">
        <v>309</v>
      </c>
      <c r="K94" s="357" t="s">
        <v>818</v>
      </c>
      <c r="L94" s="357" t="s">
        <v>310</v>
      </c>
      <c r="M94" s="357" t="s">
        <v>311</v>
      </c>
      <c r="N94" s="357" t="s">
        <v>312</v>
      </c>
      <c r="O94" s="357" t="s">
        <v>313</v>
      </c>
      <c r="P94" s="357" t="s">
        <v>314</v>
      </c>
      <c r="Q94" s="357" t="s">
        <v>315</v>
      </c>
      <c r="R94" s="357" t="s">
        <v>316</v>
      </c>
      <c r="S94" s="357" t="s">
        <v>317</v>
      </c>
      <c r="T94" s="357" t="s">
        <v>828</v>
      </c>
      <c r="U94" s="1454" t="s">
        <v>319</v>
      </c>
      <c r="V94" s="438"/>
    </row>
    <row r="95" spans="1:23" s="166" customFormat="1" ht="28.5" customHeight="1" thickBot="1" x14ac:dyDescent="0.4">
      <c r="A95" s="1451"/>
      <c r="B95" s="1453"/>
      <c r="C95" s="1453"/>
      <c r="D95" s="358" t="s">
        <v>320</v>
      </c>
      <c r="E95" s="358" t="s">
        <v>321</v>
      </c>
      <c r="F95" s="358" t="s">
        <v>322</v>
      </c>
      <c r="G95" s="358" t="s">
        <v>322</v>
      </c>
      <c r="H95" s="358" t="s">
        <v>77</v>
      </c>
      <c r="I95" s="358" t="s">
        <v>29</v>
      </c>
      <c r="J95" s="358" t="s">
        <v>323</v>
      </c>
      <c r="K95" s="358" t="s">
        <v>324</v>
      </c>
      <c r="L95" s="358" t="s">
        <v>324</v>
      </c>
      <c r="M95" s="358" t="s">
        <v>325</v>
      </c>
      <c r="N95" s="358" t="s">
        <v>324</v>
      </c>
      <c r="O95" s="358" t="s">
        <v>326</v>
      </c>
      <c r="P95" s="358" t="s">
        <v>820</v>
      </c>
      <c r="Q95" s="358" t="s">
        <v>327</v>
      </c>
      <c r="R95" s="358" t="s">
        <v>328</v>
      </c>
      <c r="S95" s="358" t="s">
        <v>329</v>
      </c>
      <c r="T95" s="358" t="s">
        <v>329</v>
      </c>
      <c r="U95" s="1455"/>
      <c r="V95" s="438"/>
    </row>
    <row r="96" spans="1:23" ht="15" customHeight="1" x14ac:dyDescent="0.35">
      <c r="A96" s="1442" t="str">
        <f>B90</f>
        <v>urb.i.1</v>
      </c>
      <c r="B96" s="361">
        <v>1</v>
      </c>
      <c r="C96" s="185"/>
      <c r="D96" s="119"/>
      <c r="E96" s="119"/>
      <c r="F96" s="185"/>
      <c r="G96" s="440"/>
      <c r="H96" s="120"/>
      <c r="I96" s="441"/>
      <c r="J96" s="442"/>
      <c r="K96" s="442"/>
      <c r="L96" s="443"/>
      <c r="M96" s="441"/>
      <c r="N96" s="443"/>
      <c r="O96" s="148"/>
      <c r="P96" s="148"/>
      <c r="Q96" s="441"/>
      <c r="R96" s="441"/>
      <c r="S96" s="441"/>
      <c r="T96" s="441"/>
      <c r="U96" s="444"/>
      <c r="V96" s="437"/>
    </row>
    <row r="97" spans="1:23" x14ac:dyDescent="0.35">
      <c r="A97" s="1442"/>
      <c r="B97" s="362">
        <v>2</v>
      </c>
      <c r="C97" s="118"/>
      <c r="D97" s="112"/>
      <c r="E97" s="112"/>
      <c r="F97" s="118"/>
      <c r="G97" s="445"/>
      <c r="H97" s="120"/>
      <c r="I97" s="428"/>
      <c r="J97" s="446"/>
      <c r="K97" s="446"/>
      <c r="L97" s="447"/>
      <c r="M97" s="428"/>
      <c r="N97" s="447"/>
      <c r="O97" s="139"/>
      <c r="P97" s="139"/>
      <c r="Q97" s="428"/>
      <c r="R97" s="428" t="s">
        <v>330</v>
      </c>
      <c r="S97" s="428"/>
      <c r="T97" s="428"/>
      <c r="U97" s="448"/>
      <c r="V97" s="437"/>
    </row>
    <row r="98" spans="1:23" x14ac:dyDescent="0.35">
      <c r="A98" s="1442"/>
      <c r="B98" s="362">
        <v>3</v>
      </c>
      <c r="C98" s="118"/>
      <c r="D98" s="112"/>
      <c r="E98" s="112"/>
      <c r="F98" s="118"/>
      <c r="G98" s="445"/>
      <c r="H98" s="120"/>
      <c r="I98" s="428"/>
      <c r="J98" s="446"/>
      <c r="K98" s="446"/>
      <c r="L98" s="447"/>
      <c r="M98" s="428"/>
      <c r="N98" s="447"/>
      <c r="O98" s="139"/>
      <c r="P98" s="139"/>
      <c r="Q98" s="428"/>
      <c r="R98" s="428"/>
      <c r="S98" s="428"/>
      <c r="T98" s="428"/>
      <c r="U98" s="448"/>
      <c r="V98" s="437"/>
    </row>
    <row r="99" spans="1:23" x14ac:dyDescent="0.35">
      <c r="A99" s="1442"/>
      <c r="B99" s="362">
        <v>4</v>
      </c>
      <c r="C99" s="118"/>
      <c r="D99" s="112"/>
      <c r="E99" s="112"/>
      <c r="F99" s="118"/>
      <c r="G99" s="445"/>
      <c r="H99" s="120"/>
      <c r="I99" s="428"/>
      <c r="J99" s="446"/>
      <c r="K99" s="446"/>
      <c r="L99" s="447"/>
      <c r="M99" s="428"/>
      <c r="N99" s="447"/>
      <c r="O99" s="139"/>
      <c r="P99" s="139"/>
      <c r="Q99" s="428"/>
      <c r="R99" s="428"/>
      <c r="S99" s="428"/>
      <c r="T99" s="428"/>
      <c r="U99" s="448"/>
      <c r="V99" s="437"/>
    </row>
    <row r="100" spans="1:23" x14ac:dyDescent="0.35">
      <c r="A100" s="1442"/>
      <c r="B100" s="362">
        <v>5</v>
      </c>
      <c r="C100" s="118"/>
      <c r="D100" s="112"/>
      <c r="E100" s="112"/>
      <c r="F100" s="118"/>
      <c r="G100" s="445"/>
      <c r="H100" s="120"/>
      <c r="I100" s="428"/>
      <c r="J100" s="446"/>
      <c r="K100" s="446"/>
      <c r="L100" s="447"/>
      <c r="M100" s="428"/>
      <c r="N100" s="447"/>
      <c r="O100" s="139"/>
      <c r="P100" s="139"/>
      <c r="Q100" s="428"/>
      <c r="R100" s="428"/>
      <c r="S100" s="428"/>
      <c r="T100" s="428"/>
      <c r="U100" s="448"/>
      <c r="V100" s="437"/>
    </row>
    <row r="101" spans="1:23" x14ac:dyDescent="0.35">
      <c r="A101" s="1442"/>
      <c r="B101" s="362">
        <v>6</v>
      </c>
      <c r="C101" s="118"/>
      <c r="D101" s="112"/>
      <c r="E101" s="112"/>
      <c r="F101" s="118"/>
      <c r="G101" s="445"/>
      <c r="H101" s="120"/>
      <c r="I101" s="428"/>
      <c r="J101" s="446"/>
      <c r="K101" s="446"/>
      <c r="L101" s="447"/>
      <c r="M101" s="428"/>
      <c r="N101" s="447"/>
      <c r="O101" s="139"/>
      <c r="P101" s="139"/>
      <c r="Q101" s="428"/>
      <c r="R101" s="428"/>
      <c r="S101" s="428"/>
      <c r="T101" s="428"/>
      <c r="U101" s="448"/>
      <c r="V101" s="437"/>
    </row>
    <row r="102" spans="1:23" x14ac:dyDescent="0.35">
      <c r="A102" s="1442"/>
      <c r="B102" s="362">
        <v>7</v>
      </c>
      <c r="C102" s="118"/>
      <c r="D102" s="112"/>
      <c r="E102" s="112"/>
      <c r="F102" s="118"/>
      <c r="G102" s="445"/>
      <c r="H102" s="120"/>
      <c r="I102" s="428"/>
      <c r="J102" s="446"/>
      <c r="K102" s="446"/>
      <c r="L102" s="447"/>
      <c r="M102" s="428"/>
      <c r="N102" s="447"/>
      <c r="O102" s="139"/>
      <c r="P102" s="139"/>
      <c r="Q102" s="428"/>
      <c r="R102" s="428"/>
      <c r="S102" s="428"/>
      <c r="T102" s="428"/>
      <c r="U102" s="448"/>
      <c r="V102" s="437"/>
    </row>
    <row r="103" spans="1:23" x14ac:dyDescent="0.35">
      <c r="A103" s="1442"/>
      <c r="B103" s="362">
        <v>8</v>
      </c>
      <c r="C103" s="118"/>
      <c r="D103" s="112"/>
      <c r="E103" s="112"/>
      <c r="F103" s="118"/>
      <c r="G103" s="445"/>
      <c r="H103" s="120"/>
      <c r="I103" s="428"/>
      <c r="J103" s="446"/>
      <c r="K103" s="446"/>
      <c r="L103" s="447"/>
      <c r="M103" s="428"/>
      <c r="N103" s="447"/>
      <c r="O103" s="139"/>
      <c r="P103" s="139"/>
      <c r="Q103" s="428"/>
      <c r="R103" s="428"/>
      <c r="S103" s="428"/>
      <c r="T103" s="428"/>
      <c r="U103" s="448"/>
      <c r="V103" s="437"/>
    </row>
    <row r="104" spans="1:23" x14ac:dyDescent="0.35">
      <c r="A104" s="1442"/>
      <c r="B104" s="362">
        <v>9</v>
      </c>
      <c r="C104" s="118"/>
      <c r="D104" s="112"/>
      <c r="E104" s="112"/>
      <c r="F104" s="118"/>
      <c r="G104" s="445"/>
      <c r="H104" s="120"/>
      <c r="I104" s="428"/>
      <c r="J104" s="446"/>
      <c r="K104" s="446"/>
      <c r="L104" s="447"/>
      <c r="M104" s="428"/>
      <c r="N104" s="447"/>
      <c r="O104" s="139"/>
      <c r="P104" s="139"/>
      <c r="Q104" s="428"/>
      <c r="R104" s="428"/>
      <c r="S104" s="428"/>
      <c r="T104" s="428"/>
      <c r="U104" s="448"/>
      <c r="V104" s="437"/>
    </row>
    <row r="105" spans="1:23" ht="15" thickBot="1" x14ac:dyDescent="0.4">
      <c r="A105" s="1443"/>
      <c r="B105" s="363">
        <v>10</v>
      </c>
      <c r="C105" s="132"/>
      <c r="D105" s="131"/>
      <c r="E105" s="131"/>
      <c r="F105" s="132"/>
      <c r="G105" s="449"/>
      <c r="H105" s="367"/>
      <c r="I105" s="450"/>
      <c r="J105" s="451"/>
      <c r="K105" s="451"/>
      <c r="L105" s="452"/>
      <c r="M105" s="450"/>
      <c r="N105" s="452"/>
      <c r="O105" s="140"/>
      <c r="P105" s="140"/>
      <c r="Q105" s="450"/>
      <c r="R105" s="450"/>
      <c r="S105" s="450"/>
      <c r="T105" s="450"/>
      <c r="U105" s="453"/>
      <c r="V105" s="437"/>
    </row>
    <row r="106" spans="1:23" ht="25" thickBot="1" x14ac:dyDescent="0.4">
      <c r="A106" s="564"/>
      <c r="C106" s="565"/>
      <c r="D106" s="566"/>
      <c r="E106" s="424" t="s">
        <v>331</v>
      </c>
      <c r="F106" s="425">
        <f>COUNTA(F96:F105)</f>
        <v>0</v>
      </c>
      <c r="G106" s="426">
        <f>COUNTA(G96:G105)</f>
        <v>0</v>
      </c>
      <c r="H106" s="565"/>
      <c r="I106" s="431"/>
      <c r="J106" s="567"/>
      <c r="K106" s="567"/>
      <c r="L106" s="568"/>
      <c r="M106" s="1354" t="s">
        <v>563</v>
      </c>
      <c r="N106" s="1355"/>
      <c r="O106" s="747">
        <f>SUM(O96:O105)</f>
        <v>0</v>
      </c>
      <c r="P106" s="748">
        <f>SUM(P96:P105)</f>
        <v>0</v>
      </c>
      <c r="Q106" s="431"/>
      <c r="S106" s="113"/>
      <c r="T106" s="117"/>
      <c r="U106" s="531"/>
      <c r="V106" s="455"/>
    </row>
    <row r="107" spans="1:23" ht="15" thickBot="1" x14ac:dyDescent="0.4">
      <c r="A107" s="456"/>
      <c r="B107" s="457"/>
      <c r="C107" s="407"/>
      <c r="D107" s="407"/>
      <c r="E107" s="407"/>
      <c r="F107" s="457"/>
      <c r="G107" s="407"/>
      <c r="H107" s="407"/>
      <c r="I107" s="457"/>
      <c r="J107" s="457"/>
      <c r="K107" s="457"/>
      <c r="L107" s="407"/>
      <c r="M107" s="407"/>
      <c r="N107" s="407"/>
      <c r="O107" s="407"/>
      <c r="P107" s="407"/>
      <c r="Q107" s="407"/>
      <c r="R107" s="407"/>
      <c r="S107" s="407"/>
      <c r="T107" s="458"/>
      <c r="U107" s="407"/>
      <c r="V107" s="459"/>
    </row>
    <row r="108" spans="1:23" ht="15" thickBot="1" x14ac:dyDescent="0.4">
      <c r="A108" s="432"/>
      <c r="B108" s="433"/>
      <c r="C108" s="434"/>
      <c r="D108" s="434"/>
      <c r="E108" s="434"/>
      <c r="F108" s="433"/>
      <c r="G108" s="434"/>
      <c r="H108" s="434"/>
      <c r="I108" s="433"/>
      <c r="J108" s="433"/>
      <c r="K108" s="433"/>
      <c r="L108" s="434"/>
      <c r="M108" s="434"/>
      <c r="N108" s="434"/>
      <c r="O108" s="434"/>
      <c r="P108" s="434"/>
      <c r="Q108" s="434"/>
      <c r="R108" s="434"/>
      <c r="S108" s="434"/>
      <c r="T108" s="434"/>
      <c r="U108" s="434"/>
      <c r="V108" s="435"/>
    </row>
    <row r="109" spans="1:23" ht="33.75" customHeight="1" thickBot="1" x14ac:dyDescent="0.4">
      <c r="A109" s="354" t="s">
        <v>9</v>
      </c>
      <c r="B109" s="1317" t="s">
        <v>78</v>
      </c>
      <c r="C109" s="1318"/>
      <c r="E109" s="1456" t="s">
        <v>294</v>
      </c>
      <c r="F109" s="1457"/>
      <c r="G109" s="1315">
        <f>VLOOKUP(B109,'Urbano.Piano inv. forn'!$D$187:$H$206,3,FALSE)</f>
        <v>0</v>
      </c>
      <c r="H109" s="1316"/>
      <c r="I109" s="104"/>
      <c r="J109" s="1456" t="s">
        <v>295</v>
      </c>
      <c r="K109" s="1458"/>
      <c r="L109" s="1457"/>
      <c r="M109" s="1315">
        <f>VLOOKUP(B109,'Urbano.Piano inv. forn'!$D$187:$H$206,4,FALSE)</f>
        <v>0</v>
      </c>
      <c r="N109" s="1316"/>
      <c r="P109" s="359" t="s">
        <v>296</v>
      </c>
      <c r="Q109" s="436"/>
      <c r="S109" s="360" t="s">
        <v>297</v>
      </c>
      <c r="T109" s="1171"/>
      <c r="U109" s="1173"/>
      <c r="V109" s="437"/>
    </row>
    <row r="110" spans="1:23" ht="13.5" customHeight="1" thickBot="1" x14ac:dyDescent="0.4">
      <c r="A110" s="133"/>
      <c r="B110" s="114"/>
      <c r="C110" s="114"/>
      <c r="E110" s="115"/>
      <c r="F110" s="115"/>
      <c r="G110" s="116"/>
      <c r="H110" s="116"/>
      <c r="I110" s="104"/>
      <c r="J110" s="115"/>
      <c r="K110" s="115"/>
      <c r="L110" s="115"/>
      <c r="M110" s="116"/>
      <c r="N110" s="116"/>
      <c r="P110" s="117"/>
      <c r="S110" s="113"/>
      <c r="T110" s="431"/>
      <c r="V110" s="134"/>
      <c r="W110" s="431"/>
    </row>
    <row r="111" spans="1:23" ht="33.75" customHeight="1" thickBot="1" x14ac:dyDescent="0.4">
      <c r="A111" s="1444" t="s">
        <v>298</v>
      </c>
      <c r="B111" s="1445"/>
      <c r="C111" s="1445"/>
      <c r="D111" s="1446"/>
      <c r="E111" s="1346">
        <f>VLOOKUP(B109,'Urbano.Piano inv. forn'!$D$187:$V$206,17,FALSE)</f>
        <v>0</v>
      </c>
      <c r="F111" s="1347"/>
      <c r="G111" s="1347"/>
      <c r="H111" s="1348"/>
      <c r="I111" s="104"/>
      <c r="J111" s="1447" t="s">
        <v>53</v>
      </c>
      <c r="K111" s="1448"/>
      <c r="L111" s="1449"/>
      <c r="M111" s="1346">
        <f>VLOOKUP(B109,'Urbano.Piano inv. forn'!$D$187:$V$206,19,FALSE)</f>
        <v>0</v>
      </c>
      <c r="N111" s="1348"/>
      <c r="O111" s="130"/>
      <c r="P111" s="360" t="s">
        <v>299</v>
      </c>
      <c r="Q111" s="135">
        <f>M111+E111</f>
        <v>0</v>
      </c>
      <c r="S111" s="360" t="s">
        <v>300</v>
      </c>
      <c r="T111" s="1171"/>
      <c r="U111" s="1173"/>
      <c r="V111" s="134"/>
      <c r="W111" s="431"/>
    </row>
    <row r="112" spans="1:23" ht="21.75" customHeight="1" thickBot="1" x14ac:dyDescent="0.4">
      <c r="A112" s="136"/>
      <c r="B112" s="137"/>
      <c r="C112" s="137"/>
      <c r="D112" s="137"/>
      <c r="E112" s="138"/>
      <c r="F112" s="138"/>
      <c r="G112" s="138"/>
      <c r="H112" s="138"/>
      <c r="I112" s="104"/>
      <c r="J112" s="115"/>
      <c r="K112" s="115"/>
      <c r="L112" s="115"/>
      <c r="M112" s="138"/>
      <c r="N112" s="138"/>
      <c r="O112" s="130"/>
      <c r="P112" s="113"/>
      <c r="Q112" s="130"/>
      <c r="S112" s="113"/>
      <c r="T112" s="114"/>
      <c r="U112" s="114"/>
      <c r="V112" s="134"/>
      <c r="W112" s="431"/>
    </row>
    <row r="113" spans="1:22" s="166" customFormat="1" ht="72" customHeight="1" x14ac:dyDescent="0.35">
      <c r="A113" s="1450" t="s">
        <v>301</v>
      </c>
      <c r="B113" s="1452" t="s">
        <v>302</v>
      </c>
      <c r="C113" s="1452" t="s">
        <v>303</v>
      </c>
      <c r="D113" s="355" t="s">
        <v>304</v>
      </c>
      <c r="E113" s="356" t="s">
        <v>305</v>
      </c>
      <c r="F113" s="355" t="s">
        <v>306</v>
      </c>
      <c r="G113" s="355" t="s">
        <v>307</v>
      </c>
      <c r="H113" s="357" t="s">
        <v>268</v>
      </c>
      <c r="I113" s="357" t="s">
        <v>308</v>
      </c>
      <c r="J113" s="357" t="s">
        <v>309</v>
      </c>
      <c r="K113" s="357" t="s">
        <v>818</v>
      </c>
      <c r="L113" s="357" t="s">
        <v>310</v>
      </c>
      <c r="M113" s="357" t="s">
        <v>311</v>
      </c>
      <c r="N113" s="357" t="s">
        <v>312</v>
      </c>
      <c r="O113" s="357" t="s">
        <v>313</v>
      </c>
      <c r="P113" s="357" t="s">
        <v>314</v>
      </c>
      <c r="Q113" s="357" t="s">
        <v>315</v>
      </c>
      <c r="R113" s="357" t="s">
        <v>316</v>
      </c>
      <c r="S113" s="357" t="s">
        <v>317</v>
      </c>
      <c r="T113" s="357" t="s">
        <v>828</v>
      </c>
      <c r="U113" s="1454" t="s">
        <v>319</v>
      </c>
      <c r="V113" s="438"/>
    </row>
    <row r="114" spans="1:22" s="166" customFormat="1" ht="28.5" customHeight="1" thickBot="1" x14ac:dyDescent="0.4">
      <c r="A114" s="1451"/>
      <c r="B114" s="1453"/>
      <c r="C114" s="1453"/>
      <c r="D114" s="358" t="s">
        <v>320</v>
      </c>
      <c r="E114" s="358" t="s">
        <v>321</v>
      </c>
      <c r="F114" s="358" t="s">
        <v>322</v>
      </c>
      <c r="G114" s="358" t="s">
        <v>322</v>
      </c>
      <c r="H114" s="358" t="s">
        <v>77</v>
      </c>
      <c r="I114" s="358" t="s">
        <v>29</v>
      </c>
      <c r="J114" s="358" t="s">
        <v>323</v>
      </c>
      <c r="K114" s="358" t="s">
        <v>324</v>
      </c>
      <c r="L114" s="358" t="s">
        <v>324</v>
      </c>
      <c r="M114" s="358" t="s">
        <v>325</v>
      </c>
      <c r="N114" s="358" t="s">
        <v>324</v>
      </c>
      <c r="O114" s="358" t="s">
        <v>326</v>
      </c>
      <c r="P114" s="358" t="s">
        <v>820</v>
      </c>
      <c r="Q114" s="358" t="s">
        <v>327</v>
      </c>
      <c r="R114" s="358" t="s">
        <v>328</v>
      </c>
      <c r="S114" s="358" t="s">
        <v>329</v>
      </c>
      <c r="T114" s="358" t="s">
        <v>329</v>
      </c>
      <c r="U114" s="1455"/>
      <c r="V114" s="438"/>
    </row>
    <row r="115" spans="1:22" ht="15" customHeight="1" x14ac:dyDescent="0.35">
      <c r="A115" s="1442" t="str">
        <f>B109</f>
        <v>urb.i.1</v>
      </c>
      <c r="B115" s="361">
        <v>1</v>
      </c>
      <c r="C115" s="185"/>
      <c r="D115" s="119"/>
      <c r="E115" s="119"/>
      <c r="F115" s="185"/>
      <c r="G115" s="440"/>
      <c r="H115" s="120"/>
      <c r="I115" s="441"/>
      <c r="J115" s="442"/>
      <c r="K115" s="442"/>
      <c r="L115" s="443"/>
      <c r="M115" s="441"/>
      <c r="N115" s="443"/>
      <c r="O115" s="148"/>
      <c r="P115" s="148"/>
      <c r="Q115" s="441"/>
      <c r="R115" s="441"/>
      <c r="S115" s="441"/>
      <c r="T115" s="441"/>
      <c r="U115" s="444"/>
      <c r="V115" s="437"/>
    </row>
    <row r="116" spans="1:22" x14ac:dyDescent="0.35">
      <c r="A116" s="1442"/>
      <c r="B116" s="362">
        <v>2</v>
      </c>
      <c r="C116" s="118"/>
      <c r="D116" s="112"/>
      <c r="E116" s="112"/>
      <c r="F116" s="118"/>
      <c r="G116" s="445"/>
      <c r="H116" s="120"/>
      <c r="I116" s="428"/>
      <c r="J116" s="446"/>
      <c r="K116" s="446"/>
      <c r="L116" s="447"/>
      <c r="M116" s="428"/>
      <c r="N116" s="447"/>
      <c r="O116" s="139"/>
      <c r="P116" s="139"/>
      <c r="Q116" s="428"/>
      <c r="R116" s="428" t="s">
        <v>330</v>
      </c>
      <c r="S116" s="428"/>
      <c r="T116" s="428"/>
      <c r="U116" s="448"/>
      <c r="V116" s="437"/>
    </row>
    <row r="117" spans="1:22" x14ac:dyDescent="0.35">
      <c r="A117" s="1442"/>
      <c r="B117" s="362">
        <v>3</v>
      </c>
      <c r="C117" s="118"/>
      <c r="D117" s="112"/>
      <c r="E117" s="112"/>
      <c r="F117" s="118"/>
      <c r="G117" s="445"/>
      <c r="H117" s="120"/>
      <c r="I117" s="428"/>
      <c r="J117" s="446"/>
      <c r="K117" s="446"/>
      <c r="L117" s="447"/>
      <c r="M117" s="428"/>
      <c r="N117" s="447"/>
      <c r="O117" s="139"/>
      <c r="P117" s="139"/>
      <c r="Q117" s="428"/>
      <c r="R117" s="428"/>
      <c r="S117" s="428"/>
      <c r="T117" s="428"/>
      <c r="U117" s="448"/>
      <c r="V117" s="437"/>
    </row>
    <row r="118" spans="1:22" x14ac:dyDescent="0.35">
      <c r="A118" s="1442"/>
      <c r="B118" s="362">
        <v>4</v>
      </c>
      <c r="C118" s="118"/>
      <c r="D118" s="112"/>
      <c r="E118" s="112"/>
      <c r="F118" s="118"/>
      <c r="G118" s="445"/>
      <c r="H118" s="120"/>
      <c r="I118" s="428"/>
      <c r="J118" s="446"/>
      <c r="K118" s="446"/>
      <c r="L118" s="447"/>
      <c r="M118" s="428"/>
      <c r="N118" s="447"/>
      <c r="O118" s="139"/>
      <c r="P118" s="139"/>
      <c r="Q118" s="428"/>
      <c r="R118" s="428"/>
      <c r="S118" s="428"/>
      <c r="T118" s="428"/>
      <c r="U118" s="448"/>
      <c r="V118" s="437"/>
    </row>
    <row r="119" spans="1:22" x14ac:dyDescent="0.35">
      <c r="A119" s="1442"/>
      <c r="B119" s="362">
        <v>5</v>
      </c>
      <c r="C119" s="118"/>
      <c r="D119" s="112"/>
      <c r="E119" s="112"/>
      <c r="F119" s="118"/>
      <c r="G119" s="445"/>
      <c r="H119" s="120"/>
      <c r="I119" s="428"/>
      <c r="J119" s="446"/>
      <c r="K119" s="446"/>
      <c r="L119" s="447"/>
      <c r="M119" s="428"/>
      <c r="N119" s="447"/>
      <c r="O119" s="139"/>
      <c r="P119" s="139"/>
      <c r="Q119" s="428"/>
      <c r="R119" s="428"/>
      <c r="S119" s="428"/>
      <c r="T119" s="428"/>
      <c r="U119" s="448"/>
      <c r="V119" s="437"/>
    </row>
    <row r="120" spans="1:22" x14ac:dyDescent="0.35">
      <c r="A120" s="1442"/>
      <c r="B120" s="362">
        <v>6</v>
      </c>
      <c r="C120" s="118"/>
      <c r="D120" s="112"/>
      <c r="E120" s="112"/>
      <c r="F120" s="118"/>
      <c r="G120" s="445"/>
      <c r="H120" s="120"/>
      <c r="I120" s="428"/>
      <c r="J120" s="446"/>
      <c r="K120" s="446"/>
      <c r="L120" s="447"/>
      <c r="M120" s="428"/>
      <c r="N120" s="447"/>
      <c r="O120" s="139"/>
      <c r="P120" s="139"/>
      <c r="Q120" s="428"/>
      <c r="R120" s="428"/>
      <c r="S120" s="428"/>
      <c r="T120" s="428"/>
      <c r="U120" s="448"/>
      <c r="V120" s="437"/>
    </row>
    <row r="121" spans="1:22" x14ac:dyDescent="0.35">
      <c r="A121" s="1442"/>
      <c r="B121" s="362">
        <v>7</v>
      </c>
      <c r="C121" s="118"/>
      <c r="D121" s="112"/>
      <c r="E121" s="112"/>
      <c r="F121" s="118"/>
      <c r="G121" s="445"/>
      <c r="H121" s="120"/>
      <c r="I121" s="428"/>
      <c r="J121" s="446"/>
      <c r="K121" s="446"/>
      <c r="L121" s="447"/>
      <c r="M121" s="428"/>
      <c r="N121" s="447"/>
      <c r="O121" s="139"/>
      <c r="P121" s="139"/>
      <c r="Q121" s="428"/>
      <c r="R121" s="428"/>
      <c r="S121" s="428"/>
      <c r="T121" s="428"/>
      <c r="U121" s="448"/>
      <c r="V121" s="437"/>
    </row>
    <row r="122" spans="1:22" x14ac:dyDescent="0.35">
      <c r="A122" s="1442"/>
      <c r="B122" s="362">
        <v>8</v>
      </c>
      <c r="C122" s="118"/>
      <c r="D122" s="112"/>
      <c r="E122" s="112"/>
      <c r="F122" s="118"/>
      <c r="G122" s="445"/>
      <c r="H122" s="120"/>
      <c r="I122" s="428"/>
      <c r="J122" s="446"/>
      <c r="K122" s="446"/>
      <c r="L122" s="447"/>
      <c r="M122" s="428"/>
      <c r="N122" s="447"/>
      <c r="O122" s="139"/>
      <c r="P122" s="139"/>
      <c r="Q122" s="428"/>
      <c r="R122" s="428"/>
      <c r="S122" s="428"/>
      <c r="T122" s="428"/>
      <c r="U122" s="448"/>
      <c r="V122" s="437"/>
    </row>
    <row r="123" spans="1:22" x14ac:dyDescent="0.35">
      <c r="A123" s="1442"/>
      <c r="B123" s="362">
        <v>9</v>
      </c>
      <c r="C123" s="118"/>
      <c r="D123" s="112"/>
      <c r="E123" s="112"/>
      <c r="F123" s="118"/>
      <c r="G123" s="445"/>
      <c r="H123" s="120"/>
      <c r="I123" s="428"/>
      <c r="J123" s="446"/>
      <c r="K123" s="446"/>
      <c r="L123" s="447"/>
      <c r="M123" s="428"/>
      <c r="N123" s="447"/>
      <c r="O123" s="139"/>
      <c r="P123" s="139"/>
      <c r="Q123" s="428"/>
      <c r="R123" s="428"/>
      <c r="S123" s="428"/>
      <c r="T123" s="428"/>
      <c r="U123" s="448"/>
      <c r="V123" s="437"/>
    </row>
    <row r="124" spans="1:22" ht="15" thickBot="1" x14ac:dyDescent="0.4">
      <c r="A124" s="1443"/>
      <c r="B124" s="363">
        <v>10</v>
      </c>
      <c r="C124" s="132"/>
      <c r="D124" s="131"/>
      <c r="E124" s="131"/>
      <c r="F124" s="132"/>
      <c r="G124" s="449"/>
      <c r="H124" s="367"/>
      <c r="I124" s="450"/>
      <c r="J124" s="451"/>
      <c r="K124" s="451"/>
      <c r="L124" s="452"/>
      <c r="M124" s="450"/>
      <c r="N124" s="452"/>
      <c r="O124" s="140"/>
      <c r="P124" s="140"/>
      <c r="Q124" s="450"/>
      <c r="R124" s="450"/>
      <c r="S124" s="450"/>
      <c r="T124" s="450"/>
      <c r="U124" s="453"/>
      <c r="V124" s="437"/>
    </row>
    <row r="125" spans="1:22" ht="25" thickBot="1" x14ac:dyDescent="0.4">
      <c r="A125" s="564"/>
      <c r="C125" s="565"/>
      <c r="D125" s="566"/>
      <c r="E125" s="424" t="s">
        <v>331</v>
      </c>
      <c r="F125" s="425">
        <f>COUNTA(F115:F124)</f>
        <v>0</v>
      </c>
      <c r="G125" s="426">
        <f>COUNTA(G115:G124)</f>
        <v>0</v>
      </c>
      <c r="H125" s="565"/>
      <c r="I125" s="431"/>
      <c r="J125" s="567"/>
      <c r="K125" s="567"/>
      <c r="L125" s="568"/>
      <c r="M125" s="1354" t="s">
        <v>563</v>
      </c>
      <c r="N125" s="1355"/>
      <c r="O125" s="747">
        <f>SUM(O115:O124)</f>
        <v>0</v>
      </c>
      <c r="P125" s="748">
        <f>SUM(P115:P124)</f>
        <v>0</v>
      </c>
      <c r="Q125" s="431"/>
      <c r="S125" s="113"/>
      <c r="T125" s="117"/>
      <c r="U125" s="531"/>
      <c r="V125" s="455"/>
    </row>
    <row r="126" spans="1:22" ht="15" thickBot="1" x14ac:dyDescent="0.4">
      <c r="A126" s="456"/>
      <c r="B126" s="457"/>
      <c r="C126" s="407"/>
      <c r="D126" s="407"/>
      <c r="E126" s="407"/>
      <c r="F126" s="457"/>
      <c r="G126" s="407"/>
      <c r="H126" s="407"/>
      <c r="I126" s="457"/>
      <c r="J126" s="457"/>
      <c r="K126" s="457"/>
      <c r="L126" s="407"/>
      <c r="M126" s="407"/>
      <c r="N126" s="407"/>
      <c r="O126" s="407"/>
      <c r="P126" s="407"/>
      <c r="Q126" s="407"/>
      <c r="R126" s="407"/>
      <c r="S126" s="407"/>
      <c r="T126" s="458"/>
      <c r="U126" s="407"/>
      <c r="V126" s="459"/>
    </row>
    <row r="127" spans="1:22" ht="15" thickBot="1" x14ac:dyDescent="0.4">
      <c r="A127" s="432"/>
      <c r="B127" s="433"/>
      <c r="C127" s="434"/>
      <c r="D127" s="434"/>
      <c r="E127" s="434"/>
      <c r="F127" s="433"/>
      <c r="G127" s="434"/>
      <c r="H127" s="434"/>
      <c r="I127" s="433"/>
      <c r="J127" s="433"/>
      <c r="K127" s="433"/>
      <c r="L127" s="434"/>
      <c r="M127" s="434"/>
      <c r="N127" s="434"/>
      <c r="O127" s="434"/>
      <c r="P127" s="434"/>
      <c r="Q127" s="434"/>
      <c r="R127" s="434"/>
      <c r="S127" s="434"/>
      <c r="T127" s="434"/>
      <c r="U127" s="434"/>
      <c r="V127" s="435"/>
    </row>
    <row r="128" spans="1:22" ht="33.75" customHeight="1" thickBot="1" x14ac:dyDescent="0.4">
      <c r="A128" s="354" t="s">
        <v>9</v>
      </c>
      <c r="B128" s="1317" t="s">
        <v>78</v>
      </c>
      <c r="C128" s="1318"/>
      <c r="E128" s="1456" t="s">
        <v>294</v>
      </c>
      <c r="F128" s="1457"/>
      <c r="G128" s="1315">
        <f>VLOOKUP(B128,'Urbano.Piano inv. forn'!$D$187:$H$206,3,FALSE)</f>
        <v>0</v>
      </c>
      <c r="H128" s="1316"/>
      <c r="I128" s="104"/>
      <c r="J128" s="1456" t="s">
        <v>295</v>
      </c>
      <c r="K128" s="1458"/>
      <c r="L128" s="1457"/>
      <c r="M128" s="1315">
        <f>VLOOKUP(B128,'Urbano.Piano inv. forn'!$D$187:$H$206,4,FALSE)</f>
        <v>0</v>
      </c>
      <c r="N128" s="1316"/>
      <c r="P128" s="359" t="s">
        <v>296</v>
      </c>
      <c r="Q128" s="436"/>
      <c r="S128" s="360" t="s">
        <v>297</v>
      </c>
      <c r="T128" s="1171"/>
      <c r="U128" s="1173"/>
      <c r="V128" s="437"/>
    </row>
    <row r="129" spans="1:23" ht="13.5" customHeight="1" thickBot="1" x14ac:dyDescent="0.4">
      <c r="A129" s="133"/>
      <c r="B129" s="114"/>
      <c r="C129" s="114"/>
      <c r="E129" s="115"/>
      <c r="F129" s="115"/>
      <c r="G129" s="116"/>
      <c r="H129" s="116"/>
      <c r="I129" s="104"/>
      <c r="J129" s="115"/>
      <c r="K129" s="115"/>
      <c r="L129" s="115"/>
      <c r="M129" s="116"/>
      <c r="N129" s="116"/>
      <c r="P129" s="117"/>
      <c r="S129" s="113"/>
      <c r="T129" s="431"/>
      <c r="V129" s="134"/>
      <c r="W129" s="431"/>
    </row>
    <row r="130" spans="1:23" ht="33.75" customHeight="1" thickBot="1" x14ac:dyDescent="0.4">
      <c r="A130" s="1444" t="s">
        <v>298</v>
      </c>
      <c r="B130" s="1445"/>
      <c r="C130" s="1445"/>
      <c r="D130" s="1446"/>
      <c r="E130" s="1346">
        <f>VLOOKUP(B128,'Urbano.Piano inv. forn'!$D$187:$V$206,17,FALSE)</f>
        <v>0</v>
      </c>
      <c r="F130" s="1347"/>
      <c r="G130" s="1347"/>
      <c r="H130" s="1348"/>
      <c r="I130" s="104"/>
      <c r="J130" s="1447" t="s">
        <v>53</v>
      </c>
      <c r="K130" s="1448"/>
      <c r="L130" s="1449"/>
      <c r="M130" s="1346">
        <f>VLOOKUP(B128,'Urbano.Piano inv. forn'!$D$187:$V$206,19,FALSE)</f>
        <v>0</v>
      </c>
      <c r="N130" s="1348"/>
      <c r="O130" s="130"/>
      <c r="P130" s="360" t="s">
        <v>299</v>
      </c>
      <c r="Q130" s="135">
        <f>M130+E130</f>
        <v>0</v>
      </c>
      <c r="S130" s="360" t="s">
        <v>300</v>
      </c>
      <c r="T130" s="1171"/>
      <c r="U130" s="1173"/>
      <c r="V130" s="134"/>
      <c r="W130" s="431"/>
    </row>
    <row r="131" spans="1:23" ht="21.75" customHeight="1" thickBot="1" x14ac:dyDescent="0.4">
      <c r="A131" s="136"/>
      <c r="B131" s="137"/>
      <c r="C131" s="137"/>
      <c r="D131" s="137"/>
      <c r="E131" s="138"/>
      <c r="F131" s="138"/>
      <c r="G131" s="138"/>
      <c r="H131" s="138"/>
      <c r="I131" s="104"/>
      <c r="J131" s="115"/>
      <c r="K131" s="115"/>
      <c r="L131" s="115"/>
      <c r="M131" s="138"/>
      <c r="N131" s="138"/>
      <c r="O131" s="130"/>
      <c r="P131" s="113"/>
      <c r="Q131" s="130"/>
      <c r="S131" s="113"/>
      <c r="T131" s="114"/>
      <c r="U131" s="114"/>
      <c r="V131" s="134"/>
      <c r="W131" s="431"/>
    </row>
    <row r="132" spans="1:23" s="166" customFormat="1" ht="72" customHeight="1" x14ac:dyDescent="0.35">
      <c r="A132" s="1450" t="s">
        <v>301</v>
      </c>
      <c r="B132" s="1452" t="s">
        <v>302</v>
      </c>
      <c r="C132" s="1452" t="s">
        <v>303</v>
      </c>
      <c r="D132" s="355" t="s">
        <v>304</v>
      </c>
      <c r="E132" s="356" t="s">
        <v>305</v>
      </c>
      <c r="F132" s="355" t="s">
        <v>306</v>
      </c>
      <c r="G132" s="355" t="s">
        <v>307</v>
      </c>
      <c r="H132" s="357" t="s">
        <v>268</v>
      </c>
      <c r="I132" s="357" t="s">
        <v>308</v>
      </c>
      <c r="J132" s="357" t="s">
        <v>309</v>
      </c>
      <c r="K132" s="357" t="s">
        <v>818</v>
      </c>
      <c r="L132" s="357" t="s">
        <v>310</v>
      </c>
      <c r="M132" s="357" t="s">
        <v>311</v>
      </c>
      <c r="N132" s="357" t="s">
        <v>312</v>
      </c>
      <c r="O132" s="357" t="s">
        <v>313</v>
      </c>
      <c r="P132" s="357" t="s">
        <v>314</v>
      </c>
      <c r="Q132" s="357" t="s">
        <v>315</v>
      </c>
      <c r="R132" s="357" t="s">
        <v>316</v>
      </c>
      <c r="S132" s="357" t="s">
        <v>317</v>
      </c>
      <c r="T132" s="357" t="s">
        <v>828</v>
      </c>
      <c r="U132" s="1454" t="s">
        <v>319</v>
      </c>
      <c r="V132" s="438"/>
    </row>
    <row r="133" spans="1:23" s="166" customFormat="1" ht="28.5" customHeight="1" thickBot="1" x14ac:dyDescent="0.4">
      <c r="A133" s="1451"/>
      <c r="B133" s="1453"/>
      <c r="C133" s="1453"/>
      <c r="D133" s="358" t="s">
        <v>320</v>
      </c>
      <c r="E133" s="358" t="s">
        <v>321</v>
      </c>
      <c r="F133" s="358" t="s">
        <v>322</v>
      </c>
      <c r="G133" s="358" t="s">
        <v>322</v>
      </c>
      <c r="H133" s="358" t="s">
        <v>77</v>
      </c>
      <c r="I133" s="358" t="s">
        <v>29</v>
      </c>
      <c r="J133" s="358" t="s">
        <v>323</v>
      </c>
      <c r="K133" s="358" t="s">
        <v>324</v>
      </c>
      <c r="L133" s="358" t="s">
        <v>324</v>
      </c>
      <c r="M133" s="358" t="s">
        <v>325</v>
      </c>
      <c r="N133" s="358" t="s">
        <v>324</v>
      </c>
      <c r="O133" s="358" t="s">
        <v>326</v>
      </c>
      <c r="P133" s="358" t="s">
        <v>820</v>
      </c>
      <c r="Q133" s="358" t="s">
        <v>327</v>
      </c>
      <c r="R133" s="358" t="s">
        <v>328</v>
      </c>
      <c r="S133" s="358" t="s">
        <v>329</v>
      </c>
      <c r="T133" s="358" t="s">
        <v>329</v>
      </c>
      <c r="U133" s="1455"/>
      <c r="V133" s="438"/>
    </row>
    <row r="134" spans="1:23" ht="15" customHeight="1" x14ac:dyDescent="0.35">
      <c r="A134" s="1442" t="str">
        <f>B128</f>
        <v>urb.i.1</v>
      </c>
      <c r="B134" s="361">
        <v>1</v>
      </c>
      <c r="C134" s="185"/>
      <c r="D134" s="119"/>
      <c r="E134" s="119"/>
      <c r="F134" s="185"/>
      <c r="G134" s="440"/>
      <c r="H134" s="120"/>
      <c r="I134" s="441"/>
      <c r="J134" s="442"/>
      <c r="K134" s="442"/>
      <c r="L134" s="443"/>
      <c r="M134" s="441"/>
      <c r="N134" s="443"/>
      <c r="O134" s="148"/>
      <c r="P134" s="148"/>
      <c r="Q134" s="441"/>
      <c r="R134" s="441"/>
      <c r="S134" s="441"/>
      <c r="T134" s="441"/>
      <c r="U134" s="444"/>
      <c r="V134" s="437"/>
    </row>
    <row r="135" spans="1:23" x14ac:dyDescent="0.35">
      <c r="A135" s="1442"/>
      <c r="B135" s="362">
        <v>2</v>
      </c>
      <c r="C135" s="118"/>
      <c r="D135" s="112"/>
      <c r="E135" s="112"/>
      <c r="F135" s="118"/>
      <c r="G135" s="445"/>
      <c r="H135" s="120"/>
      <c r="I135" s="428"/>
      <c r="J135" s="446"/>
      <c r="K135" s="446"/>
      <c r="L135" s="447"/>
      <c r="M135" s="428"/>
      <c r="N135" s="447"/>
      <c r="O135" s="139"/>
      <c r="P135" s="139"/>
      <c r="Q135" s="428"/>
      <c r="R135" s="428" t="s">
        <v>330</v>
      </c>
      <c r="S135" s="428"/>
      <c r="T135" s="428"/>
      <c r="U135" s="448"/>
      <c r="V135" s="437"/>
    </row>
    <row r="136" spans="1:23" x14ac:dyDescent="0.35">
      <c r="A136" s="1442"/>
      <c r="B136" s="362">
        <v>3</v>
      </c>
      <c r="C136" s="118"/>
      <c r="D136" s="112"/>
      <c r="E136" s="112"/>
      <c r="F136" s="118"/>
      <c r="G136" s="445"/>
      <c r="H136" s="120"/>
      <c r="I136" s="428"/>
      <c r="J136" s="446"/>
      <c r="K136" s="446"/>
      <c r="L136" s="447"/>
      <c r="M136" s="428"/>
      <c r="N136" s="447"/>
      <c r="O136" s="139"/>
      <c r="P136" s="139"/>
      <c r="Q136" s="428"/>
      <c r="R136" s="428"/>
      <c r="S136" s="428"/>
      <c r="T136" s="428"/>
      <c r="U136" s="448"/>
      <c r="V136" s="437"/>
    </row>
    <row r="137" spans="1:23" x14ac:dyDescent="0.35">
      <c r="A137" s="1442"/>
      <c r="B137" s="362">
        <v>4</v>
      </c>
      <c r="C137" s="118"/>
      <c r="D137" s="112"/>
      <c r="E137" s="112"/>
      <c r="F137" s="118"/>
      <c r="G137" s="445"/>
      <c r="H137" s="120"/>
      <c r="I137" s="428"/>
      <c r="J137" s="446"/>
      <c r="K137" s="446"/>
      <c r="L137" s="447"/>
      <c r="M137" s="428"/>
      <c r="N137" s="447"/>
      <c r="O137" s="139"/>
      <c r="P137" s="139"/>
      <c r="Q137" s="428"/>
      <c r="R137" s="428"/>
      <c r="S137" s="428"/>
      <c r="T137" s="428"/>
      <c r="U137" s="448"/>
      <c r="V137" s="437"/>
    </row>
    <row r="138" spans="1:23" x14ac:dyDescent="0.35">
      <c r="A138" s="1442"/>
      <c r="B138" s="362">
        <v>5</v>
      </c>
      <c r="C138" s="118"/>
      <c r="D138" s="112"/>
      <c r="E138" s="112"/>
      <c r="F138" s="118"/>
      <c r="G138" s="445"/>
      <c r="H138" s="120"/>
      <c r="I138" s="428"/>
      <c r="J138" s="446"/>
      <c r="K138" s="446"/>
      <c r="L138" s="447"/>
      <c r="M138" s="428"/>
      <c r="N138" s="447"/>
      <c r="O138" s="139"/>
      <c r="P138" s="139"/>
      <c r="Q138" s="428"/>
      <c r="R138" s="428"/>
      <c r="S138" s="428"/>
      <c r="T138" s="428"/>
      <c r="U138" s="448"/>
      <c r="V138" s="437"/>
    </row>
    <row r="139" spans="1:23" x14ac:dyDescent="0.35">
      <c r="A139" s="1442"/>
      <c r="B139" s="362">
        <v>6</v>
      </c>
      <c r="C139" s="118"/>
      <c r="D139" s="112"/>
      <c r="E139" s="112"/>
      <c r="F139" s="118"/>
      <c r="G139" s="445"/>
      <c r="H139" s="120"/>
      <c r="I139" s="428"/>
      <c r="J139" s="446"/>
      <c r="K139" s="446"/>
      <c r="L139" s="447"/>
      <c r="M139" s="428"/>
      <c r="N139" s="447"/>
      <c r="O139" s="139"/>
      <c r="P139" s="139"/>
      <c r="Q139" s="428"/>
      <c r="R139" s="428"/>
      <c r="S139" s="428"/>
      <c r="T139" s="428"/>
      <c r="U139" s="448"/>
      <c r="V139" s="437"/>
    </row>
    <row r="140" spans="1:23" x14ac:dyDescent="0.35">
      <c r="A140" s="1442"/>
      <c r="B140" s="362">
        <v>7</v>
      </c>
      <c r="C140" s="118"/>
      <c r="D140" s="112"/>
      <c r="E140" s="112"/>
      <c r="F140" s="118"/>
      <c r="G140" s="445"/>
      <c r="H140" s="120"/>
      <c r="I140" s="428"/>
      <c r="J140" s="446"/>
      <c r="K140" s="446"/>
      <c r="L140" s="447"/>
      <c r="M140" s="428"/>
      <c r="N140" s="447"/>
      <c r="O140" s="139"/>
      <c r="P140" s="139"/>
      <c r="Q140" s="428"/>
      <c r="R140" s="428"/>
      <c r="S140" s="428"/>
      <c r="T140" s="428"/>
      <c r="U140" s="448"/>
      <c r="V140" s="437"/>
    </row>
    <row r="141" spans="1:23" x14ac:dyDescent="0.35">
      <c r="A141" s="1442"/>
      <c r="B141" s="362">
        <v>8</v>
      </c>
      <c r="C141" s="118"/>
      <c r="D141" s="112"/>
      <c r="E141" s="112"/>
      <c r="F141" s="118"/>
      <c r="G141" s="445"/>
      <c r="H141" s="120"/>
      <c r="I141" s="428"/>
      <c r="J141" s="446"/>
      <c r="K141" s="446"/>
      <c r="L141" s="447"/>
      <c r="M141" s="428"/>
      <c r="N141" s="447"/>
      <c r="O141" s="139"/>
      <c r="P141" s="139"/>
      <c r="Q141" s="428"/>
      <c r="R141" s="428"/>
      <c r="S141" s="428"/>
      <c r="T141" s="428"/>
      <c r="U141" s="448"/>
      <c r="V141" s="437"/>
    </row>
    <row r="142" spans="1:23" x14ac:dyDescent="0.35">
      <c r="A142" s="1442"/>
      <c r="B142" s="362">
        <v>9</v>
      </c>
      <c r="C142" s="118"/>
      <c r="D142" s="112"/>
      <c r="E142" s="112"/>
      <c r="F142" s="118"/>
      <c r="G142" s="445"/>
      <c r="H142" s="120"/>
      <c r="I142" s="428"/>
      <c r="J142" s="446"/>
      <c r="K142" s="446"/>
      <c r="L142" s="447"/>
      <c r="M142" s="428"/>
      <c r="N142" s="447"/>
      <c r="O142" s="139"/>
      <c r="P142" s="139"/>
      <c r="Q142" s="428"/>
      <c r="R142" s="428"/>
      <c r="S142" s="428"/>
      <c r="T142" s="428"/>
      <c r="U142" s="448"/>
      <c r="V142" s="437"/>
    </row>
    <row r="143" spans="1:23" ht="15" thickBot="1" x14ac:dyDescent="0.4">
      <c r="A143" s="1443"/>
      <c r="B143" s="363">
        <v>10</v>
      </c>
      <c r="C143" s="132"/>
      <c r="D143" s="131"/>
      <c r="E143" s="131"/>
      <c r="F143" s="132"/>
      <c r="G143" s="449"/>
      <c r="H143" s="367"/>
      <c r="I143" s="450"/>
      <c r="J143" s="451"/>
      <c r="K143" s="451"/>
      <c r="L143" s="452"/>
      <c r="M143" s="450"/>
      <c r="N143" s="452"/>
      <c r="O143" s="140"/>
      <c r="P143" s="140"/>
      <c r="Q143" s="450"/>
      <c r="R143" s="450"/>
      <c r="S143" s="450"/>
      <c r="T143" s="450"/>
      <c r="U143" s="453"/>
      <c r="V143" s="437"/>
    </row>
    <row r="144" spans="1:23" ht="25" thickBot="1" x14ac:dyDescent="0.4">
      <c r="A144" s="564"/>
      <c r="C144" s="565"/>
      <c r="D144" s="566"/>
      <c r="E144" s="424" t="s">
        <v>331</v>
      </c>
      <c r="F144" s="425">
        <f>COUNTA(F134:F143)</f>
        <v>0</v>
      </c>
      <c r="G144" s="426">
        <f>COUNTA(G134:G143)</f>
        <v>0</v>
      </c>
      <c r="H144" s="565"/>
      <c r="I144" s="431"/>
      <c r="J144" s="567"/>
      <c r="K144" s="567"/>
      <c r="L144" s="568"/>
      <c r="M144" s="1354" t="s">
        <v>563</v>
      </c>
      <c r="N144" s="1355"/>
      <c r="O144" s="747">
        <f>SUM(O134:O143)</f>
        <v>0</v>
      </c>
      <c r="P144" s="748">
        <f>SUM(P134:P143)</f>
        <v>0</v>
      </c>
      <c r="Q144" s="431"/>
      <c r="S144" s="113"/>
      <c r="T144" s="117"/>
      <c r="U144" s="531"/>
      <c r="V144" s="455"/>
    </row>
    <row r="145" spans="1:23" ht="15" thickBot="1" x14ac:dyDescent="0.4">
      <c r="A145" s="456"/>
      <c r="B145" s="457"/>
      <c r="C145" s="407"/>
      <c r="D145" s="407"/>
      <c r="E145" s="407"/>
      <c r="F145" s="457"/>
      <c r="G145" s="407"/>
      <c r="H145" s="407"/>
      <c r="I145" s="457"/>
      <c r="J145" s="457"/>
      <c r="K145" s="457"/>
      <c r="L145" s="407"/>
      <c r="M145" s="407"/>
      <c r="N145" s="407"/>
      <c r="O145" s="407"/>
      <c r="P145" s="407"/>
      <c r="Q145" s="407"/>
      <c r="R145" s="407"/>
      <c r="S145" s="407"/>
      <c r="T145" s="458"/>
      <c r="U145" s="407"/>
      <c r="V145" s="459"/>
    </row>
    <row r="146" spans="1:23" ht="15" thickBot="1" x14ac:dyDescent="0.4">
      <c r="A146" s="432"/>
      <c r="B146" s="433"/>
      <c r="C146" s="434"/>
      <c r="D146" s="434"/>
      <c r="E146" s="434"/>
      <c r="F146" s="433"/>
      <c r="G146" s="434"/>
      <c r="H146" s="434"/>
      <c r="I146" s="433"/>
      <c r="J146" s="433"/>
      <c r="K146" s="433"/>
      <c r="L146" s="434"/>
      <c r="M146" s="434"/>
      <c r="N146" s="434"/>
      <c r="O146" s="434"/>
      <c r="P146" s="434"/>
      <c r="Q146" s="434"/>
      <c r="R146" s="434"/>
      <c r="S146" s="434"/>
      <c r="T146" s="434"/>
      <c r="U146" s="434"/>
      <c r="V146" s="435"/>
    </row>
    <row r="147" spans="1:23" ht="33.75" customHeight="1" thickBot="1" x14ac:dyDescent="0.4">
      <c r="A147" s="354" t="s">
        <v>9</v>
      </c>
      <c r="B147" s="1317" t="s">
        <v>78</v>
      </c>
      <c r="C147" s="1318"/>
      <c r="E147" s="1456" t="s">
        <v>294</v>
      </c>
      <c r="F147" s="1457"/>
      <c r="G147" s="1315">
        <f>VLOOKUP(B147,'Urbano.Piano inv. forn'!$D$187:$H$206,3,FALSE)</f>
        <v>0</v>
      </c>
      <c r="H147" s="1316"/>
      <c r="I147" s="104"/>
      <c r="J147" s="1456" t="s">
        <v>295</v>
      </c>
      <c r="K147" s="1458"/>
      <c r="L147" s="1457"/>
      <c r="M147" s="1315">
        <f>VLOOKUP(B147,'Urbano.Piano inv. forn'!$D$187:$H$206,4,FALSE)</f>
        <v>0</v>
      </c>
      <c r="N147" s="1316"/>
      <c r="P147" s="359" t="s">
        <v>296</v>
      </c>
      <c r="Q147" s="436"/>
      <c r="S147" s="360" t="s">
        <v>297</v>
      </c>
      <c r="T147" s="1171"/>
      <c r="U147" s="1173"/>
      <c r="V147" s="437"/>
    </row>
    <row r="148" spans="1:23" ht="13.5" customHeight="1" thickBot="1" x14ac:dyDescent="0.4">
      <c r="A148" s="133"/>
      <c r="B148" s="114"/>
      <c r="C148" s="114"/>
      <c r="E148" s="115"/>
      <c r="F148" s="115"/>
      <c r="G148" s="116"/>
      <c r="H148" s="116"/>
      <c r="I148" s="104"/>
      <c r="J148" s="115"/>
      <c r="K148" s="115"/>
      <c r="L148" s="115"/>
      <c r="M148" s="116"/>
      <c r="N148" s="116"/>
      <c r="P148" s="117"/>
      <c r="S148" s="113"/>
      <c r="T148" s="431"/>
      <c r="V148" s="134"/>
      <c r="W148" s="431"/>
    </row>
    <row r="149" spans="1:23" ht="33.75" customHeight="1" thickBot="1" x14ac:dyDescent="0.4">
      <c r="A149" s="1444" t="s">
        <v>298</v>
      </c>
      <c r="B149" s="1445"/>
      <c r="C149" s="1445"/>
      <c r="D149" s="1446"/>
      <c r="E149" s="1346">
        <f>VLOOKUP(B147,'Urbano.Piano inv. forn'!$D$187:$V$206,17,FALSE)</f>
        <v>0</v>
      </c>
      <c r="F149" s="1347"/>
      <c r="G149" s="1347"/>
      <c r="H149" s="1348"/>
      <c r="I149" s="104"/>
      <c r="J149" s="1447" t="s">
        <v>53</v>
      </c>
      <c r="K149" s="1448"/>
      <c r="L149" s="1449"/>
      <c r="M149" s="1346">
        <f>VLOOKUP(B147,'Urbano.Piano inv. forn'!$D$187:$V$206,19,FALSE)</f>
        <v>0</v>
      </c>
      <c r="N149" s="1348"/>
      <c r="O149" s="130"/>
      <c r="P149" s="360" t="s">
        <v>299</v>
      </c>
      <c r="Q149" s="135">
        <f>M149+E149</f>
        <v>0</v>
      </c>
      <c r="S149" s="360" t="s">
        <v>300</v>
      </c>
      <c r="T149" s="1171"/>
      <c r="U149" s="1173"/>
      <c r="V149" s="134"/>
      <c r="W149" s="431"/>
    </row>
    <row r="150" spans="1:23" ht="21.75" customHeight="1" thickBot="1" x14ac:dyDescent="0.4">
      <c r="A150" s="136"/>
      <c r="B150" s="137"/>
      <c r="C150" s="137"/>
      <c r="D150" s="137"/>
      <c r="E150" s="138"/>
      <c r="F150" s="138"/>
      <c r="G150" s="138"/>
      <c r="H150" s="138"/>
      <c r="I150" s="104"/>
      <c r="J150" s="115"/>
      <c r="K150" s="115"/>
      <c r="L150" s="115"/>
      <c r="M150" s="138"/>
      <c r="N150" s="138"/>
      <c r="O150" s="130"/>
      <c r="P150" s="113"/>
      <c r="Q150" s="130"/>
      <c r="S150" s="113"/>
      <c r="T150" s="114"/>
      <c r="U150" s="114"/>
      <c r="V150" s="134"/>
      <c r="W150" s="431"/>
    </row>
    <row r="151" spans="1:23" s="166" customFormat="1" ht="72" customHeight="1" x14ac:dyDescent="0.35">
      <c r="A151" s="1450" t="s">
        <v>301</v>
      </c>
      <c r="B151" s="1452" t="s">
        <v>302</v>
      </c>
      <c r="C151" s="1452" t="s">
        <v>303</v>
      </c>
      <c r="D151" s="355" t="s">
        <v>304</v>
      </c>
      <c r="E151" s="356" t="s">
        <v>305</v>
      </c>
      <c r="F151" s="355" t="s">
        <v>306</v>
      </c>
      <c r="G151" s="355" t="s">
        <v>307</v>
      </c>
      <c r="H151" s="357" t="s">
        <v>268</v>
      </c>
      <c r="I151" s="357" t="s">
        <v>308</v>
      </c>
      <c r="J151" s="357" t="s">
        <v>309</v>
      </c>
      <c r="K151" s="357" t="s">
        <v>818</v>
      </c>
      <c r="L151" s="357" t="s">
        <v>310</v>
      </c>
      <c r="M151" s="357" t="s">
        <v>311</v>
      </c>
      <c r="N151" s="357" t="s">
        <v>312</v>
      </c>
      <c r="O151" s="357" t="s">
        <v>313</v>
      </c>
      <c r="P151" s="357" t="s">
        <v>314</v>
      </c>
      <c r="Q151" s="357" t="s">
        <v>315</v>
      </c>
      <c r="R151" s="357" t="s">
        <v>316</v>
      </c>
      <c r="S151" s="357" t="s">
        <v>317</v>
      </c>
      <c r="T151" s="357" t="s">
        <v>828</v>
      </c>
      <c r="U151" s="1454" t="s">
        <v>319</v>
      </c>
      <c r="V151" s="438"/>
    </row>
    <row r="152" spans="1:23" s="166" customFormat="1" ht="28.5" customHeight="1" thickBot="1" x14ac:dyDescent="0.4">
      <c r="A152" s="1451"/>
      <c r="B152" s="1453"/>
      <c r="C152" s="1453"/>
      <c r="D152" s="358" t="s">
        <v>320</v>
      </c>
      <c r="E152" s="358" t="s">
        <v>321</v>
      </c>
      <c r="F152" s="358" t="s">
        <v>322</v>
      </c>
      <c r="G152" s="358" t="s">
        <v>322</v>
      </c>
      <c r="H152" s="358" t="s">
        <v>77</v>
      </c>
      <c r="I152" s="358" t="s">
        <v>29</v>
      </c>
      <c r="J152" s="358" t="s">
        <v>323</v>
      </c>
      <c r="K152" s="358" t="s">
        <v>324</v>
      </c>
      <c r="L152" s="358" t="s">
        <v>324</v>
      </c>
      <c r="M152" s="358" t="s">
        <v>325</v>
      </c>
      <c r="N152" s="358" t="s">
        <v>324</v>
      </c>
      <c r="O152" s="358" t="s">
        <v>326</v>
      </c>
      <c r="P152" s="358" t="s">
        <v>820</v>
      </c>
      <c r="Q152" s="358" t="s">
        <v>327</v>
      </c>
      <c r="R152" s="358" t="s">
        <v>328</v>
      </c>
      <c r="S152" s="358" t="s">
        <v>329</v>
      </c>
      <c r="T152" s="358" t="s">
        <v>329</v>
      </c>
      <c r="U152" s="1455"/>
      <c r="V152" s="438"/>
    </row>
    <row r="153" spans="1:23" ht="15" customHeight="1" x14ac:dyDescent="0.35">
      <c r="A153" s="1442" t="str">
        <f>B147</f>
        <v>urb.i.1</v>
      </c>
      <c r="B153" s="361">
        <v>1</v>
      </c>
      <c r="C153" s="185"/>
      <c r="D153" s="119"/>
      <c r="E153" s="119"/>
      <c r="F153" s="185"/>
      <c r="G153" s="440"/>
      <c r="H153" s="120"/>
      <c r="I153" s="441"/>
      <c r="J153" s="442"/>
      <c r="K153" s="442"/>
      <c r="L153" s="443"/>
      <c r="M153" s="441"/>
      <c r="N153" s="443"/>
      <c r="O153" s="148"/>
      <c r="P153" s="148"/>
      <c r="Q153" s="441"/>
      <c r="R153" s="441"/>
      <c r="S153" s="441"/>
      <c r="T153" s="441"/>
      <c r="U153" s="444"/>
      <c r="V153" s="437"/>
    </row>
    <row r="154" spans="1:23" x14ac:dyDescent="0.35">
      <c r="A154" s="1442"/>
      <c r="B154" s="362">
        <v>2</v>
      </c>
      <c r="C154" s="118"/>
      <c r="D154" s="112"/>
      <c r="E154" s="112"/>
      <c r="F154" s="118"/>
      <c r="G154" s="445"/>
      <c r="H154" s="120"/>
      <c r="I154" s="428"/>
      <c r="J154" s="446"/>
      <c r="K154" s="446"/>
      <c r="L154" s="447"/>
      <c r="M154" s="428"/>
      <c r="N154" s="447"/>
      <c r="O154" s="139"/>
      <c r="P154" s="139"/>
      <c r="Q154" s="428"/>
      <c r="R154" s="428" t="s">
        <v>330</v>
      </c>
      <c r="S154" s="428"/>
      <c r="T154" s="428"/>
      <c r="U154" s="448"/>
      <c r="V154" s="437"/>
    </row>
    <row r="155" spans="1:23" x14ac:dyDescent="0.35">
      <c r="A155" s="1442"/>
      <c r="B155" s="362">
        <v>3</v>
      </c>
      <c r="C155" s="118"/>
      <c r="D155" s="112"/>
      <c r="E155" s="112"/>
      <c r="F155" s="118"/>
      <c r="G155" s="445"/>
      <c r="H155" s="120"/>
      <c r="I155" s="428"/>
      <c r="J155" s="446"/>
      <c r="K155" s="446"/>
      <c r="L155" s="447"/>
      <c r="M155" s="428"/>
      <c r="N155" s="447"/>
      <c r="O155" s="139"/>
      <c r="P155" s="139"/>
      <c r="Q155" s="428"/>
      <c r="R155" s="428"/>
      <c r="S155" s="428"/>
      <c r="T155" s="428"/>
      <c r="U155" s="448"/>
      <c r="V155" s="437"/>
    </row>
    <row r="156" spans="1:23" x14ac:dyDescent="0.35">
      <c r="A156" s="1442"/>
      <c r="B156" s="362">
        <v>4</v>
      </c>
      <c r="C156" s="118"/>
      <c r="D156" s="112"/>
      <c r="E156" s="112"/>
      <c r="F156" s="118"/>
      <c r="G156" s="445"/>
      <c r="H156" s="120"/>
      <c r="I156" s="428"/>
      <c r="J156" s="446"/>
      <c r="K156" s="446"/>
      <c r="L156" s="447"/>
      <c r="M156" s="428"/>
      <c r="N156" s="447"/>
      <c r="O156" s="139"/>
      <c r="P156" s="139"/>
      <c r="Q156" s="428"/>
      <c r="R156" s="428"/>
      <c r="S156" s="428"/>
      <c r="T156" s="428"/>
      <c r="U156" s="448"/>
      <c r="V156" s="437"/>
    </row>
    <row r="157" spans="1:23" x14ac:dyDescent="0.35">
      <c r="A157" s="1442"/>
      <c r="B157" s="362">
        <v>5</v>
      </c>
      <c r="C157" s="118"/>
      <c r="D157" s="112"/>
      <c r="E157" s="112"/>
      <c r="F157" s="118"/>
      <c r="G157" s="445"/>
      <c r="H157" s="120"/>
      <c r="I157" s="428"/>
      <c r="J157" s="446"/>
      <c r="K157" s="446"/>
      <c r="L157" s="447"/>
      <c r="M157" s="428"/>
      <c r="N157" s="447"/>
      <c r="O157" s="139"/>
      <c r="P157" s="139"/>
      <c r="Q157" s="428"/>
      <c r="R157" s="428"/>
      <c r="S157" s="428"/>
      <c r="T157" s="428"/>
      <c r="U157" s="448"/>
      <c r="V157" s="437"/>
    </row>
    <row r="158" spans="1:23" x14ac:dyDescent="0.35">
      <c r="A158" s="1442"/>
      <c r="B158" s="362">
        <v>6</v>
      </c>
      <c r="C158" s="118"/>
      <c r="D158" s="112"/>
      <c r="E158" s="112"/>
      <c r="F158" s="118"/>
      <c r="G158" s="445"/>
      <c r="H158" s="120"/>
      <c r="I158" s="428"/>
      <c r="J158" s="446"/>
      <c r="K158" s="446"/>
      <c r="L158" s="447"/>
      <c r="M158" s="428"/>
      <c r="N158" s="447"/>
      <c r="O158" s="139"/>
      <c r="P158" s="139"/>
      <c r="Q158" s="428"/>
      <c r="R158" s="428"/>
      <c r="S158" s="428"/>
      <c r="T158" s="428"/>
      <c r="U158" s="448"/>
      <c r="V158" s="437"/>
    </row>
    <row r="159" spans="1:23" x14ac:dyDescent="0.35">
      <c r="A159" s="1442"/>
      <c r="B159" s="362">
        <v>7</v>
      </c>
      <c r="C159" s="118"/>
      <c r="D159" s="112"/>
      <c r="E159" s="112"/>
      <c r="F159" s="118"/>
      <c r="G159" s="445"/>
      <c r="H159" s="120"/>
      <c r="I159" s="428"/>
      <c r="J159" s="446"/>
      <c r="K159" s="446"/>
      <c r="L159" s="447"/>
      <c r="M159" s="428"/>
      <c r="N159" s="447"/>
      <c r="O159" s="139"/>
      <c r="P159" s="139"/>
      <c r="Q159" s="428"/>
      <c r="R159" s="428"/>
      <c r="S159" s="428"/>
      <c r="T159" s="428"/>
      <c r="U159" s="448"/>
      <c r="V159" s="437"/>
    </row>
    <row r="160" spans="1:23" x14ac:dyDescent="0.35">
      <c r="A160" s="1442"/>
      <c r="B160" s="362">
        <v>8</v>
      </c>
      <c r="C160" s="118"/>
      <c r="D160" s="112"/>
      <c r="E160" s="112"/>
      <c r="F160" s="118"/>
      <c r="G160" s="445"/>
      <c r="H160" s="120"/>
      <c r="I160" s="428"/>
      <c r="J160" s="446"/>
      <c r="K160" s="446"/>
      <c r="L160" s="447"/>
      <c r="M160" s="428"/>
      <c r="N160" s="447"/>
      <c r="O160" s="139"/>
      <c r="P160" s="139"/>
      <c r="Q160" s="428"/>
      <c r="R160" s="428"/>
      <c r="S160" s="428"/>
      <c r="T160" s="428"/>
      <c r="U160" s="448"/>
      <c r="V160" s="437"/>
    </row>
    <row r="161" spans="1:23" x14ac:dyDescent="0.35">
      <c r="A161" s="1442"/>
      <c r="B161" s="362">
        <v>9</v>
      </c>
      <c r="C161" s="118"/>
      <c r="D161" s="112"/>
      <c r="E161" s="112"/>
      <c r="F161" s="118"/>
      <c r="G161" s="445"/>
      <c r="H161" s="120"/>
      <c r="I161" s="428"/>
      <c r="J161" s="446"/>
      <c r="K161" s="446"/>
      <c r="L161" s="447"/>
      <c r="M161" s="428"/>
      <c r="N161" s="447"/>
      <c r="O161" s="139"/>
      <c r="P161" s="139"/>
      <c r="Q161" s="428"/>
      <c r="R161" s="428"/>
      <c r="S161" s="428"/>
      <c r="T161" s="428"/>
      <c r="U161" s="448"/>
      <c r="V161" s="437"/>
    </row>
    <row r="162" spans="1:23" ht="15" thickBot="1" x14ac:dyDescent="0.4">
      <c r="A162" s="1443"/>
      <c r="B162" s="363">
        <v>10</v>
      </c>
      <c r="C162" s="132"/>
      <c r="D162" s="131"/>
      <c r="E162" s="131"/>
      <c r="F162" s="132"/>
      <c r="G162" s="449"/>
      <c r="H162" s="367"/>
      <c r="I162" s="450"/>
      <c r="J162" s="451"/>
      <c r="K162" s="451"/>
      <c r="L162" s="452"/>
      <c r="M162" s="450"/>
      <c r="N162" s="452"/>
      <c r="O162" s="140"/>
      <c r="P162" s="140"/>
      <c r="Q162" s="450"/>
      <c r="R162" s="450"/>
      <c r="S162" s="450"/>
      <c r="T162" s="450"/>
      <c r="U162" s="453"/>
      <c r="V162" s="437"/>
    </row>
    <row r="163" spans="1:23" ht="25" thickBot="1" x14ac:dyDescent="0.4">
      <c r="A163" s="564"/>
      <c r="C163" s="565"/>
      <c r="D163" s="566"/>
      <c r="E163" s="424" t="s">
        <v>331</v>
      </c>
      <c r="F163" s="425">
        <f>COUNTA(F153:F162)</f>
        <v>0</v>
      </c>
      <c r="G163" s="426">
        <f>COUNTA(G153:G162)</f>
        <v>0</v>
      </c>
      <c r="H163" s="565"/>
      <c r="I163" s="431"/>
      <c r="J163" s="567"/>
      <c r="K163" s="567"/>
      <c r="L163" s="568"/>
      <c r="M163" s="1354" t="s">
        <v>563</v>
      </c>
      <c r="N163" s="1355"/>
      <c r="O163" s="747">
        <f>SUM(O153:O162)</f>
        <v>0</v>
      </c>
      <c r="P163" s="748">
        <f>SUM(P153:P162)</f>
        <v>0</v>
      </c>
      <c r="Q163" s="431"/>
      <c r="S163" s="113"/>
      <c r="T163" s="117"/>
      <c r="U163" s="531"/>
      <c r="V163" s="455"/>
    </row>
    <row r="164" spans="1:23" ht="15" thickBot="1" x14ac:dyDescent="0.4">
      <c r="A164" s="456"/>
      <c r="B164" s="457"/>
      <c r="C164" s="407"/>
      <c r="D164" s="407"/>
      <c r="E164" s="407"/>
      <c r="F164" s="457"/>
      <c r="G164" s="407"/>
      <c r="H164" s="407"/>
      <c r="I164" s="457"/>
      <c r="J164" s="457"/>
      <c r="K164" s="457"/>
      <c r="L164" s="407"/>
      <c r="M164" s="407"/>
      <c r="N164" s="407"/>
      <c r="O164" s="407"/>
      <c r="P164" s="407"/>
      <c r="Q164" s="407"/>
      <c r="R164" s="407"/>
      <c r="S164" s="407"/>
      <c r="T164" s="458"/>
      <c r="U164" s="407"/>
      <c r="V164" s="459"/>
    </row>
    <row r="165" spans="1:23" ht="15" thickBot="1" x14ac:dyDescent="0.4">
      <c r="A165" s="432"/>
      <c r="B165" s="433"/>
      <c r="C165" s="434"/>
      <c r="D165" s="434"/>
      <c r="E165" s="434"/>
      <c r="F165" s="433"/>
      <c r="G165" s="434"/>
      <c r="H165" s="434"/>
      <c r="I165" s="433"/>
      <c r="J165" s="433"/>
      <c r="K165" s="433"/>
      <c r="L165" s="434"/>
      <c r="M165" s="434"/>
      <c r="N165" s="434"/>
      <c r="O165" s="434"/>
      <c r="P165" s="434"/>
      <c r="Q165" s="434"/>
      <c r="R165" s="434"/>
      <c r="S165" s="434"/>
      <c r="T165" s="434"/>
      <c r="U165" s="434"/>
      <c r="V165" s="435"/>
    </row>
    <row r="166" spans="1:23" ht="33.75" customHeight="1" thickBot="1" x14ac:dyDescent="0.4">
      <c r="A166" s="354" t="s">
        <v>9</v>
      </c>
      <c r="B166" s="1317" t="s">
        <v>78</v>
      </c>
      <c r="C166" s="1318"/>
      <c r="E166" s="1456" t="s">
        <v>294</v>
      </c>
      <c r="F166" s="1457"/>
      <c r="G166" s="1315">
        <f>VLOOKUP(B166,'Urbano.Piano inv. forn'!$D$187:$H$206,3,FALSE)</f>
        <v>0</v>
      </c>
      <c r="H166" s="1316"/>
      <c r="I166" s="104"/>
      <c r="J166" s="1456" t="s">
        <v>295</v>
      </c>
      <c r="K166" s="1458"/>
      <c r="L166" s="1457"/>
      <c r="M166" s="1315">
        <f>VLOOKUP(B166,'Urbano.Piano inv. forn'!$D$187:$H$206,4,FALSE)</f>
        <v>0</v>
      </c>
      <c r="N166" s="1316"/>
      <c r="P166" s="359" t="s">
        <v>296</v>
      </c>
      <c r="Q166" s="436"/>
      <c r="S166" s="360" t="s">
        <v>297</v>
      </c>
      <c r="T166" s="1171"/>
      <c r="U166" s="1173"/>
      <c r="V166" s="437"/>
    </row>
    <row r="167" spans="1:23" ht="13.5" customHeight="1" thickBot="1" x14ac:dyDescent="0.4">
      <c r="A167" s="133"/>
      <c r="B167" s="114"/>
      <c r="C167" s="114"/>
      <c r="E167" s="115"/>
      <c r="F167" s="115"/>
      <c r="G167" s="116"/>
      <c r="H167" s="116"/>
      <c r="I167" s="104"/>
      <c r="J167" s="115"/>
      <c r="K167" s="115"/>
      <c r="L167" s="115"/>
      <c r="M167" s="116"/>
      <c r="N167" s="116"/>
      <c r="P167" s="117"/>
      <c r="S167" s="113"/>
      <c r="T167" s="431"/>
      <c r="V167" s="134"/>
      <c r="W167" s="431"/>
    </row>
    <row r="168" spans="1:23" ht="33.75" customHeight="1" thickBot="1" x14ac:dyDescent="0.4">
      <c r="A168" s="1444" t="s">
        <v>298</v>
      </c>
      <c r="B168" s="1445"/>
      <c r="C168" s="1445"/>
      <c r="D168" s="1446"/>
      <c r="E168" s="1346">
        <f>VLOOKUP(B166,'Urbano.Piano inv. forn'!$D$187:$V$206,17,FALSE)</f>
        <v>0</v>
      </c>
      <c r="F168" s="1347"/>
      <c r="G168" s="1347"/>
      <c r="H168" s="1348"/>
      <c r="I168" s="104"/>
      <c r="J168" s="1447" t="s">
        <v>53</v>
      </c>
      <c r="K168" s="1448"/>
      <c r="L168" s="1449"/>
      <c r="M168" s="1346">
        <f>VLOOKUP(B166,'Urbano.Piano inv. forn'!$D$187:$V$206,19,FALSE)</f>
        <v>0</v>
      </c>
      <c r="N168" s="1348"/>
      <c r="O168" s="130"/>
      <c r="P168" s="360" t="s">
        <v>299</v>
      </c>
      <c r="Q168" s="135">
        <f>M168+E168</f>
        <v>0</v>
      </c>
      <c r="S168" s="360" t="s">
        <v>300</v>
      </c>
      <c r="T168" s="1171"/>
      <c r="U168" s="1173"/>
      <c r="V168" s="134"/>
      <c r="W168" s="431"/>
    </row>
    <row r="169" spans="1:23" ht="21.75" customHeight="1" thickBot="1" x14ac:dyDescent="0.4">
      <c r="A169" s="136"/>
      <c r="B169" s="137"/>
      <c r="C169" s="137"/>
      <c r="D169" s="137"/>
      <c r="E169" s="138"/>
      <c r="F169" s="138"/>
      <c r="G169" s="138"/>
      <c r="H169" s="138"/>
      <c r="I169" s="104"/>
      <c r="J169" s="115"/>
      <c r="K169" s="115"/>
      <c r="L169" s="115"/>
      <c r="M169" s="138"/>
      <c r="N169" s="138"/>
      <c r="O169" s="130"/>
      <c r="P169" s="113"/>
      <c r="Q169" s="130"/>
      <c r="S169" s="113"/>
      <c r="T169" s="114"/>
      <c r="U169" s="114"/>
      <c r="V169" s="134"/>
      <c r="W169" s="431"/>
    </row>
    <row r="170" spans="1:23" s="166" customFormat="1" ht="72" customHeight="1" x14ac:dyDescent="0.35">
      <c r="A170" s="1450" t="s">
        <v>301</v>
      </c>
      <c r="B170" s="1452" t="s">
        <v>302</v>
      </c>
      <c r="C170" s="1452" t="s">
        <v>303</v>
      </c>
      <c r="D170" s="355" t="s">
        <v>304</v>
      </c>
      <c r="E170" s="356" t="s">
        <v>305</v>
      </c>
      <c r="F170" s="355" t="s">
        <v>306</v>
      </c>
      <c r="G170" s="355" t="s">
        <v>307</v>
      </c>
      <c r="H170" s="357" t="s">
        <v>268</v>
      </c>
      <c r="I170" s="357" t="s">
        <v>308</v>
      </c>
      <c r="J170" s="357" t="s">
        <v>309</v>
      </c>
      <c r="K170" s="357" t="s">
        <v>818</v>
      </c>
      <c r="L170" s="357" t="s">
        <v>310</v>
      </c>
      <c r="M170" s="357" t="s">
        <v>311</v>
      </c>
      <c r="N170" s="357" t="s">
        <v>312</v>
      </c>
      <c r="O170" s="357" t="s">
        <v>313</v>
      </c>
      <c r="P170" s="357" t="s">
        <v>314</v>
      </c>
      <c r="Q170" s="357" t="s">
        <v>315</v>
      </c>
      <c r="R170" s="357" t="s">
        <v>316</v>
      </c>
      <c r="S170" s="357" t="s">
        <v>317</v>
      </c>
      <c r="T170" s="357" t="s">
        <v>828</v>
      </c>
      <c r="U170" s="1454" t="s">
        <v>319</v>
      </c>
      <c r="V170" s="438"/>
    </row>
    <row r="171" spans="1:23" s="166" customFormat="1" ht="28.5" customHeight="1" thickBot="1" x14ac:dyDescent="0.4">
      <c r="A171" s="1451"/>
      <c r="B171" s="1453"/>
      <c r="C171" s="1453"/>
      <c r="D171" s="358" t="s">
        <v>320</v>
      </c>
      <c r="E171" s="358" t="s">
        <v>321</v>
      </c>
      <c r="F171" s="358" t="s">
        <v>322</v>
      </c>
      <c r="G171" s="358" t="s">
        <v>322</v>
      </c>
      <c r="H171" s="358" t="s">
        <v>77</v>
      </c>
      <c r="I171" s="358" t="s">
        <v>29</v>
      </c>
      <c r="J171" s="358" t="s">
        <v>323</v>
      </c>
      <c r="K171" s="358" t="s">
        <v>324</v>
      </c>
      <c r="L171" s="358" t="s">
        <v>324</v>
      </c>
      <c r="M171" s="358" t="s">
        <v>325</v>
      </c>
      <c r="N171" s="358" t="s">
        <v>324</v>
      </c>
      <c r="O171" s="358" t="s">
        <v>326</v>
      </c>
      <c r="P171" s="358" t="s">
        <v>820</v>
      </c>
      <c r="Q171" s="358" t="s">
        <v>327</v>
      </c>
      <c r="R171" s="358" t="s">
        <v>328</v>
      </c>
      <c r="S171" s="358" t="s">
        <v>329</v>
      </c>
      <c r="T171" s="358" t="s">
        <v>329</v>
      </c>
      <c r="U171" s="1455"/>
      <c r="V171" s="438"/>
    </row>
    <row r="172" spans="1:23" ht="15" customHeight="1" x14ac:dyDescent="0.35">
      <c r="A172" s="1442" t="str">
        <f>B166</f>
        <v>urb.i.1</v>
      </c>
      <c r="B172" s="361">
        <v>1</v>
      </c>
      <c r="C172" s="185"/>
      <c r="D172" s="119"/>
      <c r="E172" s="119"/>
      <c r="F172" s="185"/>
      <c r="G172" s="440"/>
      <c r="H172" s="120"/>
      <c r="I172" s="441"/>
      <c r="J172" s="442"/>
      <c r="K172" s="442"/>
      <c r="L172" s="443"/>
      <c r="M172" s="441"/>
      <c r="N172" s="443"/>
      <c r="O172" s="148"/>
      <c r="P172" s="148"/>
      <c r="Q172" s="441"/>
      <c r="R172" s="441"/>
      <c r="S172" s="441"/>
      <c r="T172" s="441"/>
      <c r="U172" s="444"/>
      <c r="V172" s="437"/>
    </row>
    <row r="173" spans="1:23" x14ac:dyDescent="0.35">
      <c r="A173" s="1442"/>
      <c r="B173" s="362">
        <v>2</v>
      </c>
      <c r="C173" s="118"/>
      <c r="D173" s="112"/>
      <c r="E173" s="112"/>
      <c r="F173" s="118"/>
      <c r="G173" s="445"/>
      <c r="H173" s="120"/>
      <c r="I173" s="428"/>
      <c r="J173" s="446"/>
      <c r="K173" s="446"/>
      <c r="L173" s="447"/>
      <c r="M173" s="428"/>
      <c r="N173" s="447"/>
      <c r="O173" s="139"/>
      <c r="P173" s="139"/>
      <c r="Q173" s="428"/>
      <c r="R173" s="428" t="s">
        <v>330</v>
      </c>
      <c r="S173" s="428"/>
      <c r="T173" s="428"/>
      <c r="U173" s="448"/>
      <c r="V173" s="437"/>
    </row>
    <row r="174" spans="1:23" x14ac:dyDescent="0.35">
      <c r="A174" s="1442"/>
      <c r="B174" s="362">
        <v>3</v>
      </c>
      <c r="C174" s="118"/>
      <c r="D174" s="112"/>
      <c r="E174" s="112"/>
      <c r="F174" s="118"/>
      <c r="G174" s="445"/>
      <c r="H174" s="120"/>
      <c r="I174" s="428"/>
      <c r="J174" s="446"/>
      <c r="K174" s="446"/>
      <c r="L174" s="447"/>
      <c r="M174" s="428"/>
      <c r="N174" s="447"/>
      <c r="O174" s="139"/>
      <c r="P174" s="139"/>
      <c r="Q174" s="428"/>
      <c r="R174" s="428"/>
      <c r="S174" s="428"/>
      <c r="T174" s="428"/>
      <c r="U174" s="448"/>
      <c r="V174" s="437"/>
    </row>
    <row r="175" spans="1:23" x14ac:dyDescent="0.35">
      <c r="A175" s="1442"/>
      <c r="B175" s="362">
        <v>4</v>
      </c>
      <c r="C175" s="118"/>
      <c r="D175" s="112"/>
      <c r="E175" s="112"/>
      <c r="F175" s="118"/>
      <c r="G175" s="445"/>
      <c r="H175" s="120"/>
      <c r="I175" s="428"/>
      <c r="J175" s="446"/>
      <c r="K175" s="446"/>
      <c r="L175" s="447"/>
      <c r="M175" s="428"/>
      <c r="N175" s="447"/>
      <c r="O175" s="139"/>
      <c r="P175" s="139"/>
      <c r="Q175" s="428"/>
      <c r="R175" s="428"/>
      <c r="S175" s="428"/>
      <c r="T175" s="428"/>
      <c r="U175" s="448"/>
      <c r="V175" s="437"/>
    </row>
    <row r="176" spans="1:23" x14ac:dyDescent="0.35">
      <c r="A176" s="1442"/>
      <c r="B176" s="362">
        <v>5</v>
      </c>
      <c r="C176" s="118"/>
      <c r="D176" s="112"/>
      <c r="E176" s="112"/>
      <c r="F176" s="118"/>
      <c r="G176" s="445"/>
      <c r="H176" s="120"/>
      <c r="I176" s="428"/>
      <c r="J176" s="446"/>
      <c r="K176" s="446"/>
      <c r="L176" s="447"/>
      <c r="M176" s="428"/>
      <c r="N176" s="447"/>
      <c r="O176" s="139"/>
      <c r="P176" s="139"/>
      <c r="Q176" s="428"/>
      <c r="R176" s="428"/>
      <c r="S176" s="428"/>
      <c r="T176" s="428"/>
      <c r="U176" s="448"/>
      <c r="V176" s="437"/>
    </row>
    <row r="177" spans="1:23" x14ac:dyDescent="0.35">
      <c r="A177" s="1442"/>
      <c r="B177" s="362">
        <v>6</v>
      </c>
      <c r="C177" s="118"/>
      <c r="D177" s="112"/>
      <c r="E177" s="112"/>
      <c r="F177" s="118"/>
      <c r="G177" s="445"/>
      <c r="H177" s="120"/>
      <c r="I177" s="428"/>
      <c r="J177" s="446"/>
      <c r="K177" s="446"/>
      <c r="L177" s="447"/>
      <c r="M177" s="428"/>
      <c r="N177" s="447"/>
      <c r="O177" s="139"/>
      <c r="P177" s="139"/>
      <c r="Q177" s="428"/>
      <c r="R177" s="428"/>
      <c r="S177" s="428"/>
      <c r="T177" s="428"/>
      <c r="U177" s="448"/>
      <c r="V177" s="437"/>
    </row>
    <row r="178" spans="1:23" x14ac:dyDescent="0.35">
      <c r="A178" s="1442"/>
      <c r="B178" s="362">
        <v>7</v>
      </c>
      <c r="C178" s="118"/>
      <c r="D178" s="112"/>
      <c r="E178" s="112"/>
      <c r="F178" s="118"/>
      <c r="G178" s="445"/>
      <c r="H178" s="120"/>
      <c r="I178" s="428"/>
      <c r="J178" s="446"/>
      <c r="K178" s="446"/>
      <c r="L178" s="447"/>
      <c r="M178" s="428"/>
      <c r="N178" s="447"/>
      <c r="O178" s="139"/>
      <c r="P178" s="139"/>
      <c r="Q178" s="428"/>
      <c r="R178" s="428"/>
      <c r="S178" s="428"/>
      <c r="T178" s="428"/>
      <c r="U178" s="448"/>
      <c r="V178" s="437"/>
    </row>
    <row r="179" spans="1:23" x14ac:dyDescent="0.35">
      <c r="A179" s="1442"/>
      <c r="B179" s="362">
        <v>8</v>
      </c>
      <c r="C179" s="118"/>
      <c r="D179" s="112"/>
      <c r="E179" s="112"/>
      <c r="F179" s="118"/>
      <c r="G179" s="445"/>
      <c r="H179" s="120"/>
      <c r="I179" s="428"/>
      <c r="J179" s="446"/>
      <c r="K179" s="446"/>
      <c r="L179" s="447"/>
      <c r="M179" s="428"/>
      <c r="N179" s="447"/>
      <c r="O179" s="139"/>
      <c r="P179" s="139"/>
      <c r="Q179" s="428"/>
      <c r="R179" s="428"/>
      <c r="S179" s="428"/>
      <c r="T179" s="428"/>
      <c r="U179" s="448"/>
      <c r="V179" s="437"/>
    </row>
    <row r="180" spans="1:23" x14ac:dyDescent="0.35">
      <c r="A180" s="1442"/>
      <c r="B180" s="362">
        <v>9</v>
      </c>
      <c r="C180" s="118"/>
      <c r="D180" s="112"/>
      <c r="E180" s="112"/>
      <c r="F180" s="118"/>
      <c r="G180" s="445"/>
      <c r="H180" s="120"/>
      <c r="I180" s="428"/>
      <c r="J180" s="446"/>
      <c r="K180" s="446"/>
      <c r="L180" s="447"/>
      <c r="M180" s="428"/>
      <c r="N180" s="447"/>
      <c r="O180" s="139"/>
      <c r="P180" s="139"/>
      <c r="Q180" s="428"/>
      <c r="R180" s="428"/>
      <c r="S180" s="428"/>
      <c r="T180" s="428"/>
      <c r="U180" s="448"/>
      <c r="V180" s="437"/>
    </row>
    <row r="181" spans="1:23" ht="15" thickBot="1" x14ac:dyDescent="0.4">
      <c r="A181" s="1443"/>
      <c r="B181" s="363">
        <v>10</v>
      </c>
      <c r="C181" s="132"/>
      <c r="D181" s="131"/>
      <c r="E181" s="131"/>
      <c r="F181" s="132"/>
      <c r="G181" s="449"/>
      <c r="H181" s="367"/>
      <c r="I181" s="450"/>
      <c r="J181" s="451"/>
      <c r="K181" s="451"/>
      <c r="L181" s="452"/>
      <c r="M181" s="450"/>
      <c r="N181" s="452"/>
      <c r="O181" s="140"/>
      <c r="P181" s="140"/>
      <c r="Q181" s="450"/>
      <c r="R181" s="450"/>
      <c r="S181" s="450"/>
      <c r="T181" s="450"/>
      <c r="U181" s="453"/>
      <c r="V181" s="437"/>
    </row>
    <row r="182" spans="1:23" ht="25" thickBot="1" x14ac:dyDescent="0.4">
      <c r="A182" s="564"/>
      <c r="C182" s="565"/>
      <c r="D182" s="566"/>
      <c r="E182" s="424" t="s">
        <v>331</v>
      </c>
      <c r="F182" s="425">
        <f>COUNTA(F172:F181)</f>
        <v>0</v>
      </c>
      <c r="G182" s="426">
        <f>COUNTA(G172:G181)</f>
        <v>0</v>
      </c>
      <c r="H182" s="565"/>
      <c r="I182" s="431"/>
      <c r="J182" s="567"/>
      <c r="K182" s="567"/>
      <c r="L182" s="568"/>
      <c r="M182" s="1354" t="s">
        <v>563</v>
      </c>
      <c r="N182" s="1355"/>
      <c r="O182" s="747">
        <f>SUM(O172:O181)</f>
        <v>0</v>
      </c>
      <c r="P182" s="748">
        <f>SUM(P172:P181)</f>
        <v>0</v>
      </c>
      <c r="Q182" s="431"/>
      <c r="S182" s="113"/>
      <c r="T182" s="117"/>
      <c r="U182" s="531"/>
      <c r="V182" s="455"/>
    </row>
    <row r="183" spans="1:23" ht="15" thickBot="1" x14ac:dyDescent="0.4">
      <c r="A183" s="456"/>
      <c r="B183" s="457"/>
      <c r="C183" s="407"/>
      <c r="D183" s="407"/>
      <c r="E183" s="407"/>
      <c r="F183" s="457"/>
      <c r="G183" s="407"/>
      <c r="H183" s="407"/>
      <c r="I183" s="457"/>
      <c r="J183" s="457"/>
      <c r="K183" s="457"/>
      <c r="L183" s="407"/>
      <c r="M183" s="407"/>
      <c r="N183" s="407"/>
      <c r="O183" s="407"/>
      <c r="P183" s="407"/>
      <c r="Q183" s="407"/>
      <c r="R183" s="407"/>
      <c r="S183" s="407"/>
      <c r="T183" s="458"/>
      <c r="U183" s="407"/>
      <c r="V183" s="459"/>
    </row>
    <row r="184" spans="1:23" ht="15" thickBot="1" x14ac:dyDescent="0.4">
      <c r="A184" s="432"/>
      <c r="B184" s="433"/>
      <c r="C184" s="434"/>
      <c r="D184" s="434"/>
      <c r="E184" s="434"/>
      <c r="F184" s="433"/>
      <c r="G184" s="434"/>
      <c r="H184" s="434"/>
      <c r="I184" s="433"/>
      <c r="J184" s="433"/>
      <c r="K184" s="433"/>
      <c r="L184" s="434"/>
      <c r="M184" s="434"/>
      <c r="N184" s="434"/>
      <c r="O184" s="434"/>
      <c r="P184" s="434"/>
      <c r="Q184" s="434"/>
      <c r="R184" s="434"/>
      <c r="S184" s="434"/>
      <c r="T184" s="434"/>
      <c r="U184" s="434"/>
      <c r="V184" s="435"/>
    </row>
    <row r="185" spans="1:23" ht="33.75" customHeight="1" thickBot="1" x14ac:dyDescent="0.4">
      <c r="A185" s="354" t="s">
        <v>9</v>
      </c>
      <c r="B185" s="1317" t="s">
        <v>78</v>
      </c>
      <c r="C185" s="1318"/>
      <c r="E185" s="1456" t="s">
        <v>294</v>
      </c>
      <c r="F185" s="1457"/>
      <c r="G185" s="1315">
        <f>VLOOKUP(B185,'Urbano.Piano inv. forn'!$D$187:$H$206,3,FALSE)</f>
        <v>0</v>
      </c>
      <c r="H185" s="1316"/>
      <c r="I185" s="104"/>
      <c r="J185" s="1456" t="s">
        <v>295</v>
      </c>
      <c r="K185" s="1458"/>
      <c r="L185" s="1457"/>
      <c r="M185" s="1315">
        <f>VLOOKUP(B185,'Urbano.Piano inv. forn'!$D$187:$H$206,4,FALSE)</f>
        <v>0</v>
      </c>
      <c r="N185" s="1316"/>
      <c r="P185" s="359" t="s">
        <v>296</v>
      </c>
      <c r="Q185" s="436"/>
      <c r="S185" s="360" t="s">
        <v>297</v>
      </c>
      <c r="T185" s="1171"/>
      <c r="U185" s="1173"/>
      <c r="V185" s="437"/>
    </row>
    <row r="186" spans="1:23" ht="13.5" customHeight="1" thickBot="1" x14ac:dyDescent="0.4">
      <c r="A186" s="133"/>
      <c r="B186" s="114"/>
      <c r="C186" s="114"/>
      <c r="E186" s="115"/>
      <c r="F186" s="115"/>
      <c r="G186" s="116"/>
      <c r="H186" s="116"/>
      <c r="I186" s="104"/>
      <c r="J186" s="115"/>
      <c r="K186" s="115"/>
      <c r="L186" s="115"/>
      <c r="M186" s="116"/>
      <c r="N186" s="116"/>
      <c r="P186" s="117"/>
      <c r="S186" s="113"/>
      <c r="T186" s="431"/>
      <c r="V186" s="134"/>
      <c r="W186" s="431"/>
    </row>
    <row r="187" spans="1:23" ht="33.75" customHeight="1" thickBot="1" x14ac:dyDescent="0.4">
      <c r="A187" s="1444" t="s">
        <v>298</v>
      </c>
      <c r="B187" s="1445"/>
      <c r="C187" s="1445"/>
      <c r="D187" s="1446"/>
      <c r="E187" s="1346">
        <f>VLOOKUP(B185,'Urbano.Piano inv. forn'!$D$187:$V$206,17,FALSE)</f>
        <v>0</v>
      </c>
      <c r="F187" s="1347"/>
      <c r="G187" s="1347"/>
      <c r="H187" s="1348"/>
      <c r="I187" s="104"/>
      <c r="J187" s="1447" t="s">
        <v>53</v>
      </c>
      <c r="K187" s="1448"/>
      <c r="L187" s="1449"/>
      <c r="M187" s="1346">
        <f>VLOOKUP(B185,'Urbano.Piano inv. forn'!$D$187:$V$206,19,FALSE)</f>
        <v>0</v>
      </c>
      <c r="N187" s="1348"/>
      <c r="O187" s="130"/>
      <c r="P187" s="360" t="s">
        <v>299</v>
      </c>
      <c r="Q187" s="135">
        <f>M187+E187</f>
        <v>0</v>
      </c>
      <c r="S187" s="360" t="s">
        <v>300</v>
      </c>
      <c r="T187" s="1171"/>
      <c r="U187" s="1173"/>
      <c r="V187" s="134"/>
      <c r="W187" s="431"/>
    </row>
    <row r="188" spans="1:23" ht="21.75" customHeight="1" thickBot="1" x14ac:dyDescent="0.4">
      <c r="A188" s="136"/>
      <c r="B188" s="137"/>
      <c r="C188" s="137"/>
      <c r="D188" s="137"/>
      <c r="E188" s="138"/>
      <c r="F188" s="138"/>
      <c r="G188" s="138"/>
      <c r="H188" s="138"/>
      <c r="I188" s="104"/>
      <c r="J188" s="115"/>
      <c r="K188" s="115"/>
      <c r="L188" s="115"/>
      <c r="M188" s="138"/>
      <c r="N188" s="138"/>
      <c r="O188" s="130"/>
      <c r="P188" s="113"/>
      <c r="Q188" s="130"/>
      <c r="S188" s="113"/>
      <c r="T188" s="114"/>
      <c r="U188" s="114"/>
      <c r="V188" s="134"/>
      <c r="W188" s="431"/>
    </row>
    <row r="189" spans="1:23" s="166" customFormat="1" ht="72" customHeight="1" x14ac:dyDescent="0.35">
      <c r="A189" s="1450" t="s">
        <v>301</v>
      </c>
      <c r="B189" s="1452" t="s">
        <v>302</v>
      </c>
      <c r="C189" s="1452" t="s">
        <v>303</v>
      </c>
      <c r="D189" s="355" t="s">
        <v>304</v>
      </c>
      <c r="E189" s="356" t="s">
        <v>305</v>
      </c>
      <c r="F189" s="355" t="s">
        <v>306</v>
      </c>
      <c r="G189" s="355" t="s">
        <v>307</v>
      </c>
      <c r="H189" s="357" t="s">
        <v>268</v>
      </c>
      <c r="I189" s="357" t="s">
        <v>308</v>
      </c>
      <c r="J189" s="357" t="s">
        <v>309</v>
      </c>
      <c r="K189" s="357" t="s">
        <v>818</v>
      </c>
      <c r="L189" s="357" t="s">
        <v>310</v>
      </c>
      <c r="M189" s="357" t="s">
        <v>311</v>
      </c>
      <c r="N189" s="357" t="s">
        <v>312</v>
      </c>
      <c r="O189" s="357" t="s">
        <v>313</v>
      </c>
      <c r="P189" s="357" t="s">
        <v>314</v>
      </c>
      <c r="Q189" s="357" t="s">
        <v>315</v>
      </c>
      <c r="R189" s="357" t="s">
        <v>316</v>
      </c>
      <c r="S189" s="357" t="s">
        <v>317</v>
      </c>
      <c r="T189" s="357" t="s">
        <v>828</v>
      </c>
      <c r="U189" s="1454" t="s">
        <v>319</v>
      </c>
      <c r="V189" s="438"/>
    </row>
    <row r="190" spans="1:23" s="166" customFormat="1" ht="28.5" customHeight="1" thickBot="1" x14ac:dyDescent="0.4">
      <c r="A190" s="1451"/>
      <c r="B190" s="1453"/>
      <c r="C190" s="1453"/>
      <c r="D190" s="358" t="s">
        <v>320</v>
      </c>
      <c r="E190" s="358" t="s">
        <v>321</v>
      </c>
      <c r="F190" s="358" t="s">
        <v>322</v>
      </c>
      <c r="G190" s="358" t="s">
        <v>322</v>
      </c>
      <c r="H190" s="358" t="s">
        <v>77</v>
      </c>
      <c r="I190" s="358" t="s">
        <v>29</v>
      </c>
      <c r="J190" s="358" t="s">
        <v>323</v>
      </c>
      <c r="K190" s="358" t="s">
        <v>324</v>
      </c>
      <c r="L190" s="358" t="s">
        <v>324</v>
      </c>
      <c r="M190" s="358" t="s">
        <v>325</v>
      </c>
      <c r="N190" s="358" t="s">
        <v>324</v>
      </c>
      <c r="O190" s="358" t="s">
        <v>326</v>
      </c>
      <c r="P190" s="358" t="s">
        <v>820</v>
      </c>
      <c r="Q190" s="358" t="s">
        <v>327</v>
      </c>
      <c r="R190" s="358" t="s">
        <v>328</v>
      </c>
      <c r="S190" s="358" t="s">
        <v>329</v>
      </c>
      <c r="T190" s="358" t="s">
        <v>329</v>
      </c>
      <c r="U190" s="1455"/>
      <c r="V190" s="438"/>
    </row>
    <row r="191" spans="1:23" ht="15" customHeight="1" x14ac:dyDescent="0.35">
      <c r="A191" s="1442" t="str">
        <f>B185</f>
        <v>urb.i.1</v>
      </c>
      <c r="B191" s="361">
        <v>1</v>
      </c>
      <c r="C191" s="185"/>
      <c r="D191" s="119"/>
      <c r="E191" s="119"/>
      <c r="F191" s="185"/>
      <c r="G191" s="440"/>
      <c r="H191" s="120"/>
      <c r="I191" s="441"/>
      <c r="J191" s="442"/>
      <c r="K191" s="442"/>
      <c r="L191" s="443"/>
      <c r="M191" s="441"/>
      <c r="N191" s="443"/>
      <c r="O191" s="148"/>
      <c r="P191" s="148"/>
      <c r="Q191" s="441"/>
      <c r="R191" s="441"/>
      <c r="S191" s="441"/>
      <c r="T191" s="441"/>
      <c r="U191" s="444"/>
      <c r="V191" s="437"/>
    </row>
    <row r="192" spans="1:23" x14ac:dyDescent="0.35">
      <c r="A192" s="1442"/>
      <c r="B192" s="362">
        <v>2</v>
      </c>
      <c r="C192" s="118"/>
      <c r="D192" s="112"/>
      <c r="E192" s="112"/>
      <c r="F192" s="118"/>
      <c r="G192" s="445"/>
      <c r="H192" s="120"/>
      <c r="I192" s="428"/>
      <c r="J192" s="446"/>
      <c r="K192" s="446"/>
      <c r="L192" s="447"/>
      <c r="M192" s="428"/>
      <c r="N192" s="447"/>
      <c r="O192" s="139"/>
      <c r="P192" s="139"/>
      <c r="Q192" s="428"/>
      <c r="R192" s="428" t="s">
        <v>330</v>
      </c>
      <c r="S192" s="428"/>
      <c r="T192" s="428"/>
      <c r="U192" s="448"/>
      <c r="V192" s="437"/>
    </row>
    <row r="193" spans="1:23" x14ac:dyDescent="0.35">
      <c r="A193" s="1442"/>
      <c r="B193" s="362">
        <v>3</v>
      </c>
      <c r="C193" s="118"/>
      <c r="D193" s="112"/>
      <c r="E193" s="112"/>
      <c r="F193" s="118"/>
      <c r="G193" s="445"/>
      <c r="H193" s="120"/>
      <c r="I193" s="428"/>
      <c r="J193" s="446"/>
      <c r="K193" s="446"/>
      <c r="L193" s="447"/>
      <c r="M193" s="428"/>
      <c r="N193" s="447"/>
      <c r="O193" s="139"/>
      <c r="P193" s="139"/>
      <c r="Q193" s="428"/>
      <c r="R193" s="428"/>
      <c r="S193" s="428"/>
      <c r="T193" s="428"/>
      <c r="U193" s="448"/>
      <c r="V193" s="437"/>
    </row>
    <row r="194" spans="1:23" x14ac:dyDescent="0.35">
      <c r="A194" s="1442"/>
      <c r="B194" s="362">
        <v>4</v>
      </c>
      <c r="C194" s="118"/>
      <c r="D194" s="112"/>
      <c r="E194" s="112"/>
      <c r="F194" s="118"/>
      <c r="G194" s="445"/>
      <c r="H194" s="120"/>
      <c r="I194" s="428"/>
      <c r="J194" s="446"/>
      <c r="K194" s="446"/>
      <c r="L194" s="447"/>
      <c r="M194" s="428"/>
      <c r="N194" s="447"/>
      <c r="O194" s="139"/>
      <c r="P194" s="139"/>
      <c r="Q194" s="428"/>
      <c r="R194" s="428"/>
      <c r="S194" s="428"/>
      <c r="T194" s="428"/>
      <c r="U194" s="448"/>
      <c r="V194" s="437"/>
    </row>
    <row r="195" spans="1:23" x14ac:dyDescent="0.35">
      <c r="A195" s="1442"/>
      <c r="B195" s="362">
        <v>5</v>
      </c>
      <c r="C195" s="118"/>
      <c r="D195" s="112"/>
      <c r="E195" s="112"/>
      <c r="F195" s="118"/>
      <c r="G195" s="445"/>
      <c r="H195" s="120"/>
      <c r="I195" s="428"/>
      <c r="J195" s="446"/>
      <c r="K195" s="446"/>
      <c r="L195" s="447"/>
      <c r="M195" s="428"/>
      <c r="N195" s="447"/>
      <c r="O195" s="139"/>
      <c r="P195" s="139"/>
      <c r="Q195" s="428"/>
      <c r="R195" s="428"/>
      <c r="S195" s="428"/>
      <c r="T195" s="428"/>
      <c r="U195" s="448"/>
      <c r="V195" s="437"/>
    </row>
    <row r="196" spans="1:23" x14ac:dyDescent="0.35">
      <c r="A196" s="1442"/>
      <c r="B196" s="362">
        <v>6</v>
      </c>
      <c r="C196" s="118"/>
      <c r="D196" s="112"/>
      <c r="E196" s="112"/>
      <c r="F196" s="118"/>
      <c r="G196" s="445"/>
      <c r="H196" s="120"/>
      <c r="I196" s="428"/>
      <c r="J196" s="446"/>
      <c r="K196" s="446"/>
      <c r="L196" s="447"/>
      <c r="M196" s="428"/>
      <c r="N196" s="447"/>
      <c r="O196" s="139"/>
      <c r="P196" s="139"/>
      <c r="Q196" s="428"/>
      <c r="R196" s="428"/>
      <c r="S196" s="428"/>
      <c r="T196" s="428"/>
      <c r="U196" s="448"/>
      <c r="V196" s="437"/>
    </row>
    <row r="197" spans="1:23" x14ac:dyDescent="0.35">
      <c r="A197" s="1442"/>
      <c r="B197" s="362">
        <v>7</v>
      </c>
      <c r="C197" s="118"/>
      <c r="D197" s="112"/>
      <c r="E197" s="112"/>
      <c r="F197" s="118"/>
      <c r="G197" s="445"/>
      <c r="H197" s="120"/>
      <c r="I197" s="428"/>
      <c r="J197" s="446"/>
      <c r="K197" s="446"/>
      <c r="L197" s="447"/>
      <c r="M197" s="428"/>
      <c r="N197" s="447"/>
      <c r="O197" s="139"/>
      <c r="P197" s="139"/>
      <c r="Q197" s="428"/>
      <c r="R197" s="428"/>
      <c r="S197" s="428"/>
      <c r="T197" s="428"/>
      <c r="U197" s="448"/>
      <c r="V197" s="437"/>
    </row>
    <row r="198" spans="1:23" x14ac:dyDescent="0.35">
      <c r="A198" s="1442"/>
      <c r="B198" s="362">
        <v>8</v>
      </c>
      <c r="C198" s="118"/>
      <c r="D198" s="112"/>
      <c r="E198" s="112"/>
      <c r="F198" s="118"/>
      <c r="G198" s="445"/>
      <c r="H198" s="120"/>
      <c r="I198" s="428"/>
      <c r="J198" s="446"/>
      <c r="K198" s="446"/>
      <c r="L198" s="447"/>
      <c r="M198" s="428"/>
      <c r="N198" s="447"/>
      <c r="O198" s="139"/>
      <c r="P198" s="139"/>
      <c r="Q198" s="428"/>
      <c r="R198" s="428"/>
      <c r="S198" s="428"/>
      <c r="T198" s="428"/>
      <c r="U198" s="448"/>
      <c r="V198" s="437"/>
    </row>
    <row r="199" spans="1:23" x14ac:dyDescent="0.35">
      <c r="A199" s="1442"/>
      <c r="B199" s="362">
        <v>9</v>
      </c>
      <c r="C199" s="118"/>
      <c r="D199" s="112"/>
      <c r="E199" s="112"/>
      <c r="F199" s="118"/>
      <c r="G199" s="445"/>
      <c r="H199" s="120"/>
      <c r="I199" s="428"/>
      <c r="J199" s="446"/>
      <c r="K199" s="446"/>
      <c r="L199" s="447"/>
      <c r="M199" s="428"/>
      <c r="N199" s="447"/>
      <c r="O199" s="139"/>
      <c r="P199" s="139"/>
      <c r="Q199" s="428"/>
      <c r="R199" s="428"/>
      <c r="S199" s="428"/>
      <c r="T199" s="428"/>
      <c r="U199" s="448"/>
      <c r="V199" s="437"/>
    </row>
    <row r="200" spans="1:23" ht="15" thickBot="1" x14ac:dyDescent="0.4">
      <c r="A200" s="1443"/>
      <c r="B200" s="363">
        <v>10</v>
      </c>
      <c r="C200" s="132"/>
      <c r="D200" s="131"/>
      <c r="E200" s="131"/>
      <c r="F200" s="132"/>
      <c r="G200" s="449"/>
      <c r="H200" s="367"/>
      <c r="I200" s="450"/>
      <c r="J200" s="451"/>
      <c r="K200" s="451"/>
      <c r="L200" s="452"/>
      <c r="M200" s="450"/>
      <c r="N200" s="452"/>
      <c r="O200" s="140"/>
      <c r="P200" s="140"/>
      <c r="Q200" s="450"/>
      <c r="R200" s="450"/>
      <c r="S200" s="450"/>
      <c r="T200" s="450"/>
      <c r="U200" s="453"/>
      <c r="V200" s="437"/>
    </row>
    <row r="201" spans="1:23" ht="25" thickBot="1" x14ac:dyDescent="0.4">
      <c r="A201" s="564"/>
      <c r="C201" s="565"/>
      <c r="D201" s="566"/>
      <c r="E201" s="424" t="s">
        <v>331</v>
      </c>
      <c r="F201" s="425">
        <f>COUNTA(F191:F200)</f>
        <v>0</v>
      </c>
      <c r="G201" s="426">
        <f>COUNTA(G191:G200)</f>
        <v>0</v>
      </c>
      <c r="H201" s="565"/>
      <c r="I201" s="431"/>
      <c r="J201" s="567"/>
      <c r="K201" s="567"/>
      <c r="L201" s="568"/>
      <c r="M201" s="1354" t="s">
        <v>563</v>
      </c>
      <c r="N201" s="1355"/>
      <c r="O201" s="747">
        <f>SUM(O191:O200)</f>
        <v>0</v>
      </c>
      <c r="P201" s="748">
        <f>SUM(P191:P200)</f>
        <v>0</v>
      </c>
      <c r="Q201" s="431"/>
      <c r="S201" s="113"/>
      <c r="T201" s="117"/>
      <c r="U201" s="531"/>
      <c r="V201" s="455"/>
    </row>
    <row r="202" spans="1:23" ht="15" thickBot="1" x14ac:dyDescent="0.4">
      <c r="A202" s="456"/>
      <c r="B202" s="457"/>
      <c r="C202" s="407"/>
      <c r="D202" s="407"/>
      <c r="E202" s="407"/>
      <c r="F202" s="457"/>
      <c r="G202" s="407"/>
      <c r="H202" s="407"/>
      <c r="I202" s="457"/>
      <c r="J202" s="457"/>
      <c r="K202" s="457"/>
      <c r="L202" s="407"/>
      <c r="M202" s="407"/>
      <c r="N202" s="407"/>
      <c r="O202" s="407"/>
      <c r="P202" s="407"/>
      <c r="Q202" s="407"/>
      <c r="R202" s="407"/>
      <c r="S202" s="407"/>
      <c r="T202" s="458"/>
      <c r="U202" s="407"/>
      <c r="V202" s="459"/>
    </row>
    <row r="203" spans="1:23" ht="15" thickBot="1" x14ac:dyDescent="0.4">
      <c r="A203" s="432"/>
      <c r="B203" s="433"/>
      <c r="C203" s="434"/>
      <c r="D203" s="434"/>
      <c r="E203" s="434"/>
      <c r="F203" s="433"/>
      <c r="G203" s="434"/>
      <c r="H203" s="434"/>
      <c r="I203" s="433"/>
      <c r="J203" s="433"/>
      <c r="K203" s="433"/>
      <c r="L203" s="434"/>
      <c r="M203" s="434"/>
      <c r="N203" s="434"/>
      <c r="O203" s="434"/>
      <c r="P203" s="434"/>
      <c r="Q203" s="434"/>
      <c r="R203" s="434"/>
      <c r="S203" s="434"/>
      <c r="T203" s="434"/>
      <c r="U203" s="434"/>
      <c r="V203" s="435"/>
    </row>
    <row r="204" spans="1:23" ht="33.75" customHeight="1" thickBot="1" x14ac:dyDescent="0.4">
      <c r="A204" s="354" t="s">
        <v>9</v>
      </c>
      <c r="B204" s="1317" t="s">
        <v>78</v>
      </c>
      <c r="C204" s="1318"/>
      <c r="E204" s="1456" t="s">
        <v>294</v>
      </c>
      <c r="F204" s="1457"/>
      <c r="G204" s="1315">
        <f>VLOOKUP(B204,'Urbano.Piano inv. forn'!$D$187:$H$206,3,FALSE)</f>
        <v>0</v>
      </c>
      <c r="H204" s="1316"/>
      <c r="I204" s="104"/>
      <c r="J204" s="1456" t="s">
        <v>295</v>
      </c>
      <c r="K204" s="1458"/>
      <c r="L204" s="1457"/>
      <c r="M204" s="1315">
        <f>VLOOKUP(B204,'Urbano.Piano inv. forn'!$D$187:$H$206,4,FALSE)</f>
        <v>0</v>
      </c>
      <c r="N204" s="1316"/>
      <c r="P204" s="359" t="s">
        <v>296</v>
      </c>
      <c r="Q204" s="436"/>
      <c r="S204" s="360" t="s">
        <v>297</v>
      </c>
      <c r="T204" s="1171"/>
      <c r="U204" s="1173"/>
      <c r="V204" s="437"/>
    </row>
    <row r="205" spans="1:23" ht="13.5" customHeight="1" thickBot="1" x14ac:dyDescent="0.4">
      <c r="A205" s="133"/>
      <c r="B205" s="114"/>
      <c r="C205" s="114"/>
      <c r="E205" s="115"/>
      <c r="F205" s="115"/>
      <c r="G205" s="116"/>
      <c r="H205" s="116"/>
      <c r="I205" s="104"/>
      <c r="J205" s="115"/>
      <c r="K205" s="115"/>
      <c r="L205" s="115"/>
      <c r="M205" s="116"/>
      <c r="N205" s="116"/>
      <c r="P205" s="117"/>
      <c r="S205" s="113"/>
      <c r="T205" s="431"/>
      <c r="V205" s="134"/>
      <c r="W205" s="431"/>
    </row>
    <row r="206" spans="1:23" ht="33.75" customHeight="1" thickBot="1" x14ac:dyDescent="0.4">
      <c r="A206" s="1444" t="s">
        <v>298</v>
      </c>
      <c r="B206" s="1445"/>
      <c r="C206" s="1445"/>
      <c r="D206" s="1446"/>
      <c r="E206" s="1346">
        <f>VLOOKUP(B204,'Urbano.Piano inv. forn'!$D$187:$V$206,17,FALSE)</f>
        <v>0</v>
      </c>
      <c r="F206" s="1347"/>
      <c r="G206" s="1347"/>
      <c r="H206" s="1348"/>
      <c r="I206" s="104"/>
      <c r="J206" s="1447" t="s">
        <v>53</v>
      </c>
      <c r="K206" s="1448"/>
      <c r="L206" s="1449"/>
      <c r="M206" s="1346">
        <f>VLOOKUP(B204,'Urbano.Piano inv. forn'!$D$187:$V$206,19,FALSE)</f>
        <v>0</v>
      </c>
      <c r="N206" s="1348"/>
      <c r="O206" s="130"/>
      <c r="P206" s="360" t="s">
        <v>299</v>
      </c>
      <c r="Q206" s="135">
        <f>M206+E206</f>
        <v>0</v>
      </c>
      <c r="S206" s="360" t="s">
        <v>300</v>
      </c>
      <c r="T206" s="1171"/>
      <c r="U206" s="1173"/>
      <c r="V206" s="134"/>
      <c r="W206" s="431"/>
    </row>
    <row r="207" spans="1:23" ht="21.75" customHeight="1" thickBot="1" x14ac:dyDescent="0.4">
      <c r="A207" s="136"/>
      <c r="B207" s="137"/>
      <c r="C207" s="137"/>
      <c r="D207" s="137"/>
      <c r="E207" s="138"/>
      <c r="F207" s="138"/>
      <c r="G207" s="138"/>
      <c r="H207" s="138"/>
      <c r="I207" s="104"/>
      <c r="J207" s="115"/>
      <c r="K207" s="115"/>
      <c r="L207" s="115"/>
      <c r="M207" s="138"/>
      <c r="N207" s="138"/>
      <c r="O207" s="130"/>
      <c r="P207" s="113"/>
      <c r="Q207" s="130"/>
      <c r="S207" s="113"/>
      <c r="T207" s="114"/>
      <c r="U207" s="114"/>
      <c r="V207" s="134"/>
      <c r="W207" s="431"/>
    </row>
    <row r="208" spans="1:23" s="166" customFormat="1" ht="72" customHeight="1" x14ac:dyDescent="0.35">
      <c r="A208" s="1450" t="s">
        <v>301</v>
      </c>
      <c r="B208" s="1452" t="s">
        <v>302</v>
      </c>
      <c r="C208" s="1452" t="s">
        <v>303</v>
      </c>
      <c r="D208" s="355" t="s">
        <v>304</v>
      </c>
      <c r="E208" s="356" t="s">
        <v>305</v>
      </c>
      <c r="F208" s="355" t="s">
        <v>306</v>
      </c>
      <c r="G208" s="355" t="s">
        <v>307</v>
      </c>
      <c r="H208" s="357" t="s">
        <v>268</v>
      </c>
      <c r="I208" s="357" t="s">
        <v>308</v>
      </c>
      <c r="J208" s="357" t="s">
        <v>309</v>
      </c>
      <c r="K208" s="357" t="s">
        <v>818</v>
      </c>
      <c r="L208" s="357" t="s">
        <v>310</v>
      </c>
      <c r="M208" s="357" t="s">
        <v>311</v>
      </c>
      <c r="N208" s="357" t="s">
        <v>312</v>
      </c>
      <c r="O208" s="357" t="s">
        <v>313</v>
      </c>
      <c r="P208" s="357" t="s">
        <v>314</v>
      </c>
      <c r="Q208" s="357" t="s">
        <v>315</v>
      </c>
      <c r="R208" s="357" t="s">
        <v>316</v>
      </c>
      <c r="S208" s="357" t="s">
        <v>317</v>
      </c>
      <c r="T208" s="357" t="s">
        <v>828</v>
      </c>
      <c r="U208" s="1454" t="s">
        <v>319</v>
      </c>
      <c r="V208" s="438"/>
    </row>
    <row r="209" spans="1:23" s="166" customFormat="1" ht="28.5" customHeight="1" thickBot="1" x14ac:dyDescent="0.4">
      <c r="A209" s="1451"/>
      <c r="B209" s="1453"/>
      <c r="C209" s="1453"/>
      <c r="D209" s="358" t="s">
        <v>320</v>
      </c>
      <c r="E209" s="358" t="s">
        <v>321</v>
      </c>
      <c r="F209" s="358" t="s">
        <v>322</v>
      </c>
      <c r="G209" s="358" t="s">
        <v>322</v>
      </c>
      <c r="H209" s="358" t="s">
        <v>77</v>
      </c>
      <c r="I209" s="358" t="s">
        <v>29</v>
      </c>
      <c r="J209" s="358" t="s">
        <v>323</v>
      </c>
      <c r="K209" s="358" t="s">
        <v>324</v>
      </c>
      <c r="L209" s="358" t="s">
        <v>324</v>
      </c>
      <c r="M209" s="358" t="s">
        <v>325</v>
      </c>
      <c r="N209" s="358" t="s">
        <v>324</v>
      </c>
      <c r="O209" s="358" t="s">
        <v>326</v>
      </c>
      <c r="P209" s="358" t="s">
        <v>820</v>
      </c>
      <c r="Q209" s="358" t="s">
        <v>327</v>
      </c>
      <c r="R209" s="358" t="s">
        <v>328</v>
      </c>
      <c r="S209" s="358" t="s">
        <v>329</v>
      </c>
      <c r="T209" s="358" t="s">
        <v>329</v>
      </c>
      <c r="U209" s="1455"/>
      <c r="V209" s="438"/>
    </row>
    <row r="210" spans="1:23" ht="15" customHeight="1" x14ac:dyDescent="0.35">
      <c r="A210" s="1442" t="str">
        <f>B204</f>
        <v>urb.i.1</v>
      </c>
      <c r="B210" s="361">
        <v>1</v>
      </c>
      <c r="C210" s="185"/>
      <c r="D210" s="119"/>
      <c r="E210" s="119"/>
      <c r="F210" s="185"/>
      <c r="G210" s="440"/>
      <c r="H210" s="120"/>
      <c r="I210" s="441"/>
      <c r="J210" s="442"/>
      <c r="K210" s="442"/>
      <c r="L210" s="443"/>
      <c r="M210" s="441"/>
      <c r="N210" s="443"/>
      <c r="O210" s="148"/>
      <c r="P210" s="148"/>
      <c r="Q210" s="441"/>
      <c r="R210" s="441"/>
      <c r="S210" s="441"/>
      <c r="T210" s="441"/>
      <c r="U210" s="444"/>
      <c r="V210" s="437"/>
    </row>
    <row r="211" spans="1:23" x14ac:dyDescent="0.35">
      <c r="A211" s="1442"/>
      <c r="B211" s="362">
        <v>2</v>
      </c>
      <c r="C211" s="118"/>
      <c r="D211" s="112"/>
      <c r="E211" s="112"/>
      <c r="F211" s="118"/>
      <c r="G211" s="445"/>
      <c r="H211" s="120"/>
      <c r="I211" s="428"/>
      <c r="J211" s="446"/>
      <c r="K211" s="446"/>
      <c r="L211" s="447"/>
      <c r="M211" s="428"/>
      <c r="N211" s="447"/>
      <c r="O211" s="139"/>
      <c r="P211" s="139"/>
      <c r="Q211" s="428"/>
      <c r="R211" s="428" t="s">
        <v>330</v>
      </c>
      <c r="S211" s="428"/>
      <c r="T211" s="428"/>
      <c r="U211" s="448"/>
      <c r="V211" s="437"/>
    </row>
    <row r="212" spans="1:23" x14ac:dyDescent="0.35">
      <c r="A212" s="1442"/>
      <c r="B212" s="362">
        <v>3</v>
      </c>
      <c r="C212" s="118"/>
      <c r="D212" s="112"/>
      <c r="E212" s="112"/>
      <c r="F212" s="118"/>
      <c r="G212" s="445"/>
      <c r="H212" s="120"/>
      <c r="I212" s="428"/>
      <c r="J212" s="446"/>
      <c r="K212" s="446"/>
      <c r="L212" s="447"/>
      <c r="M212" s="428"/>
      <c r="N212" s="447"/>
      <c r="O212" s="139"/>
      <c r="P212" s="139"/>
      <c r="Q212" s="428"/>
      <c r="R212" s="428"/>
      <c r="S212" s="428"/>
      <c r="T212" s="428"/>
      <c r="U212" s="448"/>
      <c r="V212" s="437"/>
    </row>
    <row r="213" spans="1:23" x14ac:dyDescent="0.35">
      <c r="A213" s="1442"/>
      <c r="B213" s="362">
        <v>4</v>
      </c>
      <c r="C213" s="118"/>
      <c r="D213" s="112"/>
      <c r="E213" s="112"/>
      <c r="F213" s="118"/>
      <c r="G213" s="445"/>
      <c r="H213" s="120"/>
      <c r="I213" s="428"/>
      <c r="J213" s="446"/>
      <c r="K213" s="446"/>
      <c r="L213" s="447"/>
      <c r="M213" s="428"/>
      <c r="N213" s="447"/>
      <c r="O213" s="139"/>
      <c r="P213" s="139"/>
      <c r="Q213" s="428"/>
      <c r="R213" s="428"/>
      <c r="S213" s="428"/>
      <c r="T213" s="428"/>
      <c r="U213" s="448"/>
      <c r="V213" s="437"/>
    </row>
    <row r="214" spans="1:23" x14ac:dyDescent="0.35">
      <c r="A214" s="1442"/>
      <c r="B214" s="362">
        <v>5</v>
      </c>
      <c r="C214" s="118"/>
      <c r="D214" s="112"/>
      <c r="E214" s="112"/>
      <c r="F214" s="118"/>
      <c r="G214" s="445"/>
      <c r="H214" s="120"/>
      <c r="I214" s="428"/>
      <c r="J214" s="446"/>
      <c r="K214" s="446"/>
      <c r="L214" s="447"/>
      <c r="M214" s="428"/>
      <c r="N214" s="447"/>
      <c r="O214" s="139"/>
      <c r="P214" s="139"/>
      <c r="Q214" s="428"/>
      <c r="R214" s="428"/>
      <c r="S214" s="428"/>
      <c r="T214" s="428"/>
      <c r="U214" s="448"/>
      <c r="V214" s="437"/>
    </row>
    <row r="215" spans="1:23" x14ac:dyDescent="0.35">
      <c r="A215" s="1442"/>
      <c r="B215" s="362">
        <v>6</v>
      </c>
      <c r="C215" s="118"/>
      <c r="D215" s="112"/>
      <c r="E215" s="112"/>
      <c r="F215" s="118"/>
      <c r="G215" s="445"/>
      <c r="H215" s="120"/>
      <c r="I215" s="428"/>
      <c r="J215" s="446"/>
      <c r="K215" s="446"/>
      <c r="L215" s="447"/>
      <c r="M215" s="428"/>
      <c r="N215" s="447"/>
      <c r="O215" s="139"/>
      <c r="P215" s="139"/>
      <c r="Q215" s="428"/>
      <c r="R215" s="428"/>
      <c r="S215" s="428"/>
      <c r="T215" s="428"/>
      <c r="U215" s="448"/>
      <c r="V215" s="437"/>
    </row>
    <row r="216" spans="1:23" x14ac:dyDescent="0.35">
      <c r="A216" s="1442"/>
      <c r="B216" s="362">
        <v>7</v>
      </c>
      <c r="C216" s="118"/>
      <c r="D216" s="112"/>
      <c r="E216" s="112"/>
      <c r="F216" s="118"/>
      <c r="G216" s="445"/>
      <c r="H216" s="120"/>
      <c r="I216" s="428"/>
      <c r="J216" s="446"/>
      <c r="K216" s="446"/>
      <c r="L216" s="447"/>
      <c r="M216" s="428"/>
      <c r="N216" s="447"/>
      <c r="O216" s="139"/>
      <c r="P216" s="139"/>
      <c r="Q216" s="428"/>
      <c r="R216" s="428"/>
      <c r="S216" s="428"/>
      <c r="T216" s="428"/>
      <c r="U216" s="448"/>
      <c r="V216" s="437"/>
    </row>
    <row r="217" spans="1:23" x14ac:dyDescent="0.35">
      <c r="A217" s="1442"/>
      <c r="B217" s="362">
        <v>8</v>
      </c>
      <c r="C217" s="118"/>
      <c r="D217" s="112"/>
      <c r="E217" s="112"/>
      <c r="F217" s="118"/>
      <c r="G217" s="445"/>
      <c r="H217" s="120"/>
      <c r="I217" s="428"/>
      <c r="J217" s="446"/>
      <c r="K217" s="446"/>
      <c r="L217" s="447"/>
      <c r="M217" s="428"/>
      <c r="N217" s="447"/>
      <c r="O217" s="139"/>
      <c r="P217" s="139"/>
      <c r="Q217" s="428"/>
      <c r="R217" s="428"/>
      <c r="S217" s="428"/>
      <c r="T217" s="428"/>
      <c r="U217" s="448"/>
      <c r="V217" s="437"/>
    </row>
    <row r="218" spans="1:23" x14ac:dyDescent="0.35">
      <c r="A218" s="1442"/>
      <c r="B218" s="362">
        <v>9</v>
      </c>
      <c r="C218" s="118"/>
      <c r="D218" s="112"/>
      <c r="E218" s="112"/>
      <c r="F218" s="118"/>
      <c r="G218" s="445"/>
      <c r="H218" s="120"/>
      <c r="I218" s="428"/>
      <c r="J218" s="446"/>
      <c r="K218" s="446"/>
      <c r="L218" s="447"/>
      <c r="M218" s="428"/>
      <c r="N218" s="447"/>
      <c r="O218" s="139"/>
      <c r="P218" s="139"/>
      <c r="Q218" s="428"/>
      <c r="R218" s="428"/>
      <c r="S218" s="428"/>
      <c r="T218" s="428"/>
      <c r="U218" s="448"/>
      <c r="V218" s="437"/>
    </row>
    <row r="219" spans="1:23" ht="15" thickBot="1" x14ac:dyDescent="0.4">
      <c r="A219" s="1443"/>
      <c r="B219" s="363">
        <v>10</v>
      </c>
      <c r="C219" s="132"/>
      <c r="D219" s="131"/>
      <c r="E219" s="131"/>
      <c r="F219" s="132"/>
      <c r="G219" s="449"/>
      <c r="H219" s="367"/>
      <c r="I219" s="450"/>
      <c r="J219" s="451"/>
      <c r="K219" s="451"/>
      <c r="L219" s="452"/>
      <c r="M219" s="450"/>
      <c r="N219" s="452"/>
      <c r="O219" s="140"/>
      <c r="P219" s="140"/>
      <c r="Q219" s="450"/>
      <c r="R219" s="450"/>
      <c r="S219" s="450"/>
      <c r="T219" s="450"/>
      <c r="U219" s="453"/>
      <c r="V219" s="437"/>
    </row>
    <row r="220" spans="1:23" ht="25" thickBot="1" x14ac:dyDescent="0.4">
      <c r="A220" s="564"/>
      <c r="C220" s="565"/>
      <c r="D220" s="566"/>
      <c r="E220" s="424" t="s">
        <v>331</v>
      </c>
      <c r="F220" s="425">
        <f>COUNTA(F210:F219)</f>
        <v>0</v>
      </c>
      <c r="G220" s="426">
        <f>COUNTA(G210:G219)</f>
        <v>0</v>
      </c>
      <c r="H220" s="565"/>
      <c r="I220" s="431"/>
      <c r="J220" s="567"/>
      <c r="K220" s="567"/>
      <c r="L220" s="568"/>
      <c r="M220" s="1354" t="s">
        <v>563</v>
      </c>
      <c r="N220" s="1355"/>
      <c r="O220" s="747">
        <f>SUM(O210:O219)</f>
        <v>0</v>
      </c>
      <c r="P220" s="748">
        <f>SUM(P210:P219)</f>
        <v>0</v>
      </c>
      <c r="Q220" s="431"/>
      <c r="S220" s="113"/>
      <c r="T220" s="117"/>
      <c r="U220" s="531"/>
      <c r="V220" s="455"/>
    </row>
    <row r="221" spans="1:23" ht="15" thickBot="1" x14ac:dyDescent="0.4">
      <c r="A221" s="456"/>
      <c r="B221" s="457"/>
      <c r="C221" s="407"/>
      <c r="D221" s="407"/>
      <c r="E221" s="407"/>
      <c r="F221" s="457"/>
      <c r="G221" s="407"/>
      <c r="H221" s="407"/>
      <c r="I221" s="457"/>
      <c r="J221" s="457"/>
      <c r="K221" s="457"/>
      <c r="L221" s="407"/>
      <c r="M221" s="407"/>
      <c r="N221" s="407"/>
      <c r="O221" s="407"/>
      <c r="P221" s="407"/>
      <c r="Q221" s="407"/>
      <c r="R221" s="407"/>
      <c r="S221" s="407"/>
      <c r="T221" s="458"/>
      <c r="U221" s="407"/>
      <c r="V221" s="459"/>
    </row>
    <row r="222" spans="1:23" ht="15" thickBot="1" x14ac:dyDescent="0.4">
      <c r="A222" s="432"/>
      <c r="B222" s="433"/>
      <c r="C222" s="434"/>
      <c r="D222" s="434"/>
      <c r="E222" s="434"/>
      <c r="F222" s="433"/>
      <c r="G222" s="434"/>
      <c r="H222" s="434"/>
      <c r="I222" s="433"/>
      <c r="J222" s="433"/>
      <c r="K222" s="433"/>
      <c r="L222" s="434"/>
      <c r="M222" s="434"/>
      <c r="N222" s="434"/>
      <c r="O222" s="434"/>
      <c r="P222" s="434"/>
      <c r="Q222" s="434"/>
      <c r="R222" s="434"/>
      <c r="S222" s="434"/>
      <c r="T222" s="434"/>
      <c r="U222" s="434"/>
      <c r="V222" s="435"/>
    </row>
    <row r="223" spans="1:23" ht="33.75" customHeight="1" thickBot="1" x14ac:dyDescent="0.4">
      <c r="A223" s="354" t="s">
        <v>9</v>
      </c>
      <c r="B223" s="1317" t="s">
        <v>78</v>
      </c>
      <c r="C223" s="1318"/>
      <c r="E223" s="1456" t="s">
        <v>294</v>
      </c>
      <c r="F223" s="1457"/>
      <c r="G223" s="1315">
        <f>VLOOKUP(B223,'Urbano.Piano inv. forn'!$D$187:$H$206,3,FALSE)</f>
        <v>0</v>
      </c>
      <c r="H223" s="1316"/>
      <c r="I223" s="104"/>
      <c r="J223" s="1456" t="s">
        <v>295</v>
      </c>
      <c r="K223" s="1458"/>
      <c r="L223" s="1457"/>
      <c r="M223" s="1315">
        <f>VLOOKUP(B223,'Urbano.Piano inv. forn'!$D$187:$H$206,4,FALSE)</f>
        <v>0</v>
      </c>
      <c r="N223" s="1316"/>
      <c r="P223" s="359" t="s">
        <v>296</v>
      </c>
      <c r="Q223" s="436"/>
      <c r="S223" s="360" t="s">
        <v>297</v>
      </c>
      <c r="T223" s="1171"/>
      <c r="U223" s="1173"/>
      <c r="V223" s="437"/>
    </row>
    <row r="224" spans="1:23" ht="13.5" customHeight="1" thickBot="1" x14ac:dyDescent="0.4">
      <c r="A224" s="133"/>
      <c r="B224" s="114"/>
      <c r="C224" s="114"/>
      <c r="E224" s="115"/>
      <c r="F224" s="115"/>
      <c r="G224" s="116"/>
      <c r="H224" s="116"/>
      <c r="I224" s="104"/>
      <c r="J224" s="115"/>
      <c r="K224" s="115"/>
      <c r="L224" s="115"/>
      <c r="M224" s="116"/>
      <c r="N224" s="116"/>
      <c r="P224" s="117"/>
      <c r="S224" s="113"/>
      <c r="T224" s="431"/>
      <c r="V224" s="134"/>
      <c r="W224" s="431"/>
    </row>
    <row r="225" spans="1:23" ht="33.75" customHeight="1" thickBot="1" x14ac:dyDescent="0.4">
      <c r="A225" s="1444" t="s">
        <v>298</v>
      </c>
      <c r="B225" s="1445"/>
      <c r="C225" s="1445"/>
      <c r="D225" s="1446"/>
      <c r="E225" s="1346">
        <f>VLOOKUP(B223,'Urbano.Piano inv. forn'!$D$187:$V$206,17,FALSE)</f>
        <v>0</v>
      </c>
      <c r="F225" s="1347"/>
      <c r="G225" s="1347"/>
      <c r="H225" s="1348"/>
      <c r="I225" s="104"/>
      <c r="J225" s="1447" t="s">
        <v>53</v>
      </c>
      <c r="K225" s="1448"/>
      <c r="L225" s="1449"/>
      <c r="M225" s="1346">
        <f>VLOOKUP(B223,'Urbano.Piano inv. forn'!$D$187:$V$206,19,FALSE)</f>
        <v>0</v>
      </c>
      <c r="N225" s="1348"/>
      <c r="O225" s="130"/>
      <c r="P225" s="360" t="s">
        <v>299</v>
      </c>
      <c r="Q225" s="135">
        <f>M225+E225</f>
        <v>0</v>
      </c>
      <c r="S225" s="360" t="s">
        <v>300</v>
      </c>
      <c r="T225" s="1171"/>
      <c r="U225" s="1173"/>
      <c r="V225" s="134"/>
      <c r="W225" s="431"/>
    </row>
    <row r="226" spans="1:23" ht="21.75" customHeight="1" thickBot="1" x14ac:dyDescent="0.4">
      <c r="A226" s="136"/>
      <c r="B226" s="137"/>
      <c r="C226" s="137"/>
      <c r="D226" s="137"/>
      <c r="E226" s="138"/>
      <c r="F226" s="138"/>
      <c r="G226" s="138"/>
      <c r="H226" s="138"/>
      <c r="I226" s="104"/>
      <c r="J226" s="115"/>
      <c r="K226" s="115"/>
      <c r="L226" s="115"/>
      <c r="M226" s="138"/>
      <c r="N226" s="138"/>
      <c r="O226" s="130"/>
      <c r="P226" s="113"/>
      <c r="Q226" s="130"/>
      <c r="S226" s="113"/>
      <c r="T226" s="114"/>
      <c r="U226" s="114"/>
      <c r="V226" s="134"/>
      <c r="W226" s="431"/>
    </row>
    <row r="227" spans="1:23" s="166" customFormat="1" ht="72" customHeight="1" x14ac:dyDescent="0.35">
      <c r="A227" s="1450" t="s">
        <v>301</v>
      </c>
      <c r="B227" s="1452" t="s">
        <v>302</v>
      </c>
      <c r="C227" s="1452" t="s">
        <v>303</v>
      </c>
      <c r="D227" s="355" t="s">
        <v>304</v>
      </c>
      <c r="E227" s="356" t="s">
        <v>305</v>
      </c>
      <c r="F227" s="355" t="s">
        <v>306</v>
      </c>
      <c r="G227" s="355" t="s">
        <v>307</v>
      </c>
      <c r="H227" s="357" t="s">
        <v>268</v>
      </c>
      <c r="I227" s="357" t="s">
        <v>308</v>
      </c>
      <c r="J227" s="357" t="s">
        <v>309</v>
      </c>
      <c r="K227" s="357" t="s">
        <v>818</v>
      </c>
      <c r="L227" s="357" t="s">
        <v>310</v>
      </c>
      <c r="M227" s="357" t="s">
        <v>311</v>
      </c>
      <c r="N227" s="357" t="s">
        <v>312</v>
      </c>
      <c r="O227" s="357" t="s">
        <v>313</v>
      </c>
      <c r="P227" s="357" t="s">
        <v>314</v>
      </c>
      <c r="Q227" s="357" t="s">
        <v>315</v>
      </c>
      <c r="R227" s="357" t="s">
        <v>316</v>
      </c>
      <c r="S227" s="357" t="s">
        <v>317</v>
      </c>
      <c r="T227" s="357" t="s">
        <v>828</v>
      </c>
      <c r="U227" s="1454" t="s">
        <v>319</v>
      </c>
      <c r="V227" s="438"/>
    </row>
    <row r="228" spans="1:23" s="166" customFormat="1" ht="28.5" customHeight="1" thickBot="1" x14ac:dyDescent="0.4">
      <c r="A228" s="1451"/>
      <c r="B228" s="1453"/>
      <c r="C228" s="1453"/>
      <c r="D228" s="358" t="s">
        <v>320</v>
      </c>
      <c r="E228" s="358" t="s">
        <v>321</v>
      </c>
      <c r="F228" s="358" t="s">
        <v>322</v>
      </c>
      <c r="G228" s="358" t="s">
        <v>322</v>
      </c>
      <c r="H228" s="358" t="s">
        <v>77</v>
      </c>
      <c r="I228" s="358" t="s">
        <v>29</v>
      </c>
      <c r="J228" s="358" t="s">
        <v>323</v>
      </c>
      <c r="K228" s="358" t="s">
        <v>324</v>
      </c>
      <c r="L228" s="358" t="s">
        <v>324</v>
      </c>
      <c r="M228" s="358" t="s">
        <v>325</v>
      </c>
      <c r="N228" s="358" t="s">
        <v>324</v>
      </c>
      <c r="O228" s="358" t="s">
        <v>326</v>
      </c>
      <c r="P228" s="358" t="s">
        <v>820</v>
      </c>
      <c r="Q228" s="358" t="s">
        <v>327</v>
      </c>
      <c r="R228" s="358" t="s">
        <v>328</v>
      </c>
      <c r="S228" s="358" t="s">
        <v>329</v>
      </c>
      <c r="T228" s="358" t="s">
        <v>329</v>
      </c>
      <c r="U228" s="1455"/>
      <c r="V228" s="438"/>
    </row>
    <row r="229" spans="1:23" ht="15" customHeight="1" x14ac:dyDescent="0.35">
      <c r="A229" s="1442" t="str">
        <f>B223</f>
        <v>urb.i.1</v>
      </c>
      <c r="B229" s="361">
        <v>1</v>
      </c>
      <c r="C229" s="185"/>
      <c r="D229" s="119"/>
      <c r="E229" s="119"/>
      <c r="F229" s="185"/>
      <c r="G229" s="440"/>
      <c r="H229" s="120"/>
      <c r="I229" s="441"/>
      <c r="J229" s="442"/>
      <c r="K229" s="442"/>
      <c r="L229" s="443"/>
      <c r="M229" s="441"/>
      <c r="N229" s="443"/>
      <c r="O229" s="148"/>
      <c r="P229" s="148"/>
      <c r="Q229" s="441"/>
      <c r="R229" s="441"/>
      <c r="S229" s="441"/>
      <c r="T229" s="441"/>
      <c r="U229" s="444"/>
      <c r="V229" s="437"/>
    </row>
    <row r="230" spans="1:23" x14ac:dyDescent="0.35">
      <c r="A230" s="1442"/>
      <c r="B230" s="362">
        <v>2</v>
      </c>
      <c r="C230" s="118"/>
      <c r="D230" s="112"/>
      <c r="E230" s="112"/>
      <c r="F230" s="118"/>
      <c r="G230" s="445"/>
      <c r="H230" s="120"/>
      <c r="I230" s="428"/>
      <c r="J230" s="446"/>
      <c r="K230" s="446"/>
      <c r="L230" s="447"/>
      <c r="M230" s="428"/>
      <c r="N230" s="447"/>
      <c r="O230" s="139"/>
      <c r="P230" s="139"/>
      <c r="Q230" s="428"/>
      <c r="R230" s="428" t="s">
        <v>330</v>
      </c>
      <c r="S230" s="428"/>
      <c r="T230" s="428"/>
      <c r="U230" s="448"/>
      <c r="V230" s="437"/>
    </row>
    <row r="231" spans="1:23" x14ac:dyDescent="0.35">
      <c r="A231" s="1442"/>
      <c r="B231" s="362">
        <v>3</v>
      </c>
      <c r="C231" s="118"/>
      <c r="D231" s="112"/>
      <c r="E231" s="112"/>
      <c r="F231" s="118"/>
      <c r="G231" s="445"/>
      <c r="H231" s="120"/>
      <c r="I231" s="428"/>
      <c r="J231" s="446"/>
      <c r="K231" s="446"/>
      <c r="L231" s="447"/>
      <c r="M231" s="428"/>
      <c r="N231" s="447"/>
      <c r="O231" s="139"/>
      <c r="P231" s="139"/>
      <c r="Q231" s="428"/>
      <c r="R231" s="428"/>
      <c r="S231" s="428"/>
      <c r="T231" s="428"/>
      <c r="U231" s="448"/>
      <c r="V231" s="437"/>
    </row>
    <row r="232" spans="1:23" x14ac:dyDescent="0.35">
      <c r="A232" s="1442"/>
      <c r="B232" s="362">
        <v>4</v>
      </c>
      <c r="C232" s="118"/>
      <c r="D232" s="112"/>
      <c r="E232" s="112"/>
      <c r="F232" s="118"/>
      <c r="G232" s="445"/>
      <c r="H232" s="120"/>
      <c r="I232" s="428"/>
      <c r="J232" s="446"/>
      <c r="K232" s="446"/>
      <c r="L232" s="447"/>
      <c r="M232" s="428"/>
      <c r="N232" s="447"/>
      <c r="O232" s="139"/>
      <c r="P232" s="139"/>
      <c r="Q232" s="428"/>
      <c r="R232" s="428"/>
      <c r="S232" s="428"/>
      <c r="T232" s="428"/>
      <c r="U232" s="448"/>
      <c r="V232" s="437"/>
    </row>
    <row r="233" spans="1:23" x14ac:dyDescent="0.35">
      <c r="A233" s="1442"/>
      <c r="B233" s="362">
        <v>5</v>
      </c>
      <c r="C233" s="118"/>
      <c r="D233" s="112"/>
      <c r="E233" s="112"/>
      <c r="F233" s="118"/>
      <c r="G233" s="445"/>
      <c r="H233" s="120"/>
      <c r="I233" s="428"/>
      <c r="J233" s="446"/>
      <c r="K233" s="446"/>
      <c r="L233" s="447"/>
      <c r="M233" s="428"/>
      <c r="N233" s="447"/>
      <c r="O233" s="139"/>
      <c r="P233" s="139"/>
      <c r="Q233" s="428"/>
      <c r="R233" s="428"/>
      <c r="S233" s="428"/>
      <c r="T233" s="428"/>
      <c r="U233" s="448"/>
      <c r="V233" s="437"/>
    </row>
    <row r="234" spans="1:23" x14ac:dyDescent="0.35">
      <c r="A234" s="1442"/>
      <c r="B234" s="362">
        <v>6</v>
      </c>
      <c r="C234" s="118"/>
      <c r="D234" s="112"/>
      <c r="E234" s="112"/>
      <c r="F234" s="118"/>
      <c r="G234" s="445"/>
      <c r="H234" s="120"/>
      <c r="I234" s="428"/>
      <c r="J234" s="446"/>
      <c r="K234" s="446"/>
      <c r="L234" s="447"/>
      <c r="M234" s="428"/>
      <c r="N234" s="447"/>
      <c r="O234" s="139"/>
      <c r="P234" s="139"/>
      <c r="Q234" s="428"/>
      <c r="R234" s="428"/>
      <c r="S234" s="428"/>
      <c r="T234" s="428"/>
      <c r="U234" s="448"/>
      <c r="V234" s="437"/>
    </row>
    <row r="235" spans="1:23" x14ac:dyDescent="0.35">
      <c r="A235" s="1442"/>
      <c r="B235" s="362">
        <v>7</v>
      </c>
      <c r="C235" s="118"/>
      <c r="D235" s="112"/>
      <c r="E235" s="112"/>
      <c r="F235" s="118"/>
      <c r="G235" s="445"/>
      <c r="H235" s="120"/>
      <c r="I235" s="428"/>
      <c r="J235" s="446"/>
      <c r="K235" s="446"/>
      <c r="L235" s="447"/>
      <c r="M235" s="428"/>
      <c r="N235" s="447"/>
      <c r="O235" s="139"/>
      <c r="P235" s="139"/>
      <c r="Q235" s="428"/>
      <c r="R235" s="428"/>
      <c r="S235" s="428"/>
      <c r="T235" s="428"/>
      <c r="U235" s="448"/>
      <c r="V235" s="437"/>
    </row>
    <row r="236" spans="1:23" x14ac:dyDescent="0.35">
      <c r="A236" s="1442"/>
      <c r="B236" s="362">
        <v>8</v>
      </c>
      <c r="C236" s="118"/>
      <c r="D236" s="112"/>
      <c r="E236" s="112"/>
      <c r="F236" s="118"/>
      <c r="G236" s="445"/>
      <c r="H236" s="120"/>
      <c r="I236" s="428"/>
      <c r="J236" s="446"/>
      <c r="K236" s="446"/>
      <c r="L236" s="447"/>
      <c r="M236" s="428"/>
      <c r="N236" s="447"/>
      <c r="O236" s="139"/>
      <c r="P236" s="139"/>
      <c r="Q236" s="428"/>
      <c r="R236" s="428"/>
      <c r="S236" s="428"/>
      <c r="T236" s="428"/>
      <c r="U236" s="448"/>
      <c r="V236" s="437"/>
    </row>
    <row r="237" spans="1:23" x14ac:dyDescent="0.35">
      <c r="A237" s="1442"/>
      <c r="B237" s="362">
        <v>9</v>
      </c>
      <c r="C237" s="118"/>
      <c r="D237" s="112"/>
      <c r="E237" s="112"/>
      <c r="F237" s="118"/>
      <c r="G237" s="445"/>
      <c r="H237" s="120"/>
      <c r="I237" s="428"/>
      <c r="J237" s="446"/>
      <c r="K237" s="446"/>
      <c r="L237" s="447"/>
      <c r="M237" s="428"/>
      <c r="N237" s="447"/>
      <c r="O237" s="139"/>
      <c r="P237" s="139"/>
      <c r="Q237" s="428"/>
      <c r="R237" s="428"/>
      <c r="S237" s="428"/>
      <c r="T237" s="428"/>
      <c r="U237" s="448"/>
      <c r="V237" s="437"/>
    </row>
    <row r="238" spans="1:23" ht="15" thickBot="1" x14ac:dyDescent="0.4">
      <c r="A238" s="1443"/>
      <c r="B238" s="363">
        <v>10</v>
      </c>
      <c r="C238" s="132"/>
      <c r="D238" s="131"/>
      <c r="E238" s="131"/>
      <c r="F238" s="132"/>
      <c r="G238" s="449"/>
      <c r="H238" s="367"/>
      <c r="I238" s="450"/>
      <c r="J238" s="451"/>
      <c r="K238" s="451"/>
      <c r="L238" s="452"/>
      <c r="M238" s="450"/>
      <c r="N238" s="452"/>
      <c r="O238" s="140"/>
      <c r="P238" s="140"/>
      <c r="Q238" s="450"/>
      <c r="R238" s="450"/>
      <c r="S238" s="450"/>
      <c r="T238" s="450"/>
      <c r="U238" s="453"/>
      <c r="V238" s="437"/>
    </row>
    <row r="239" spans="1:23" ht="25" thickBot="1" x14ac:dyDescent="0.4">
      <c r="A239" s="564"/>
      <c r="C239" s="565"/>
      <c r="D239" s="566"/>
      <c r="E239" s="424" t="s">
        <v>331</v>
      </c>
      <c r="F239" s="425">
        <f>COUNTA(F229:F238)</f>
        <v>0</v>
      </c>
      <c r="G239" s="426">
        <f>COUNTA(G229:G238)</f>
        <v>0</v>
      </c>
      <c r="H239" s="565"/>
      <c r="I239" s="431"/>
      <c r="J239" s="567"/>
      <c r="K239" s="567"/>
      <c r="L239" s="568"/>
      <c r="M239" s="1354" t="s">
        <v>563</v>
      </c>
      <c r="N239" s="1355"/>
      <c r="O239" s="747">
        <f>SUM(O229:O238)</f>
        <v>0</v>
      </c>
      <c r="P239" s="748">
        <f>SUM(P229:P238)</f>
        <v>0</v>
      </c>
      <c r="Q239" s="431"/>
      <c r="S239" s="113"/>
      <c r="T239" s="117"/>
      <c r="U239" s="531"/>
      <c r="V239" s="455"/>
    </row>
    <row r="240" spans="1:23" ht="15" thickBot="1" x14ac:dyDescent="0.4">
      <c r="A240" s="456"/>
      <c r="B240" s="457"/>
      <c r="C240" s="407"/>
      <c r="D240" s="407"/>
      <c r="E240" s="407"/>
      <c r="F240" s="457"/>
      <c r="G240" s="407"/>
      <c r="H240" s="407"/>
      <c r="I240" s="457"/>
      <c r="J240" s="457"/>
      <c r="K240" s="457"/>
      <c r="L240" s="407"/>
      <c r="M240" s="407"/>
      <c r="N240" s="407"/>
      <c r="O240" s="407"/>
      <c r="P240" s="407"/>
      <c r="Q240" s="407"/>
      <c r="R240" s="407"/>
      <c r="S240" s="407"/>
      <c r="T240" s="458"/>
      <c r="U240" s="407"/>
      <c r="V240" s="459"/>
    </row>
    <row r="241" spans="1:23" ht="15" thickBot="1" x14ac:dyDescent="0.4">
      <c r="A241" s="432"/>
      <c r="B241" s="433"/>
      <c r="C241" s="434"/>
      <c r="D241" s="434"/>
      <c r="E241" s="434"/>
      <c r="F241" s="433"/>
      <c r="G241" s="434"/>
      <c r="H241" s="434"/>
      <c r="I241" s="433"/>
      <c r="J241" s="433"/>
      <c r="K241" s="433"/>
      <c r="L241" s="434"/>
      <c r="M241" s="434"/>
      <c r="N241" s="434"/>
      <c r="O241" s="434"/>
      <c r="P241" s="434"/>
      <c r="Q241" s="434"/>
      <c r="R241" s="434"/>
      <c r="S241" s="434"/>
      <c r="T241" s="434"/>
      <c r="U241" s="434"/>
      <c r="V241" s="435"/>
    </row>
    <row r="242" spans="1:23" ht="33.75" customHeight="1" thickBot="1" x14ac:dyDescent="0.4">
      <c r="A242" s="354" t="s">
        <v>9</v>
      </c>
      <c r="B242" s="1317" t="s">
        <v>78</v>
      </c>
      <c r="C242" s="1318"/>
      <c r="E242" s="1456" t="s">
        <v>294</v>
      </c>
      <c r="F242" s="1457"/>
      <c r="G242" s="1315">
        <f>VLOOKUP(B242,'Urbano.Piano inv. forn'!$D$187:$H$206,3,FALSE)</f>
        <v>0</v>
      </c>
      <c r="H242" s="1316"/>
      <c r="I242" s="104"/>
      <c r="J242" s="1456" t="s">
        <v>295</v>
      </c>
      <c r="K242" s="1458"/>
      <c r="L242" s="1457"/>
      <c r="M242" s="1315">
        <f>VLOOKUP(B242,'Urbano.Piano inv. forn'!$D$187:$H$206,4,FALSE)</f>
        <v>0</v>
      </c>
      <c r="N242" s="1316"/>
      <c r="P242" s="359" t="s">
        <v>296</v>
      </c>
      <c r="Q242" s="436"/>
      <c r="S242" s="360" t="s">
        <v>297</v>
      </c>
      <c r="T242" s="1171"/>
      <c r="U242" s="1173"/>
      <c r="V242" s="437"/>
    </row>
    <row r="243" spans="1:23" ht="13.5" customHeight="1" thickBot="1" x14ac:dyDescent="0.4">
      <c r="A243" s="133"/>
      <c r="B243" s="114"/>
      <c r="C243" s="114"/>
      <c r="E243" s="115"/>
      <c r="F243" s="115"/>
      <c r="G243" s="116"/>
      <c r="H243" s="116"/>
      <c r="I243" s="104"/>
      <c r="J243" s="115"/>
      <c r="K243" s="115"/>
      <c r="L243" s="115"/>
      <c r="M243" s="116"/>
      <c r="N243" s="116"/>
      <c r="P243" s="117"/>
      <c r="S243" s="113"/>
      <c r="T243" s="431"/>
      <c r="V243" s="134"/>
      <c r="W243" s="431"/>
    </row>
    <row r="244" spans="1:23" ht="33.75" customHeight="1" thickBot="1" x14ac:dyDescent="0.4">
      <c r="A244" s="1444" t="s">
        <v>298</v>
      </c>
      <c r="B244" s="1445"/>
      <c r="C244" s="1445"/>
      <c r="D244" s="1446"/>
      <c r="E244" s="1346">
        <f>VLOOKUP(B242,'Urbano.Piano inv. forn'!$D$187:$V$206,17,FALSE)</f>
        <v>0</v>
      </c>
      <c r="F244" s="1347"/>
      <c r="G244" s="1347"/>
      <c r="H244" s="1348"/>
      <c r="I244" s="104"/>
      <c r="J244" s="1447" t="s">
        <v>53</v>
      </c>
      <c r="K244" s="1448"/>
      <c r="L244" s="1449"/>
      <c r="M244" s="1346">
        <f>VLOOKUP(B242,'Urbano.Piano inv. forn'!$D$187:$V$206,19,FALSE)</f>
        <v>0</v>
      </c>
      <c r="N244" s="1348"/>
      <c r="O244" s="130"/>
      <c r="P244" s="360" t="s">
        <v>299</v>
      </c>
      <c r="Q244" s="135">
        <f>M244+E244</f>
        <v>0</v>
      </c>
      <c r="S244" s="360" t="s">
        <v>300</v>
      </c>
      <c r="T244" s="1171"/>
      <c r="U244" s="1173"/>
      <c r="V244" s="134"/>
      <c r="W244" s="431"/>
    </row>
    <row r="245" spans="1:23" ht="21.75" customHeight="1" thickBot="1" x14ac:dyDescent="0.4">
      <c r="A245" s="136"/>
      <c r="B245" s="137"/>
      <c r="C245" s="137"/>
      <c r="D245" s="137"/>
      <c r="E245" s="138"/>
      <c r="F245" s="138"/>
      <c r="G245" s="138"/>
      <c r="H245" s="138"/>
      <c r="I245" s="104"/>
      <c r="J245" s="115"/>
      <c r="K245" s="115"/>
      <c r="L245" s="115"/>
      <c r="M245" s="138"/>
      <c r="N245" s="138"/>
      <c r="O245" s="130"/>
      <c r="P245" s="113"/>
      <c r="Q245" s="130"/>
      <c r="S245" s="113"/>
      <c r="T245" s="114"/>
      <c r="U245" s="114"/>
      <c r="V245" s="134"/>
      <c r="W245" s="431"/>
    </row>
    <row r="246" spans="1:23" s="166" customFormat="1" ht="72" customHeight="1" x14ac:dyDescent="0.35">
      <c r="A246" s="1450" t="s">
        <v>301</v>
      </c>
      <c r="B246" s="1452" t="s">
        <v>302</v>
      </c>
      <c r="C246" s="1452" t="s">
        <v>303</v>
      </c>
      <c r="D246" s="355" t="s">
        <v>304</v>
      </c>
      <c r="E246" s="356" t="s">
        <v>305</v>
      </c>
      <c r="F246" s="355" t="s">
        <v>306</v>
      </c>
      <c r="G246" s="355" t="s">
        <v>307</v>
      </c>
      <c r="H246" s="357" t="s">
        <v>268</v>
      </c>
      <c r="I246" s="357" t="s">
        <v>308</v>
      </c>
      <c r="J246" s="357" t="s">
        <v>309</v>
      </c>
      <c r="K246" s="357" t="s">
        <v>818</v>
      </c>
      <c r="L246" s="357" t="s">
        <v>310</v>
      </c>
      <c r="M246" s="357" t="s">
        <v>311</v>
      </c>
      <c r="N246" s="357" t="s">
        <v>312</v>
      </c>
      <c r="O246" s="357" t="s">
        <v>313</v>
      </c>
      <c r="P246" s="357" t="s">
        <v>314</v>
      </c>
      <c r="Q246" s="357" t="s">
        <v>315</v>
      </c>
      <c r="R246" s="357" t="s">
        <v>316</v>
      </c>
      <c r="S246" s="357" t="s">
        <v>317</v>
      </c>
      <c r="T246" s="357" t="s">
        <v>828</v>
      </c>
      <c r="U246" s="1454" t="s">
        <v>319</v>
      </c>
      <c r="V246" s="438"/>
    </row>
    <row r="247" spans="1:23" s="166" customFormat="1" ht="28.5" customHeight="1" thickBot="1" x14ac:dyDescent="0.4">
      <c r="A247" s="1451"/>
      <c r="B247" s="1453"/>
      <c r="C247" s="1453"/>
      <c r="D247" s="358" t="s">
        <v>320</v>
      </c>
      <c r="E247" s="358" t="s">
        <v>321</v>
      </c>
      <c r="F247" s="358" t="s">
        <v>322</v>
      </c>
      <c r="G247" s="358" t="s">
        <v>322</v>
      </c>
      <c r="H247" s="358" t="s">
        <v>77</v>
      </c>
      <c r="I247" s="358" t="s">
        <v>29</v>
      </c>
      <c r="J247" s="358" t="s">
        <v>323</v>
      </c>
      <c r="K247" s="358" t="s">
        <v>324</v>
      </c>
      <c r="L247" s="358" t="s">
        <v>324</v>
      </c>
      <c r="M247" s="358" t="s">
        <v>325</v>
      </c>
      <c r="N247" s="358" t="s">
        <v>324</v>
      </c>
      <c r="O247" s="358" t="s">
        <v>326</v>
      </c>
      <c r="P247" s="358" t="s">
        <v>820</v>
      </c>
      <c r="Q247" s="358" t="s">
        <v>327</v>
      </c>
      <c r="R247" s="358" t="s">
        <v>328</v>
      </c>
      <c r="S247" s="358" t="s">
        <v>329</v>
      </c>
      <c r="T247" s="358" t="s">
        <v>329</v>
      </c>
      <c r="U247" s="1455"/>
      <c r="V247" s="438"/>
    </row>
    <row r="248" spans="1:23" ht="15" customHeight="1" x14ac:dyDescent="0.35">
      <c r="A248" s="1442" t="str">
        <f>B242</f>
        <v>urb.i.1</v>
      </c>
      <c r="B248" s="361">
        <v>1</v>
      </c>
      <c r="C248" s="185"/>
      <c r="D248" s="119"/>
      <c r="E248" s="119"/>
      <c r="F248" s="185"/>
      <c r="G248" s="440"/>
      <c r="H248" s="120"/>
      <c r="I248" s="441"/>
      <c r="J248" s="442"/>
      <c r="K248" s="442"/>
      <c r="L248" s="443"/>
      <c r="M248" s="441"/>
      <c r="N248" s="443"/>
      <c r="O248" s="148"/>
      <c r="P248" s="148"/>
      <c r="Q248" s="441"/>
      <c r="R248" s="441"/>
      <c r="S248" s="441"/>
      <c r="T248" s="441"/>
      <c r="U248" s="444"/>
      <c r="V248" s="437"/>
    </row>
    <row r="249" spans="1:23" x14ac:dyDescent="0.35">
      <c r="A249" s="1442"/>
      <c r="B249" s="362">
        <v>2</v>
      </c>
      <c r="C249" s="118"/>
      <c r="D249" s="112"/>
      <c r="E249" s="112"/>
      <c r="F249" s="118"/>
      <c r="G249" s="445"/>
      <c r="H249" s="120"/>
      <c r="I249" s="428"/>
      <c r="J249" s="446"/>
      <c r="K249" s="446"/>
      <c r="L249" s="447"/>
      <c r="M249" s="428"/>
      <c r="N249" s="447"/>
      <c r="O249" s="139"/>
      <c r="P249" s="139"/>
      <c r="Q249" s="428"/>
      <c r="R249" s="428" t="s">
        <v>330</v>
      </c>
      <c r="S249" s="428"/>
      <c r="T249" s="428"/>
      <c r="U249" s="448"/>
      <c r="V249" s="437"/>
    </row>
    <row r="250" spans="1:23" x14ac:dyDescent="0.35">
      <c r="A250" s="1442"/>
      <c r="B250" s="362">
        <v>3</v>
      </c>
      <c r="C250" s="118"/>
      <c r="D250" s="112"/>
      <c r="E250" s="112"/>
      <c r="F250" s="118"/>
      <c r="G250" s="445"/>
      <c r="H250" s="120"/>
      <c r="I250" s="428"/>
      <c r="J250" s="446"/>
      <c r="K250" s="446"/>
      <c r="L250" s="447"/>
      <c r="M250" s="428"/>
      <c r="N250" s="447"/>
      <c r="O250" s="139"/>
      <c r="P250" s="139"/>
      <c r="Q250" s="428"/>
      <c r="R250" s="428"/>
      <c r="S250" s="428"/>
      <c r="T250" s="428"/>
      <c r="U250" s="448"/>
      <c r="V250" s="437"/>
    </row>
    <row r="251" spans="1:23" x14ac:dyDescent="0.35">
      <c r="A251" s="1442"/>
      <c r="B251" s="362">
        <v>4</v>
      </c>
      <c r="C251" s="118"/>
      <c r="D251" s="112"/>
      <c r="E251" s="112"/>
      <c r="F251" s="118"/>
      <c r="G251" s="445"/>
      <c r="H251" s="120"/>
      <c r="I251" s="428"/>
      <c r="J251" s="446"/>
      <c r="K251" s="446"/>
      <c r="L251" s="447"/>
      <c r="M251" s="428"/>
      <c r="N251" s="447"/>
      <c r="O251" s="139"/>
      <c r="P251" s="139"/>
      <c r="Q251" s="428"/>
      <c r="R251" s="428"/>
      <c r="S251" s="428"/>
      <c r="T251" s="428"/>
      <c r="U251" s="448"/>
      <c r="V251" s="437"/>
    </row>
    <row r="252" spans="1:23" x14ac:dyDescent="0.35">
      <c r="A252" s="1442"/>
      <c r="B252" s="362">
        <v>5</v>
      </c>
      <c r="C252" s="118"/>
      <c r="D252" s="112"/>
      <c r="E252" s="112"/>
      <c r="F252" s="118"/>
      <c r="G252" s="445"/>
      <c r="H252" s="120"/>
      <c r="I252" s="428"/>
      <c r="J252" s="446"/>
      <c r="K252" s="446"/>
      <c r="L252" s="447"/>
      <c r="M252" s="428"/>
      <c r="N252" s="447"/>
      <c r="O252" s="139"/>
      <c r="P252" s="139"/>
      <c r="Q252" s="428"/>
      <c r="R252" s="428"/>
      <c r="S252" s="428"/>
      <c r="T252" s="428"/>
      <c r="U252" s="448"/>
      <c r="V252" s="437"/>
    </row>
    <row r="253" spans="1:23" x14ac:dyDescent="0.35">
      <c r="A253" s="1442"/>
      <c r="B253" s="362">
        <v>6</v>
      </c>
      <c r="C253" s="118"/>
      <c r="D253" s="112"/>
      <c r="E253" s="112"/>
      <c r="F253" s="118"/>
      <c r="G253" s="445"/>
      <c r="H253" s="120"/>
      <c r="I253" s="428"/>
      <c r="J253" s="446"/>
      <c r="K253" s="446"/>
      <c r="L253" s="447"/>
      <c r="M253" s="428"/>
      <c r="N253" s="447"/>
      <c r="O253" s="139"/>
      <c r="P253" s="139"/>
      <c r="Q253" s="428"/>
      <c r="R253" s="428"/>
      <c r="S253" s="428"/>
      <c r="T253" s="428"/>
      <c r="U253" s="448"/>
      <c r="V253" s="437"/>
    </row>
    <row r="254" spans="1:23" x14ac:dyDescent="0.35">
      <c r="A254" s="1442"/>
      <c r="B254" s="362">
        <v>7</v>
      </c>
      <c r="C254" s="118"/>
      <c r="D254" s="112"/>
      <c r="E254" s="112"/>
      <c r="F254" s="118"/>
      <c r="G254" s="445"/>
      <c r="H254" s="120"/>
      <c r="I254" s="428"/>
      <c r="J254" s="446"/>
      <c r="K254" s="446"/>
      <c r="L254" s="447"/>
      <c r="M254" s="428"/>
      <c r="N254" s="447"/>
      <c r="O254" s="139"/>
      <c r="P254" s="139"/>
      <c r="Q254" s="428"/>
      <c r="R254" s="428"/>
      <c r="S254" s="428"/>
      <c r="T254" s="428"/>
      <c r="U254" s="448"/>
      <c r="V254" s="437"/>
    </row>
    <row r="255" spans="1:23" x14ac:dyDescent="0.35">
      <c r="A255" s="1442"/>
      <c r="B255" s="362">
        <v>8</v>
      </c>
      <c r="C255" s="118"/>
      <c r="D255" s="112"/>
      <c r="E255" s="112"/>
      <c r="F255" s="118"/>
      <c r="G255" s="445"/>
      <c r="H255" s="120"/>
      <c r="I255" s="428"/>
      <c r="J255" s="446"/>
      <c r="K255" s="446"/>
      <c r="L255" s="447"/>
      <c r="M255" s="428"/>
      <c r="N255" s="447"/>
      <c r="O255" s="139"/>
      <c r="P255" s="139"/>
      <c r="Q255" s="428"/>
      <c r="R255" s="428"/>
      <c r="S255" s="428"/>
      <c r="T255" s="428"/>
      <c r="U255" s="448"/>
      <c r="V255" s="437"/>
    </row>
    <row r="256" spans="1:23" x14ac:dyDescent="0.35">
      <c r="A256" s="1442"/>
      <c r="B256" s="362">
        <v>9</v>
      </c>
      <c r="C256" s="118"/>
      <c r="D256" s="112"/>
      <c r="E256" s="112"/>
      <c r="F256" s="118"/>
      <c r="G256" s="445"/>
      <c r="H256" s="120"/>
      <c r="I256" s="428"/>
      <c r="J256" s="446"/>
      <c r="K256" s="446"/>
      <c r="L256" s="447"/>
      <c r="M256" s="428"/>
      <c r="N256" s="447"/>
      <c r="O256" s="139"/>
      <c r="P256" s="139"/>
      <c r="Q256" s="428"/>
      <c r="R256" s="428"/>
      <c r="S256" s="428"/>
      <c r="T256" s="428"/>
      <c r="U256" s="448"/>
      <c r="V256" s="437"/>
    </row>
    <row r="257" spans="1:23" ht="15" thickBot="1" x14ac:dyDescent="0.4">
      <c r="A257" s="1443"/>
      <c r="B257" s="363">
        <v>10</v>
      </c>
      <c r="C257" s="132"/>
      <c r="D257" s="131"/>
      <c r="E257" s="131"/>
      <c r="F257" s="132"/>
      <c r="G257" s="449"/>
      <c r="H257" s="367"/>
      <c r="I257" s="450"/>
      <c r="J257" s="451"/>
      <c r="K257" s="451"/>
      <c r="L257" s="452"/>
      <c r="M257" s="450"/>
      <c r="N257" s="452"/>
      <c r="O257" s="140"/>
      <c r="P257" s="140"/>
      <c r="Q257" s="450"/>
      <c r="R257" s="450"/>
      <c r="S257" s="450"/>
      <c r="T257" s="450"/>
      <c r="U257" s="453"/>
      <c r="V257" s="437"/>
    </row>
    <row r="258" spans="1:23" ht="25" thickBot="1" x14ac:dyDescent="0.4">
      <c r="A258" s="564"/>
      <c r="C258" s="565"/>
      <c r="D258" s="566"/>
      <c r="E258" s="424" t="s">
        <v>331</v>
      </c>
      <c r="F258" s="425">
        <f>COUNTA(F248:F257)</f>
        <v>0</v>
      </c>
      <c r="G258" s="426">
        <f>COUNTA(G248:G257)</f>
        <v>0</v>
      </c>
      <c r="H258" s="565"/>
      <c r="I258" s="431"/>
      <c r="J258" s="567"/>
      <c r="K258" s="567"/>
      <c r="L258" s="568"/>
      <c r="M258" s="1354" t="s">
        <v>563</v>
      </c>
      <c r="N258" s="1355"/>
      <c r="O258" s="747">
        <f>SUM(O248:O257)</f>
        <v>0</v>
      </c>
      <c r="P258" s="748">
        <f>SUM(P248:P257)</f>
        <v>0</v>
      </c>
      <c r="Q258" s="431"/>
      <c r="S258" s="113"/>
      <c r="T258" s="117"/>
      <c r="U258" s="531"/>
      <c r="V258" s="455"/>
    </row>
    <row r="259" spans="1:23" ht="15" thickBot="1" x14ac:dyDescent="0.4">
      <c r="A259" s="456"/>
      <c r="B259" s="457"/>
      <c r="C259" s="407"/>
      <c r="D259" s="407"/>
      <c r="E259" s="407"/>
      <c r="F259" s="457"/>
      <c r="G259" s="407"/>
      <c r="H259" s="407"/>
      <c r="I259" s="457"/>
      <c r="J259" s="457"/>
      <c r="K259" s="457"/>
      <c r="L259" s="407"/>
      <c r="M259" s="407"/>
      <c r="N259" s="407"/>
      <c r="O259" s="407"/>
      <c r="P259" s="407"/>
      <c r="Q259" s="407"/>
      <c r="R259" s="407"/>
      <c r="S259" s="407"/>
      <c r="T259" s="458"/>
      <c r="U259" s="407"/>
      <c r="V259" s="459"/>
    </row>
    <row r="260" spans="1:23" ht="15" thickBot="1" x14ac:dyDescent="0.4">
      <c r="A260" s="432"/>
      <c r="B260" s="433"/>
      <c r="C260" s="434"/>
      <c r="D260" s="434"/>
      <c r="E260" s="434"/>
      <c r="F260" s="433"/>
      <c r="G260" s="434"/>
      <c r="H260" s="434"/>
      <c r="I260" s="433"/>
      <c r="J260" s="433"/>
      <c r="K260" s="433"/>
      <c r="L260" s="434"/>
      <c r="M260" s="434"/>
      <c r="N260" s="434"/>
      <c r="O260" s="434"/>
      <c r="P260" s="434"/>
      <c r="Q260" s="434"/>
      <c r="R260" s="434"/>
      <c r="S260" s="434"/>
      <c r="T260" s="434"/>
      <c r="U260" s="434"/>
      <c r="V260" s="435"/>
    </row>
    <row r="261" spans="1:23" ht="33.75" customHeight="1" thickBot="1" x14ac:dyDescent="0.4">
      <c r="A261" s="354" t="s">
        <v>9</v>
      </c>
      <c r="B261" s="1317" t="s">
        <v>78</v>
      </c>
      <c r="C261" s="1318"/>
      <c r="E261" s="1456" t="s">
        <v>294</v>
      </c>
      <c r="F261" s="1457"/>
      <c r="G261" s="1315">
        <f>VLOOKUP(B261,'Urbano.Piano inv. forn'!$D$187:$H$206,3,FALSE)</f>
        <v>0</v>
      </c>
      <c r="H261" s="1316"/>
      <c r="I261" s="104"/>
      <c r="J261" s="1456" t="s">
        <v>295</v>
      </c>
      <c r="K261" s="1458"/>
      <c r="L261" s="1457"/>
      <c r="M261" s="1315">
        <f>VLOOKUP(B261,'Urbano.Piano inv. forn'!$D$187:$H$206,4,FALSE)</f>
        <v>0</v>
      </c>
      <c r="N261" s="1316"/>
      <c r="P261" s="359" t="s">
        <v>296</v>
      </c>
      <c r="Q261" s="436"/>
      <c r="S261" s="360" t="s">
        <v>297</v>
      </c>
      <c r="T261" s="1171"/>
      <c r="U261" s="1173"/>
      <c r="V261" s="437"/>
    </row>
    <row r="262" spans="1:23" ht="13.5" customHeight="1" thickBot="1" x14ac:dyDescent="0.4">
      <c r="A262" s="133"/>
      <c r="B262" s="114"/>
      <c r="C262" s="114"/>
      <c r="E262" s="115"/>
      <c r="F262" s="115"/>
      <c r="G262" s="116"/>
      <c r="H262" s="116"/>
      <c r="I262" s="104"/>
      <c r="J262" s="115"/>
      <c r="K262" s="115"/>
      <c r="L262" s="115"/>
      <c r="M262" s="116"/>
      <c r="N262" s="116"/>
      <c r="P262" s="117"/>
      <c r="S262" s="113"/>
      <c r="T262" s="431"/>
      <c r="V262" s="134"/>
      <c r="W262" s="431"/>
    </row>
    <row r="263" spans="1:23" ht="33.75" customHeight="1" thickBot="1" x14ac:dyDescent="0.4">
      <c r="A263" s="1444" t="s">
        <v>298</v>
      </c>
      <c r="B263" s="1445"/>
      <c r="C263" s="1445"/>
      <c r="D263" s="1446"/>
      <c r="E263" s="1346">
        <f>VLOOKUP(B261,'Urbano.Piano inv. forn'!$D$187:$V$206,17,FALSE)</f>
        <v>0</v>
      </c>
      <c r="F263" s="1347"/>
      <c r="G263" s="1347"/>
      <c r="H263" s="1348"/>
      <c r="I263" s="104"/>
      <c r="J263" s="1447" t="s">
        <v>53</v>
      </c>
      <c r="K263" s="1448"/>
      <c r="L263" s="1449"/>
      <c r="M263" s="1346">
        <f>VLOOKUP(B261,'Urbano.Piano inv. forn'!$D$187:$V$206,19,FALSE)</f>
        <v>0</v>
      </c>
      <c r="N263" s="1348"/>
      <c r="O263" s="130"/>
      <c r="P263" s="360" t="s">
        <v>299</v>
      </c>
      <c r="Q263" s="135">
        <f>M263+E263</f>
        <v>0</v>
      </c>
      <c r="S263" s="360" t="s">
        <v>300</v>
      </c>
      <c r="T263" s="1171"/>
      <c r="U263" s="1173"/>
      <c r="V263" s="134"/>
      <c r="W263" s="431"/>
    </row>
    <row r="264" spans="1:23" ht="21.75" customHeight="1" thickBot="1" x14ac:dyDescent="0.4">
      <c r="A264" s="136"/>
      <c r="B264" s="137"/>
      <c r="C264" s="137"/>
      <c r="D264" s="137"/>
      <c r="E264" s="138"/>
      <c r="F264" s="138"/>
      <c r="G264" s="138"/>
      <c r="H264" s="138"/>
      <c r="I264" s="104"/>
      <c r="J264" s="115"/>
      <c r="K264" s="115"/>
      <c r="L264" s="115"/>
      <c r="M264" s="138"/>
      <c r="N264" s="138"/>
      <c r="O264" s="130"/>
      <c r="P264" s="113"/>
      <c r="Q264" s="130"/>
      <c r="S264" s="113"/>
      <c r="T264" s="114"/>
      <c r="U264" s="114"/>
      <c r="V264" s="134"/>
      <c r="W264" s="431"/>
    </row>
    <row r="265" spans="1:23" s="166" customFormat="1" ht="72" customHeight="1" x14ac:dyDescent="0.35">
      <c r="A265" s="1450" t="s">
        <v>301</v>
      </c>
      <c r="B265" s="1452" t="s">
        <v>302</v>
      </c>
      <c r="C265" s="1452" t="s">
        <v>303</v>
      </c>
      <c r="D265" s="355" t="s">
        <v>304</v>
      </c>
      <c r="E265" s="356" t="s">
        <v>305</v>
      </c>
      <c r="F265" s="355" t="s">
        <v>306</v>
      </c>
      <c r="G265" s="355" t="s">
        <v>307</v>
      </c>
      <c r="H265" s="357" t="s">
        <v>268</v>
      </c>
      <c r="I265" s="357" t="s">
        <v>308</v>
      </c>
      <c r="J265" s="357" t="s">
        <v>309</v>
      </c>
      <c r="K265" s="357" t="s">
        <v>818</v>
      </c>
      <c r="L265" s="357" t="s">
        <v>310</v>
      </c>
      <c r="M265" s="357" t="s">
        <v>311</v>
      </c>
      <c r="N265" s="357" t="s">
        <v>312</v>
      </c>
      <c r="O265" s="357" t="s">
        <v>313</v>
      </c>
      <c r="P265" s="357" t="s">
        <v>314</v>
      </c>
      <c r="Q265" s="357" t="s">
        <v>315</v>
      </c>
      <c r="R265" s="357" t="s">
        <v>316</v>
      </c>
      <c r="S265" s="357" t="s">
        <v>317</v>
      </c>
      <c r="T265" s="357" t="s">
        <v>828</v>
      </c>
      <c r="U265" s="1454" t="s">
        <v>319</v>
      </c>
      <c r="V265" s="438"/>
    </row>
    <row r="266" spans="1:23" s="166" customFormat="1" ht="28.5" customHeight="1" thickBot="1" x14ac:dyDescent="0.4">
      <c r="A266" s="1451"/>
      <c r="B266" s="1453"/>
      <c r="C266" s="1453"/>
      <c r="D266" s="358" t="s">
        <v>320</v>
      </c>
      <c r="E266" s="358" t="s">
        <v>321</v>
      </c>
      <c r="F266" s="358" t="s">
        <v>322</v>
      </c>
      <c r="G266" s="358" t="s">
        <v>322</v>
      </c>
      <c r="H266" s="358" t="s">
        <v>77</v>
      </c>
      <c r="I266" s="358" t="s">
        <v>29</v>
      </c>
      <c r="J266" s="358" t="s">
        <v>323</v>
      </c>
      <c r="K266" s="358" t="s">
        <v>324</v>
      </c>
      <c r="L266" s="358" t="s">
        <v>324</v>
      </c>
      <c r="M266" s="358" t="s">
        <v>325</v>
      </c>
      <c r="N266" s="358" t="s">
        <v>324</v>
      </c>
      <c r="O266" s="358" t="s">
        <v>326</v>
      </c>
      <c r="P266" s="358" t="s">
        <v>820</v>
      </c>
      <c r="Q266" s="358" t="s">
        <v>327</v>
      </c>
      <c r="R266" s="358" t="s">
        <v>328</v>
      </c>
      <c r="S266" s="358" t="s">
        <v>329</v>
      </c>
      <c r="T266" s="358" t="s">
        <v>329</v>
      </c>
      <c r="U266" s="1455"/>
      <c r="V266" s="438"/>
    </row>
    <row r="267" spans="1:23" ht="15" customHeight="1" x14ac:dyDescent="0.35">
      <c r="A267" s="1442" t="str">
        <f>B261</f>
        <v>urb.i.1</v>
      </c>
      <c r="B267" s="361">
        <v>1</v>
      </c>
      <c r="C267" s="185"/>
      <c r="D267" s="119"/>
      <c r="E267" s="119"/>
      <c r="F267" s="185"/>
      <c r="G267" s="440"/>
      <c r="H267" s="120"/>
      <c r="I267" s="441"/>
      <c r="J267" s="442"/>
      <c r="K267" s="442"/>
      <c r="L267" s="443"/>
      <c r="M267" s="441"/>
      <c r="N267" s="443"/>
      <c r="O267" s="148"/>
      <c r="P267" s="148"/>
      <c r="Q267" s="441"/>
      <c r="R267" s="441"/>
      <c r="S267" s="441"/>
      <c r="T267" s="441"/>
      <c r="U267" s="444"/>
      <c r="V267" s="437"/>
    </row>
    <row r="268" spans="1:23" x14ac:dyDescent="0.35">
      <c r="A268" s="1442"/>
      <c r="B268" s="362">
        <v>2</v>
      </c>
      <c r="C268" s="118"/>
      <c r="D268" s="112"/>
      <c r="E268" s="112"/>
      <c r="F268" s="118"/>
      <c r="G268" s="445"/>
      <c r="H268" s="120"/>
      <c r="I268" s="428"/>
      <c r="J268" s="446"/>
      <c r="K268" s="446"/>
      <c r="L268" s="447"/>
      <c r="M268" s="428"/>
      <c r="N268" s="447"/>
      <c r="O268" s="139"/>
      <c r="P268" s="139"/>
      <c r="Q268" s="428"/>
      <c r="R268" s="428" t="s">
        <v>330</v>
      </c>
      <c r="S268" s="428"/>
      <c r="T268" s="428"/>
      <c r="U268" s="448"/>
      <c r="V268" s="437"/>
    </row>
    <row r="269" spans="1:23" x14ac:dyDescent="0.35">
      <c r="A269" s="1442"/>
      <c r="B269" s="362">
        <v>3</v>
      </c>
      <c r="C269" s="118"/>
      <c r="D269" s="112"/>
      <c r="E269" s="112"/>
      <c r="F269" s="118"/>
      <c r="G269" s="445"/>
      <c r="H269" s="120"/>
      <c r="I269" s="428"/>
      <c r="J269" s="446"/>
      <c r="K269" s="446"/>
      <c r="L269" s="447"/>
      <c r="M269" s="428"/>
      <c r="N269" s="447"/>
      <c r="O269" s="139"/>
      <c r="P269" s="139"/>
      <c r="Q269" s="428"/>
      <c r="R269" s="428"/>
      <c r="S269" s="428"/>
      <c r="T269" s="428"/>
      <c r="U269" s="448"/>
      <c r="V269" s="437"/>
    </row>
    <row r="270" spans="1:23" x14ac:dyDescent="0.35">
      <c r="A270" s="1442"/>
      <c r="B270" s="362">
        <v>4</v>
      </c>
      <c r="C270" s="118"/>
      <c r="D270" s="112"/>
      <c r="E270" s="112"/>
      <c r="F270" s="118"/>
      <c r="G270" s="445"/>
      <c r="H270" s="120"/>
      <c r="I270" s="428"/>
      <c r="J270" s="446"/>
      <c r="K270" s="446"/>
      <c r="L270" s="447"/>
      <c r="M270" s="428"/>
      <c r="N270" s="447"/>
      <c r="O270" s="139"/>
      <c r="P270" s="139"/>
      <c r="Q270" s="428"/>
      <c r="R270" s="428"/>
      <c r="S270" s="428"/>
      <c r="T270" s="428"/>
      <c r="U270" s="448"/>
      <c r="V270" s="437"/>
    </row>
    <row r="271" spans="1:23" x14ac:dyDescent="0.35">
      <c r="A271" s="1442"/>
      <c r="B271" s="362">
        <v>5</v>
      </c>
      <c r="C271" s="118"/>
      <c r="D271" s="112"/>
      <c r="E271" s="112"/>
      <c r="F271" s="118"/>
      <c r="G271" s="445"/>
      <c r="H271" s="120"/>
      <c r="I271" s="428"/>
      <c r="J271" s="446"/>
      <c r="K271" s="446"/>
      <c r="L271" s="447"/>
      <c r="M271" s="428"/>
      <c r="N271" s="447"/>
      <c r="O271" s="139"/>
      <c r="P271" s="139"/>
      <c r="Q271" s="428"/>
      <c r="R271" s="428"/>
      <c r="S271" s="428"/>
      <c r="T271" s="428"/>
      <c r="U271" s="448"/>
      <c r="V271" s="437"/>
    </row>
    <row r="272" spans="1:23" x14ac:dyDescent="0.35">
      <c r="A272" s="1442"/>
      <c r="B272" s="362">
        <v>6</v>
      </c>
      <c r="C272" s="118"/>
      <c r="D272" s="112"/>
      <c r="E272" s="112"/>
      <c r="F272" s="118"/>
      <c r="G272" s="445"/>
      <c r="H272" s="120"/>
      <c r="I272" s="428"/>
      <c r="J272" s="446"/>
      <c r="K272" s="446"/>
      <c r="L272" s="447"/>
      <c r="M272" s="428"/>
      <c r="N272" s="447"/>
      <c r="O272" s="139"/>
      <c r="P272" s="139"/>
      <c r="Q272" s="428"/>
      <c r="R272" s="428"/>
      <c r="S272" s="428"/>
      <c r="T272" s="428"/>
      <c r="U272" s="448"/>
      <c r="V272" s="437"/>
    </row>
    <row r="273" spans="1:23" x14ac:dyDescent="0.35">
      <c r="A273" s="1442"/>
      <c r="B273" s="362">
        <v>7</v>
      </c>
      <c r="C273" s="118"/>
      <c r="D273" s="112"/>
      <c r="E273" s="112"/>
      <c r="F273" s="118"/>
      <c r="G273" s="445"/>
      <c r="H273" s="120"/>
      <c r="I273" s="428"/>
      <c r="J273" s="446"/>
      <c r="K273" s="446"/>
      <c r="L273" s="447"/>
      <c r="M273" s="428"/>
      <c r="N273" s="447"/>
      <c r="O273" s="139"/>
      <c r="P273" s="139"/>
      <c r="Q273" s="428"/>
      <c r="R273" s="428"/>
      <c r="S273" s="428"/>
      <c r="T273" s="428"/>
      <c r="U273" s="448"/>
      <c r="V273" s="437"/>
    </row>
    <row r="274" spans="1:23" x14ac:dyDescent="0.35">
      <c r="A274" s="1442"/>
      <c r="B274" s="362">
        <v>8</v>
      </c>
      <c r="C274" s="118"/>
      <c r="D274" s="112"/>
      <c r="E274" s="112"/>
      <c r="F274" s="118"/>
      <c r="G274" s="445"/>
      <c r="H274" s="120"/>
      <c r="I274" s="428"/>
      <c r="J274" s="446"/>
      <c r="K274" s="446"/>
      <c r="L274" s="447"/>
      <c r="M274" s="428"/>
      <c r="N274" s="447"/>
      <c r="O274" s="139"/>
      <c r="P274" s="139"/>
      <c r="Q274" s="428"/>
      <c r="R274" s="428"/>
      <c r="S274" s="428"/>
      <c r="T274" s="428"/>
      <c r="U274" s="448"/>
      <c r="V274" s="437"/>
    </row>
    <row r="275" spans="1:23" x14ac:dyDescent="0.35">
      <c r="A275" s="1442"/>
      <c r="B275" s="362">
        <v>9</v>
      </c>
      <c r="C275" s="118"/>
      <c r="D275" s="112"/>
      <c r="E275" s="112"/>
      <c r="F275" s="118"/>
      <c r="G275" s="445"/>
      <c r="H275" s="120"/>
      <c r="I275" s="428"/>
      <c r="J275" s="446"/>
      <c r="K275" s="446"/>
      <c r="L275" s="447"/>
      <c r="M275" s="428"/>
      <c r="N275" s="447"/>
      <c r="O275" s="139"/>
      <c r="P275" s="139"/>
      <c r="Q275" s="428"/>
      <c r="R275" s="428"/>
      <c r="S275" s="428"/>
      <c r="T275" s="428"/>
      <c r="U275" s="448"/>
      <c r="V275" s="437"/>
    </row>
    <row r="276" spans="1:23" ht="15" thickBot="1" x14ac:dyDescent="0.4">
      <c r="A276" s="1443"/>
      <c r="B276" s="363">
        <v>10</v>
      </c>
      <c r="C276" s="132"/>
      <c r="D276" s="131"/>
      <c r="E276" s="131"/>
      <c r="F276" s="132"/>
      <c r="G276" s="449"/>
      <c r="H276" s="367"/>
      <c r="I276" s="450"/>
      <c r="J276" s="451"/>
      <c r="K276" s="451"/>
      <c r="L276" s="452"/>
      <c r="M276" s="450"/>
      <c r="N276" s="452"/>
      <c r="O276" s="140"/>
      <c r="P276" s="140"/>
      <c r="Q276" s="450"/>
      <c r="R276" s="450"/>
      <c r="S276" s="450"/>
      <c r="T276" s="450"/>
      <c r="U276" s="453"/>
      <c r="V276" s="437"/>
    </row>
    <row r="277" spans="1:23" ht="25" thickBot="1" x14ac:dyDescent="0.4">
      <c r="A277" s="564"/>
      <c r="C277" s="565"/>
      <c r="D277" s="566"/>
      <c r="E277" s="424" t="s">
        <v>331</v>
      </c>
      <c r="F277" s="425">
        <f>COUNTA(F267:F276)</f>
        <v>0</v>
      </c>
      <c r="G277" s="426">
        <f>COUNTA(G267:G276)</f>
        <v>0</v>
      </c>
      <c r="H277" s="565"/>
      <c r="I277" s="431"/>
      <c r="J277" s="567"/>
      <c r="K277" s="567"/>
      <c r="L277" s="568"/>
      <c r="M277" s="1354" t="s">
        <v>563</v>
      </c>
      <c r="N277" s="1355"/>
      <c r="O277" s="747">
        <f>SUM(O267:O276)</f>
        <v>0</v>
      </c>
      <c r="P277" s="748">
        <f>SUM(P267:P276)</f>
        <v>0</v>
      </c>
      <c r="Q277" s="431"/>
      <c r="S277" s="113"/>
      <c r="T277" s="117"/>
      <c r="U277" s="531"/>
      <c r="V277" s="455"/>
    </row>
    <row r="278" spans="1:23" ht="15" thickBot="1" x14ac:dyDescent="0.4">
      <c r="A278" s="456"/>
      <c r="B278" s="457"/>
      <c r="C278" s="407"/>
      <c r="D278" s="407"/>
      <c r="E278" s="407"/>
      <c r="F278" s="457"/>
      <c r="G278" s="407"/>
      <c r="H278" s="407"/>
      <c r="I278" s="457"/>
      <c r="J278" s="457"/>
      <c r="K278" s="457"/>
      <c r="L278" s="407"/>
      <c r="M278" s="407"/>
      <c r="N278" s="407"/>
      <c r="O278" s="407"/>
      <c r="P278" s="407"/>
      <c r="Q278" s="407"/>
      <c r="R278" s="407"/>
      <c r="S278" s="407"/>
      <c r="T278" s="458"/>
      <c r="U278" s="407"/>
      <c r="V278" s="459"/>
    </row>
    <row r="279" spans="1:23" ht="15" thickBot="1" x14ac:dyDescent="0.4">
      <c r="A279" s="432"/>
      <c r="B279" s="433"/>
      <c r="C279" s="434"/>
      <c r="D279" s="434"/>
      <c r="E279" s="434"/>
      <c r="F279" s="433"/>
      <c r="G279" s="434"/>
      <c r="H279" s="434"/>
      <c r="I279" s="433"/>
      <c r="J279" s="433"/>
      <c r="K279" s="433"/>
      <c r="L279" s="434"/>
      <c r="M279" s="434"/>
      <c r="N279" s="434"/>
      <c r="O279" s="434"/>
      <c r="P279" s="434"/>
      <c r="Q279" s="434"/>
      <c r="R279" s="434"/>
      <c r="S279" s="434"/>
      <c r="T279" s="434"/>
      <c r="U279" s="434"/>
      <c r="V279" s="435"/>
    </row>
    <row r="280" spans="1:23" ht="33.75" customHeight="1" thickBot="1" x14ac:dyDescent="0.4">
      <c r="A280" s="354" t="s">
        <v>9</v>
      </c>
      <c r="B280" s="1317" t="s">
        <v>78</v>
      </c>
      <c r="C280" s="1318"/>
      <c r="E280" s="1456" t="s">
        <v>294</v>
      </c>
      <c r="F280" s="1457"/>
      <c r="G280" s="1315">
        <f>VLOOKUP(B280,'Urbano.Piano inv. forn'!$D$187:$H$206,3,FALSE)</f>
        <v>0</v>
      </c>
      <c r="H280" s="1316"/>
      <c r="I280" s="104"/>
      <c r="J280" s="1456" t="s">
        <v>295</v>
      </c>
      <c r="K280" s="1458"/>
      <c r="L280" s="1457"/>
      <c r="M280" s="1315">
        <f>VLOOKUP(B280,'Urbano.Piano inv. forn'!$D$187:$H$206,4,FALSE)</f>
        <v>0</v>
      </c>
      <c r="N280" s="1316"/>
      <c r="P280" s="359" t="s">
        <v>296</v>
      </c>
      <c r="Q280" s="436"/>
      <c r="S280" s="360" t="s">
        <v>297</v>
      </c>
      <c r="T280" s="1171"/>
      <c r="U280" s="1173"/>
      <c r="V280" s="437"/>
    </row>
    <row r="281" spans="1:23" ht="13.5" customHeight="1" thickBot="1" x14ac:dyDescent="0.4">
      <c r="A281" s="133"/>
      <c r="B281" s="114"/>
      <c r="C281" s="114"/>
      <c r="E281" s="115"/>
      <c r="F281" s="115"/>
      <c r="G281" s="116"/>
      <c r="H281" s="116"/>
      <c r="I281" s="104"/>
      <c r="J281" s="115"/>
      <c r="K281" s="115"/>
      <c r="L281" s="115"/>
      <c r="M281" s="116"/>
      <c r="N281" s="116"/>
      <c r="P281" s="117"/>
      <c r="S281" s="113"/>
      <c r="T281" s="431"/>
      <c r="V281" s="134"/>
      <c r="W281" s="431"/>
    </row>
    <row r="282" spans="1:23" ht="33.75" customHeight="1" thickBot="1" x14ac:dyDescent="0.4">
      <c r="A282" s="1444" t="s">
        <v>298</v>
      </c>
      <c r="B282" s="1445"/>
      <c r="C282" s="1445"/>
      <c r="D282" s="1446"/>
      <c r="E282" s="1346">
        <f>VLOOKUP(B280,'Urbano.Piano inv. forn'!$D$187:$V$206,17,FALSE)</f>
        <v>0</v>
      </c>
      <c r="F282" s="1347"/>
      <c r="G282" s="1347"/>
      <c r="H282" s="1348"/>
      <c r="I282" s="104"/>
      <c r="J282" s="1447" t="s">
        <v>53</v>
      </c>
      <c r="K282" s="1448"/>
      <c r="L282" s="1449"/>
      <c r="M282" s="1346">
        <f>VLOOKUP(B280,'Urbano.Piano inv. forn'!$D$187:$V$206,19,FALSE)</f>
        <v>0</v>
      </c>
      <c r="N282" s="1348"/>
      <c r="O282" s="130"/>
      <c r="P282" s="360" t="s">
        <v>299</v>
      </c>
      <c r="Q282" s="135">
        <f>M282+E282</f>
        <v>0</v>
      </c>
      <c r="S282" s="360" t="s">
        <v>300</v>
      </c>
      <c r="T282" s="1171"/>
      <c r="U282" s="1173"/>
      <c r="V282" s="134"/>
      <c r="W282" s="431"/>
    </row>
    <row r="283" spans="1:23" ht="21.75" customHeight="1" thickBot="1" x14ac:dyDescent="0.4">
      <c r="A283" s="136"/>
      <c r="B283" s="137"/>
      <c r="C283" s="137"/>
      <c r="D283" s="137"/>
      <c r="E283" s="138"/>
      <c r="F283" s="138"/>
      <c r="G283" s="138"/>
      <c r="H283" s="138"/>
      <c r="I283" s="104"/>
      <c r="J283" s="115"/>
      <c r="K283" s="115"/>
      <c r="L283" s="115"/>
      <c r="M283" s="138"/>
      <c r="N283" s="138"/>
      <c r="O283" s="130"/>
      <c r="P283" s="113"/>
      <c r="Q283" s="130"/>
      <c r="S283" s="113"/>
      <c r="T283" s="114"/>
      <c r="U283" s="114"/>
      <c r="V283" s="134"/>
      <c r="W283" s="431"/>
    </row>
    <row r="284" spans="1:23" s="166" customFormat="1" ht="72" customHeight="1" x14ac:dyDescent="0.35">
      <c r="A284" s="1450" t="s">
        <v>301</v>
      </c>
      <c r="B284" s="1452" t="s">
        <v>302</v>
      </c>
      <c r="C284" s="1452" t="s">
        <v>303</v>
      </c>
      <c r="D284" s="355" t="s">
        <v>304</v>
      </c>
      <c r="E284" s="356" t="s">
        <v>305</v>
      </c>
      <c r="F284" s="355" t="s">
        <v>306</v>
      </c>
      <c r="G284" s="355" t="s">
        <v>307</v>
      </c>
      <c r="H284" s="357" t="s">
        <v>268</v>
      </c>
      <c r="I284" s="357" t="s">
        <v>308</v>
      </c>
      <c r="J284" s="357" t="s">
        <v>309</v>
      </c>
      <c r="K284" s="357" t="s">
        <v>818</v>
      </c>
      <c r="L284" s="357" t="s">
        <v>310</v>
      </c>
      <c r="M284" s="357" t="s">
        <v>311</v>
      </c>
      <c r="N284" s="357" t="s">
        <v>312</v>
      </c>
      <c r="O284" s="357" t="s">
        <v>313</v>
      </c>
      <c r="P284" s="357" t="s">
        <v>314</v>
      </c>
      <c r="Q284" s="357" t="s">
        <v>315</v>
      </c>
      <c r="R284" s="357" t="s">
        <v>316</v>
      </c>
      <c r="S284" s="357" t="s">
        <v>317</v>
      </c>
      <c r="T284" s="357" t="s">
        <v>828</v>
      </c>
      <c r="U284" s="1454" t="s">
        <v>319</v>
      </c>
      <c r="V284" s="438"/>
    </row>
    <row r="285" spans="1:23" s="166" customFormat="1" ht="28.5" customHeight="1" thickBot="1" x14ac:dyDescent="0.4">
      <c r="A285" s="1451"/>
      <c r="B285" s="1453"/>
      <c r="C285" s="1453"/>
      <c r="D285" s="358" t="s">
        <v>320</v>
      </c>
      <c r="E285" s="358" t="s">
        <v>321</v>
      </c>
      <c r="F285" s="358" t="s">
        <v>322</v>
      </c>
      <c r="G285" s="358" t="s">
        <v>322</v>
      </c>
      <c r="H285" s="358" t="s">
        <v>77</v>
      </c>
      <c r="I285" s="358" t="s">
        <v>29</v>
      </c>
      <c r="J285" s="358" t="s">
        <v>323</v>
      </c>
      <c r="K285" s="358" t="s">
        <v>324</v>
      </c>
      <c r="L285" s="358" t="s">
        <v>324</v>
      </c>
      <c r="M285" s="358" t="s">
        <v>325</v>
      </c>
      <c r="N285" s="358" t="s">
        <v>324</v>
      </c>
      <c r="O285" s="358" t="s">
        <v>326</v>
      </c>
      <c r="P285" s="358" t="s">
        <v>820</v>
      </c>
      <c r="Q285" s="358" t="s">
        <v>327</v>
      </c>
      <c r="R285" s="358" t="s">
        <v>328</v>
      </c>
      <c r="S285" s="358" t="s">
        <v>329</v>
      </c>
      <c r="T285" s="358" t="s">
        <v>329</v>
      </c>
      <c r="U285" s="1455"/>
      <c r="V285" s="438"/>
    </row>
    <row r="286" spans="1:23" ht="15" customHeight="1" x14ac:dyDescent="0.35">
      <c r="A286" s="1442" t="str">
        <f>B280</f>
        <v>urb.i.1</v>
      </c>
      <c r="B286" s="361">
        <v>1</v>
      </c>
      <c r="C286" s="185"/>
      <c r="D286" s="119"/>
      <c r="E286" s="119"/>
      <c r="F286" s="185"/>
      <c r="G286" s="440"/>
      <c r="H286" s="120"/>
      <c r="I286" s="441"/>
      <c r="J286" s="442"/>
      <c r="K286" s="442"/>
      <c r="L286" s="443"/>
      <c r="M286" s="441"/>
      <c r="N286" s="443"/>
      <c r="O286" s="148"/>
      <c r="P286" s="148"/>
      <c r="Q286" s="441"/>
      <c r="R286" s="441"/>
      <c r="S286" s="441"/>
      <c r="T286" s="441"/>
      <c r="U286" s="444"/>
      <c r="V286" s="437"/>
    </row>
    <row r="287" spans="1:23" x14ac:dyDescent="0.35">
      <c r="A287" s="1442"/>
      <c r="B287" s="362">
        <v>2</v>
      </c>
      <c r="C287" s="118"/>
      <c r="D287" s="112"/>
      <c r="E287" s="112"/>
      <c r="F287" s="118"/>
      <c r="G287" s="445"/>
      <c r="H287" s="120"/>
      <c r="I287" s="428"/>
      <c r="J287" s="446"/>
      <c r="K287" s="446"/>
      <c r="L287" s="447"/>
      <c r="M287" s="428"/>
      <c r="N287" s="447"/>
      <c r="O287" s="139"/>
      <c r="P287" s="139"/>
      <c r="Q287" s="428"/>
      <c r="R287" s="428" t="s">
        <v>330</v>
      </c>
      <c r="S287" s="428"/>
      <c r="T287" s="428"/>
      <c r="U287" s="448"/>
      <c r="V287" s="437"/>
    </row>
    <row r="288" spans="1:23" x14ac:dyDescent="0.35">
      <c r="A288" s="1442"/>
      <c r="B288" s="362">
        <v>3</v>
      </c>
      <c r="C288" s="118"/>
      <c r="D288" s="112"/>
      <c r="E288" s="112"/>
      <c r="F288" s="118"/>
      <c r="G288" s="445"/>
      <c r="H288" s="120"/>
      <c r="I288" s="428"/>
      <c r="J288" s="446"/>
      <c r="K288" s="446"/>
      <c r="L288" s="447"/>
      <c r="M288" s="428"/>
      <c r="N288" s="447"/>
      <c r="O288" s="139"/>
      <c r="P288" s="139"/>
      <c r="Q288" s="428"/>
      <c r="R288" s="428"/>
      <c r="S288" s="428"/>
      <c r="T288" s="428"/>
      <c r="U288" s="448"/>
      <c r="V288" s="437"/>
    </row>
    <row r="289" spans="1:23" x14ac:dyDescent="0.35">
      <c r="A289" s="1442"/>
      <c r="B289" s="362">
        <v>4</v>
      </c>
      <c r="C289" s="118"/>
      <c r="D289" s="112"/>
      <c r="E289" s="112"/>
      <c r="F289" s="118"/>
      <c r="G289" s="445"/>
      <c r="H289" s="120"/>
      <c r="I289" s="428"/>
      <c r="J289" s="446"/>
      <c r="K289" s="446"/>
      <c r="L289" s="447"/>
      <c r="M289" s="428"/>
      <c r="N289" s="447"/>
      <c r="O289" s="139"/>
      <c r="P289" s="139"/>
      <c r="Q289" s="428"/>
      <c r="R289" s="428"/>
      <c r="S289" s="428"/>
      <c r="T289" s="428"/>
      <c r="U289" s="448"/>
      <c r="V289" s="437"/>
    </row>
    <row r="290" spans="1:23" x14ac:dyDescent="0.35">
      <c r="A290" s="1442"/>
      <c r="B290" s="362">
        <v>5</v>
      </c>
      <c r="C290" s="118"/>
      <c r="D290" s="112"/>
      <c r="E290" s="112"/>
      <c r="F290" s="118"/>
      <c r="G290" s="445"/>
      <c r="H290" s="120"/>
      <c r="I290" s="428"/>
      <c r="J290" s="446"/>
      <c r="K290" s="446"/>
      <c r="L290" s="447"/>
      <c r="M290" s="428"/>
      <c r="N290" s="447"/>
      <c r="O290" s="139"/>
      <c r="P290" s="139"/>
      <c r="Q290" s="428"/>
      <c r="R290" s="428"/>
      <c r="S290" s="428"/>
      <c r="T290" s="428"/>
      <c r="U290" s="448"/>
      <c r="V290" s="437"/>
    </row>
    <row r="291" spans="1:23" x14ac:dyDescent="0.35">
      <c r="A291" s="1442"/>
      <c r="B291" s="362">
        <v>6</v>
      </c>
      <c r="C291" s="118"/>
      <c r="D291" s="112"/>
      <c r="E291" s="112"/>
      <c r="F291" s="118"/>
      <c r="G291" s="445"/>
      <c r="H291" s="120"/>
      <c r="I291" s="428"/>
      <c r="J291" s="446"/>
      <c r="K291" s="446"/>
      <c r="L291" s="447"/>
      <c r="M291" s="428"/>
      <c r="N291" s="447"/>
      <c r="O291" s="139"/>
      <c r="P291" s="139"/>
      <c r="Q291" s="428"/>
      <c r="R291" s="428"/>
      <c r="S291" s="428"/>
      <c r="T291" s="428"/>
      <c r="U291" s="448"/>
      <c r="V291" s="437"/>
    </row>
    <row r="292" spans="1:23" x14ac:dyDescent="0.35">
      <c r="A292" s="1442"/>
      <c r="B292" s="362">
        <v>7</v>
      </c>
      <c r="C292" s="118"/>
      <c r="D292" s="112"/>
      <c r="E292" s="112"/>
      <c r="F292" s="118"/>
      <c r="G292" s="445"/>
      <c r="H292" s="120"/>
      <c r="I292" s="428"/>
      <c r="J292" s="446"/>
      <c r="K292" s="446"/>
      <c r="L292" s="447"/>
      <c r="M292" s="428"/>
      <c r="N292" s="447"/>
      <c r="O292" s="139"/>
      <c r="P292" s="139"/>
      <c r="Q292" s="428"/>
      <c r="R292" s="428"/>
      <c r="S292" s="428"/>
      <c r="T292" s="428"/>
      <c r="U292" s="448"/>
      <c r="V292" s="437"/>
    </row>
    <row r="293" spans="1:23" x14ac:dyDescent="0.35">
      <c r="A293" s="1442"/>
      <c r="B293" s="362">
        <v>8</v>
      </c>
      <c r="C293" s="118"/>
      <c r="D293" s="112"/>
      <c r="E293" s="112"/>
      <c r="F293" s="118"/>
      <c r="G293" s="445"/>
      <c r="H293" s="120"/>
      <c r="I293" s="428"/>
      <c r="J293" s="446"/>
      <c r="K293" s="446"/>
      <c r="L293" s="447"/>
      <c r="M293" s="428"/>
      <c r="N293" s="447"/>
      <c r="O293" s="139"/>
      <c r="P293" s="139"/>
      <c r="Q293" s="428"/>
      <c r="R293" s="428"/>
      <c r="S293" s="428"/>
      <c r="T293" s="428"/>
      <c r="U293" s="448"/>
      <c r="V293" s="437"/>
    </row>
    <row r="294" spans="1:23" x14ac:dyDescent="0.35">
      <c r="A294" s="1442"/>
      <c r="B294" s="362">
        <v>9</v>
      </c>
      <c r="C294" s="118"/>
      <c r="D294" s="112"/>
      <c r="E294" s="112"/>
      <c r="F294" s="118"/>
      <c r="G294" s="445"/>
      <c r="H294" s="120"/>
      <c r="I294" s="428"/>
      <c r="J294" s="446"/>
      <c r="K294" s="446"/>
      <c r="L294" s="447"/>
      <c r="M294" s="428"/>
      <c r="N294" s="447"/>
      <c r="O294" s="139"/>
      <c r="P294" s="139"/>
      <c r="Q294" s="428"/>
      <c r="R294" s="428"/>
      <c r="S294" s="428"/>
      <c r="T294" s="428"/>
      <c r="U294" s="448"/>
      <c r="V294" s="437"/>
    </row>
    <row r="295" spans="1:23" ht="15" thickBot="1" x14ac:dyDescent="0.4">
      <c r="A295" s="1443"/>
      <c r="B295" s="363">
        <v>10</v>
      </c>
      <c r="C295" s="132"/>
      <c r="D295" s="131"/>
      <c r="E295" s="131"/>
      <c r="F295" s="132"/>
      <c r="G295" s="449"/>
      <c r="H295" s="367"/>
      <c r="I295" s="450"/>
      <c r="J295" s="451"/>
      <c r="K295" s="451"/>
      <c r="L295" s="452"/>
      <c r="M295" s="450"/>
      <c r="N295" s="452"/>
      <c r="O295" s="140"/>
      <c r="P295" s="140"/>
      <c r="Q295" s="450"/>
      <c r="R295" s="450"/>
      <c r="S295" s="450"/>
      <c r="T295" s="450"/>
      <c r="U295" s="453"/>
      <c r="V295" s="437"/>
    </row>
    <row r="296" spans="1:23" ht="25" thickBot="1" x14ac:dyDescent="0.4">
      <c r="A296" s="564"/>
      <c r="C296" s="565"/>
      <c r="D296" s="566"/>
      <c r="E296" s="424" t="s">
        <v>331</v>
      </c>
      <c r="F296" s="425">
        <f>COUNTA(F286:F295)</f>
        <v>0</v>
      </c>
      <c r="G296" s="426">
        <f>COUNTA(G286:G295)</f>
        <v>0</v>
      </c>
      <c r="H296" s="565"/>
      <c r="I296" s="431"/>
      <c r="J296" s="567"/>
      <c r="K296" s="567"/>
      <c r="L296" s="568"/>
      <c r="M296" s="1354" t="s">
        <v>563</v>
      </c>
      <c r="N296" s="1355"/>
      <c r="O296" s="747">
        <f>SUM(O286:O295)</f>
        <v>0</v>
      </c>
      <c r="P296" s="748">
        <f>SUM(P286:P295)</f>
        <v>0</v>
      </c>
      <c r="Q296" s="431"/>
      <c r="S296" s="113"/>
      <c r="T296" s="117"/>
      <c r="U296" s="531"/>
      <c r="V296" s="455"/>
    </row>
    <row r="297" spans="1:23" ht="15" thickBot="1" x14ac:dyDescent="0.4">
      <c r="A297" s="456"/>
      <c r="B297" s="457"/>
      <c r="C297" s="407"/>
      <c r="D297" s="407"/>
      <c r="E297" s="407"/>
      <c r="F297" s="457"/>
      <c r="G297" s="407"/>
      <c r="H297" s="407"/>
      <c r="I297" s="457"/>
      <c r="J297" s="457"/>
      <c r="K297" s="457"/>
      <c r="L297" s="407"/>
      <c r="M297" s="407"/>
      <c r="N297" s="407"/>
      <c r="O297" s="407"/>
      <c r="P297" s="407"/>
      <c r="Q297" s="407"/>
      <c r="R297" s="407"/>
      <c r="S297" s="407"/>
      <c r="T297" s="458"/>
      <c r="U297" s="407"/>
      <c r="V297" s="459"/>
    </row>
    <row r="298" spans="1:23" ht="15" thickBot="1" x14ac:dyDescent="0.4">
      <c r="A298" s="432"/>
      <c r="B298" s="433"/>
      <c r="C298" s="434"/>
      <c r="D298" s="434"/>
      <c r="E298" s="434"/>
      <c r="F298" s="433"/>
      <c r="G298" s="434"/>
      <c r="H298" s="434"/>
      <c r="I298" s="433"/>
      <c r="J298" s="433"/>
      <c r="K298" s="433"/>
      <c r="L298" s="434"/>
      <c r="M298" s="434"/>
      <c r="N298" s="434"/>
      <c r="O298" s="434"/>
      <c r="P298" s="434"/>
      <c r="Q298" s="434"/>
      <c r="R298" s="434"/>
      <c r="S298" s="434"/>
      <c r="T298" s="434"/>
      <c r="U298" s="434"/>
      <c r="V298" s="435"/>
    </row>
    <row r="299" spans="1:23" ht="33.75" customHeight="1" thickBot="1" x14ac:dyDescent="0.4">
      <c r="A299" s="354" t="s">
        <v>9</v>
      </c>
      <c r="B299" s="1317" t="s">
        <v>78</v>
      </c>
      <c r="C299" s="1318"/>
      <c r="E299" s="1456" t="s">
        <v>294</v>
      </c>
      <c r="F299" s="1457"/>
      <c r="G299" s="1315">
        <f>VLOOKUP(B299,'Urbano.Piano inv. forn'!$D$187:$H$206,3,FALSE)</f>
        <v>0</v>
      </c>
      <c r="H299" s="1316"/>
      <c r="I299" s="104"/>
      <c r="J299" s="1456" t="s">
        <v>295</v>
      </c>
      <c r="K299" s="1458"/>
      <c r="L299" s="1457"/>
      <c r="M299" s="1315">
        <f>VLOOKUP(B299,'Urbano.Piano inv. forn'!$D$187:$H$206,4,FALSE)</f>
        <v>0</v>
      </c>
      <c r="N299" s="1316"/>
      <c r="P299" s="359" t="s">
        <v>296</v>
      </c>
      <c r="Q299" s="436"/>
      <c r="S299" s="360" t="s">
        <v>297</v>
      </c>
      <c r="T299" s="1171"/>
      <c r="U299" s="1173"/>
      <c r="V299" s="437"/>
    </row>
    <row r="300" spans="1:23" ht="13.5" customHeight="1" thickBot="1" x14ac:dyDescent="0.4">
      <c r="A300" s="133"/>
      <c r="B300" s="114"/>
      <c r="C300" s="114"/>
      <c r="E300" s="115"/>
      <c r="F300" s="115"/>
      <c r="G300" s="116"/>
      <c r="H300" s="116"/>
      <c r="I300" s="104"/>
      <c r="J300" s="115"/>
      <c r="K300" s="115"/>
      <c r="L300" s="115"/>
      <c r="M300" s="116"/>
      <c r="N300" s="116"/>
      <c r="P300" s="117"/>
      <c r="S300" s="113"/>
      <c r="T300" s="431"/>
      <c r="V300" s="134"/>
      <c r="W300" s="431"/>
    </row>
    <row r="301" spans="1:23" ht="33.75" customHeight="1" thickBot="1" x14ac:dyDescent="0.4">
      <c r="A301" s="1444" t="s">
        <v>298</v>
      </c>
      <c r="B301" s="1445"/>
      <c r="C301" s="1445"/>
      <c r="D301" s="1446"/>
      <c r="E301" s="1346">
        <f>VLOOKUP(B299,'Urbano.Piano inv. forn'!$D$187:$V$206,17,FALSE)</f>
        <v>0</v>
      </c>
      <c r="F301" s="1347"/>
      <c r="G301" s="1347"/>
      <c r="H301" s="1348"/>
      <c r="I301" s="104"/>
      <c r="J301" s="1447" t="s">
        <v>53</v>
      </c>
      <c r="K301" s="1448"/>
      <c r="L301" s="1449"/>
      <c r="M301" s="1346">
        <f>VLOOKUP(B299,'Urbano.Piano inv. forn'!$D$187:$V$206,19,FALSE)</f>
        <v>0</v>
      </c>
      <c r="N301" s="1348"/>
      <c r="O301" s="130"/>
      <c r="P301" s="360" t="s">
        <v>299</v>
      </c>
      <c r="Q301" s="135">
        <f>M301+E301</f>
        <v>0</v>
      </c>
      <c r="S301" s="360" t="s">
        <v>300</v>
      </c>
      <c r="T301" s="1171"/>
      <c r="U301" s="1173"/>
      <c r="V301" s="134"/>
      <c r="W301" s="431"/>
    </row>
    <row r="302" spans="1:23" ht="21.75" customHeight="1" thickBot="1" x14ac:dyDescent="0.4">
      <c r="A302" s="136"/>
      <c r="B302" s="137"/>
      <c r="C302" s="137"/>
      <c r="D302" s="137"/>
      <c r="E302" s="138"/>
      <c r="F302" s="138"/>
      <c r="G302" s="138"/>
      <c r="H302" s="138"/>
      <c r="I302" s="104"/>
      <c r="J302" s="115"/>
      <c r="K302" s="115"/>
      <c r="L302" s="115"/>
      <c r="M302" s="138"/>
      <c r="N302" s="138"/>
      <c r="O302" s="130"/>
      <c r="P302" s="113"/>
      <c r="Q302" s="130"/>
      <c r="S302" s="113"/>
      <c r="T302" s="114"/>
      <c r="U302" s="114"/>
      <c r="V302" s="134"/>
      <c r="W302" s="431"/>
    </row>
    <row r="303" spans="1:23" s="166" customFormat="1" ht="72" customHeight="1" x14ac:dyDescent="0.35">
      <c r="A303" s="1450" t="s">
        <v>301</v>
      </c>
      <c r="B303" s="1452" t="s">
        <v>302</v>
      </c>
      <c r="C303" s="1452" t="s">
        <v>303</v>
      </c>
      <c r="D303" s="355" t="s">
        <v>304</v>
      </c>
      <c r="E303" s="356" t="s">
        <v>305</v>
      </c>
      <c r="F303" s="355" t="s">
        <v>306</v>
      </c>
      <c r="G303" s="355" t="s">
        <v>307</v>
      </c>
      <c r="H303" s="357" t="s">
        <v>268</v>
      </c>
      <c r="I303" s="357" t="s">
        <v>308</v>
      </c>
      <c r="J303" s="357" t="s">
        <v>309</v>
      </c>
      <c r="K303" s="357" t="s">
        <v>818</v>
      </c>
      <c r="L303" s="357" t="s">
        <v>310</v>
      </c>
      <c r="M303" s="357" t="s">
        <v>311</v>
      </c>
      <c r="N303" s="357" t="s">
        <v>312</v>
      </c>
      <c r="O303" s="357" t="s">
        <v>313</v>
      </c>
      <c r="P303" s="357" t="s">
        <v>314</v>
      </c>
      <c r="Q303" s="357" t="s">
        <v>315</v>
      </c>
      <c r="R303" s="357" t="s">
        <v>316</v>
      </c>
      <c r="S303" s="357" t="s">
        <v>317</v>
      </c>
      <c r="T303" s="357" t="s">
        <v>828</v>
      </c>
      <c r="U303" s="1454" t="s">
        <v>319</v>
      </c>
      <c r="V303" s="438"/>
    </row>
    <row r="304" spans="1:23" s="166" customFormat="1" ht="28.5" customHeight="1" thickBot="1" x14ac:dyDescent="0.4">
      <c r="A304" s="1451"/>
      <c r="B304" s="1453"/>
      <c r="C304" s="1453"/>
      <c r="D304" s="358" t="s">
        <v>320</v>
      </c>
      <c r="E304" s="358" t="s">
        <v>321</v>
      </c>
      <c r="F304" s="358" t="s">
        <v>322</v>
      </c>
      <c r="G304" s="358" t="s">
        <v>322</v>
      </c>
      <c r="H304" s="358" t="s">
        <v>77</v>
      </c>
      <c r="I304" s="358" t="s">
        <v>29</v>
      </c>
      <c r="J304" s="358" t="s">
        <v>323</v>
      </c>
      <c r="K304" s="358" t="s">
        <v>324</v>
      </c>
      <c r="L304" s="358" t="s">
        <v>324</v>
      </c>
      <c r="M304" s="358" t="s">
        <v>325</v>
      </c>
      <c r="N304" s="358" t="s">
        <v>324</v>
      </c>
      <c r="O304" s="358" t="s">
        <v>326</v>
      </c>
      <c r="P304" s="358" t="s">
        <v>820</v>
      </c>
      <c r="Q304" s="358" t="s">
        <v>327</v>
      </c>
      <c r="R304" s="358" t="s">
        <v>328</v>
      </c>
      <c r="S304" s="358" t="s">
        <v>329</v>
      </c>
      <c r="T304" s="358" t="s">
        <v>329</v>
      </c>
      <c r="U304" s="1455"/>
      <c r="V304" s="438"/>
    </row>
    <row r="305" spans="1:23" ht="15" customHeight="1" x14ac:dyDescent="0.35">
      <c r="A305" s="1442" t="str">
        <f>B299</f>
        <v>urb.i.1</v>
      </c>
      <c r="B305" s="361">
        <v>1</v>
      </c>
      <c r="C305" s="185"/>
      <c r="D305" s="119"/>
      <c r="E305" s="119"/>
      <c r="F305" s="185"/>
      <c r="G305" s="440"/>
      <c r="H305" s="120"/>
      <c r="I305" s="441"/>
      <c r="J305" s="442"/>
      <c r="K305" s="442"/>
      <c r="L305" s="443"/>
      <c r="M305" s="441"/>
      <c r="N305" s="443"/>
      <c r="O305" s="148"/>
      <c r="P305" s="148"/>
      <c r="Q305" s="441"/>
      <c r="R305" s="441"/>
      <c r="S305" s="441"/>
      <c r="T305" s="441"/>
      <c r="U305" s="444"/>
      <c r="V305" s="437"/>
    </row>
    <row r="306" spans="1:23" x14ac:dyDescent="0.35">
      <c r="A306" s="1442"/>
      <c r="B306" s="362">
        <v>2</v>
      </c>
      <c r="C306" s="118"/>
      <c r="D306" s="112"/>
      <c r="E306" s="112"/>
      <c r="F306" s="118"/>
      <c r="G306" s="445"/>
      <c r="H306" s="120"/>
      <c r="I306" s="428"/>
      <c r="J306" s="446"/>
      <c r="K306" s="446"/>
      <c r="L306" s="447"/>
      <c r="M306" s="428"/>
      <c r="N306" s="447"/>
      <c r="O306" s="139"/>
      <c r="P306" s="139"/>
      <c r="Q306" s="428"/>
      <c r="R306" s="428" t="s">
        <v>330</v>
      </c>
      <c r="S306" s="428"/>
      <c r="T306" s="428"/>
      <c r="U306" s="448"/>
      <c r="V306" s="437"/>
    </row>
    <row r="307" spans="1:23" x14ac:dyDescent="0.35">
      <c r="A307" s="1442"/>
      <c r="B307" s="362">
        <v>3</v>
      </c>
      <c r="C307" s="118"/>
      <c r="D307" s="112"/>
      <c r="E307" s="112"/>
      <c r="F307" s="118"/>
      <c r="G307" s="445"/>
      <c r="H307" s="120"/>
      <c r="I307" s="428"/>
      <c r="J307" s="446"/>
      <c r="K307" s="446"/>
      <c r="L307" s="447"/>
      <c r="M307" s="428"/>
      <c r="N307" s="447"/>
      <c r="O307" s="139"/>
      <c r="P307" s="139"/>
      <c r="Q307" s="428"/>
      <c r="R307" s="428"/>
      <c r="S307" s="428"/>
      <c r="T307" s="428"/>
      <c r="U307" s="448"/>
      <c r="V307" s="437"/>
    </row>
    <row r="308" spans="1:23" x14ac:dyDescent="0.35">
      <c r="A308" s="1442"/>
      <c r="B308" s="362">
        <v>4</v>
      </c>
      <c r="C308" s="118"/>
      <c r="D308" s="112"/>
      <c r="E308" s="112"/>
      <c r="F308" s="118"/>
      <c r="G308" s="445"/>
      <c r="H308" s="120"/>
      <c r="I308" s="428"/>
      <c r="J308" s="446"/>
      <c r="K308" s="446"/>
      <c r="L308" s="447"/>
      <c r="M308" s="428"/>
      <c r="N308" s="447"/>
      <c r="O308" s="139"/>
      <c r="P308" s="139"/>
      <c r="Q308" s="428"/>
      <c r="R308" s="428"/>
      <c r="S308" s="428"/>
      <c r="T308" s="428"/>
      <c r="U308" s="448"/>
      <c r="V308" s="437"/>
    </row>
    <row r="309" spans="1:23" x14ac:dyDescent="0.35">
      <c r="A309" s="1442"/>
      <c r="B309" s="362">
        <v>5</v>
      </c>
      <c r="C309" s="118"/>
      <c r="D309" s="112"/>
      <c r="E309" s="112"/>
      <c r="F309" s="118"/>
      <c r="G309" s="445"/>
      <c r="H309" s="120"/>
      <c r="I309" s="428"/>
      <c r="J309" s="446"/>
      <c r="K309" s="446"/>
      <c r="L309" s="447"/>
      <c r="M309" s="428"/>
      <c r="N309" s="447"/>
      <c r="O309" s="139"/>
      <c r="P309" s="139"/>
      <c r="Q309" s="428"/>
      <c r="R309" s="428"/>
      <c r="S309" s="428"/>
      <c r="T309" s="428"/>
      <c r="U309" s="448"/>
      <c r="V309" s="437"/>
    </row>
    <row r="310" spans="1:23" x14ac:dyDescent="0.35">
      <c r="A310" s="1442"/>
      <c r="B310" s="362">
        <v>6</v>
      </c>
      <c r="C310" s="118"/>
      <c r="D310" s="112"/>
      <c r="E310" s="112"/>
      <c r="F310" s="118"/>
      <c r="G310" s="445"/>
      <c r="H310" s="120"/>
      <c r="I310" s="428"/>
      <c r="J310" s="446"/>
      <c r="K310" s="446"/>
      <c r="L310" s="447"/>
      <c r="M310" s="428"/>
      <c r="N310" s="447"/>
      <c r="O310" s="139"/>
      <c r="P310" s="139"/>
      <c r="Q310" s="428"/>
      <c r="R310" s="428"/>
      <c r="S310" s="428"/>
      <c r="T310" s="428"/>
      <c r="U310" s="448"/>
      <c r="V310" s="437"/>
    </row>
    <row r="311" spans="1:23" x14ac:dyDescent="0.35">
      <c r="A311" s="1442"/>
      <c r="B311" s="362">
        <v>7</v>
      </c>
      <c r="C311" s="118"/>
      <c r="D311" s="112"/>
      <c r="E311" s="112"/>
      <c r="F311" s="118"/>
      <c r="G311" s="445"/>
      <c r="H311" s="120"/>
      <c r="I311" s="428"/>
      <c r="J311" s="446"/>
      <c r="K311" s="446"/>
      <c r="L311" s="447"/>
      <c r="M311" s="428"/>
      <c r="N311" s="447"/>
      <c r="O311" s="139"/>
      <c r="P311" s="139"/>
      <c r="Q311" s="428"/>
      <c r="R311" s="428"/>
      <c r="S311" s="428"/>
      <c r="T311" s="428"/>
      <c r="U311" s="448"/>
      <c r="V311" s="437"/>
    </row>
    <row r="312" spans="1:23" x14ac:dyDescent="0.35">
      <c r="A312" s="1442"/>
      <c r="B312" s="362">
        <v>8</v>
      </c>
      <c r="C312" s="118"/>
      <c r="D312" s="112"/>
      <c r="E312" s="112"/>
      <c r="F312" s="118"/>
      <c r="G312" s="445"/>
      <c r="H312" s="120"/>
      <c r="I312" s="428"/>
      <c r="J312" s="446"/>
      <c r="K312" s="446"/>
      <c r="L312" s="447"/>
      <c r="M312" s="428"/>
      <c r="N312" s="447"/>
      <c r="O312" s="139"/>
      <c r="P312" s="139"/>
      <c r="Q312" s="428"/>
      <c r="R312" s="428"/>
      <c r="S312" s="428"/>
      <c r="T312" s="428"/>
      <c r="U312" s="448"/>
      <c r="V312" s="437"/>
    </row>
    <row r="313" spans="1:23" x14ac:dyDescent="0.35">
      <c r="A313" s="1442"/>
      <c r="B313" s="362">
        <v>9</v>
      </c>
      <c r="C313" s="118"/>
      <c r="D313" s="112"/>
      <c r="E313" s="112"/>
      <c r="F313" s="118"/>
      <c r="G313" s="445"/>
      <c r="H313" s="120"/>
      <c r="I313" s="428"/>
      <c r="J313" s="446"/>
      <c r="K313" s="446"/>
      <c r="L313" s="447"/>
      <c r="M313" s="428"/>
      <c r="N313" s="447"/>
      <c r="O313" s="139"/>
      <c r="P313" s="139"/>
      <c r="Q313" s="428"/>
      <c r="R313" s="428"/>
      <c r="S313" s="428"/>
      <c r="T313" s="428"/>
      <c r="U313" s="448"/>
      <c r="V313" s="437"/>
    </row>
    <row r="314" spans="1:23" ht="15" thickBot="1" x14ac:dyDescent="0.4">
      <c r="A314" s="1443"/>
      <c r="B314" s="363">
        <v>10</v>
      </c>
      <c r="C314" s="132"/>
      <c r="D314" s="131"/>
      <c r="E314" s="131"/>
      <c r="F314" s="132"/>
      <c r="G314" s="449"/>
      <c r="H314" s="367"/>
      <c r="I314" s="450"/>
      <c r="J314" s="451"/>
      <c r="K314" s="451"/>
      <c r="L314" s="452"/>
      <c r="M314" s="450"/>
      <c r="N314" s="452"/>
      <c r="O314" s="140"/>
      <c r="P314" s="140"/>
      <c r="Q314" s="450"/>
      <c r="R314" s="450"/>
      <c r="S314" s="450"/>
      <c r="T314" s="450"/>
      <c r="U314" s="453"/>
      <c r="V314" s="437"/>
    </row>
    <row r="315" spans="1:23" ht="25" thickBot="1" x14ac:dyDescent="0.4">
      <c r="A315" s="564"/>
      <c r="C315" s="565"/>
      <c r="D315" s="566"/>
      <c r="E315" s="424" t="s">
        <v>331</v>
      </c>
      <c r="F315" s="425">
        <f>COUNTA(F305:F314)</f>
        <v>0</v>
      </c>
      <c r="G315" s="426">
        <f>COUNTA(G305:G314)</f>
        <v>0</v>
      </c>
      <c r="H315" s="565"/>
      <c r="I315" s="431"/>
      <c r="J315" s="567"/>
      <c r="K315" s="567"/>
      <c r="L315" s="568"/>
      <c r="M315" s="1354" t="s">
        <v>563</v>
      </c>
      <c r="N315" s="1355"/>
      <c r="O315" s="747">
        <f>SUM(O305:O314)</f>
        <v>0</v>
      </c>
      <c r="P315" s="748">
        <f>SUM(P305:P314)</f>
        <v>0</v>
      </c>
      <c r="Q315" s="431"/>
      <c r="S315" s="113"/>
      <c r="T315" s="117"/>
      <c r="U315" s="531"/>
      <c r="V315" s="455"/>
    </row>
    <row r="316" spans="1:23" ht="15" thickBot="1" x14ac:dyDescent="0.4">
      <c r="A316" s="456"/>
      <c r="B316" s="457"/>
      <c r="C316" s="407"/>
      <c r="D316" s="407"/>
      <c r="E316" s="407"/>
      <c r="F316" s="457"/>
      <c r="G316" s="407"/>
      <c r="H316" s="407"/>
      <c r="I316" s="457"/>
      <c r="J316" s="457"/>
      <c r="K316" s="457"/>
      <c r="L316" s="407"/>
      <c r="M316" s="407"/>
      <c r="N316" s="407"/>
      <c r="O316" s="407"/>
      <c r="P316" s="407"/>
      <c r="Q316" s="407"/>
      <c r="R316" s="407"/>
      <c r="S316" s="407"/>
      <c r="T316" s="458"/>
      <c r="U316" s="407"/>
      <c r="V316" s="459"/>
    </row>
    <row r="317" spans="1:23" ht="15" thickBot="1" x14ac:dyDescent="0.4">
      <c r="A317" s="432"/>
      <c r="B317" s="433"/>
      <c r="C317" s="434"/>
      <c r="D317" s="434"/>
      <c r="E317" s="434"/>
      <c r="F317" s="433"/>
      <c r="G317" s="434"/>
      <c r="H317" s="434"/>
      <c r="I317" s="433"/>
      <c r="J317" s="433"/>
      <c r="K317" s="433"/>
      <c r="L317" s="434"/>
      <c r="M317" s="434"/>
      <c r="N317" s="434"/>
      <c r="O317" s="434"/>
      <c r="P317" s="434"/>
      <c r="Q317" s="434"/>
      <c r="R317" s="434"/>
      <c r="S317" s="434"/>
      <c r="T317" s="434"/>
      <c r="U317" s="434"/>
      <c r="V317" s="435"/>
    </row>
    <row r="318" spans="1:23" ht="33.75" customHeight="1" thickBot="1" x14ac:dyDescent="0.4">
      <c r="A318" s="354" t="s">
        <v>9</v>
      </c>
      <c r="B318" s="1317" t="s">
        <v>78</v>
      </c>
      <c r="C318" s="1318"/>
      <c r="E318" s="1456" t="s">
        <v>294</v>
      </c>
      <c r="F318" s="1457"/>
      <c r="G318" s="1315">
        <f>VLOOKUP(B318,'Urbano.Piano inv. forn'!$D$187:$H$206,3,FALSE)</f>
        <v>0</v>
      </c>
      <c r="H318" s="1316"/>
      <c r="I318" s="104"/>
      <c r="J318" s="1456" t="s">
        <v>295</v>
      </c>
      <c r="K318" s="1458"/>
      <c r="L318" s="1457"/>
      <c r="M318" s="1315">
        <f>VLOOKUP(B318,'Urbano.Piano inv. forn'!$D$187:$H$206,4,FALSE)</f>
        <v>0</v>
      </c>
      <c r="N318" s="1316"/>
      <c r="P318" s="359" t="s">
        <v>296</v>
      </c>
      <c r="Q318" s="436"/>
      <c r="S318" s="360" t="s">
        <v>297</v>
      </c>
      <c r="T318" s="1171"/>
      <c r="U318" s="1173"/>
      <c r="V318" s="437"/>
    </row>
    <row r="319" spans="1:23" ht="13.5" customHeight="1" thickBot="1" x14ac:dyDescent="0.4">
      <c r="A319" s="133"/>
      <c r="B319" s="114"/>
      <c r="C319" s="114"/>
      <c r="E319" s="115"/>
      <c r="F319" s="115"/>
      <c r="G319" s="116"/>
      <c r="H319" s="116"/>
      <c r="I319" s="104"/>
      <c r="J319" s="115"/>
      <c r="K319" s="115"/>
      <c r="L319" s="115"/>
      <c r="M319" s="116"/>
      <c r="N319" s="116"/>
      <c r="P319" s="117"/>
      <c r="S319" s="113"/>
      <c r="T319" s="431"/>
      <c r="V319" s="134"/>
      <c r="W319" s="431"/>
    </row>
    <row r="320" spans="1:23" ht="33.75" customHeight="1" thickBot="1" x14ac:dyDescent="0.4">
      <c r="A320" s="1444" t="s">
        <v>298</v>
      </c>
      <c r="B320" s="1445"/>
      <c r="C320" s="1445"/>
      <c r="D320" s="1446"/>
      <c r="E320" s="1346">
        <f>VLOOKUP(B318,'Urbano.Piano inv. forn'!$D$187:$V$206,17,FALSE)</f>
        <v>0</v>
      </c>
      <c r="F320" s="1347"/>
      <c r="G320" s="1347"/>
      <c r="H320" s="1348"/>
      <c r="I320" s="104"/>
      <c r="J320" s="1447" t="s">
        <v>53</v>
      </c>
      <c r="K320" s="1448"/>
      <c r="L320" s="1449"/>
      <c r="M320" s="1346">
        <f>VLOOKUP(B318,'Urbano.Piano inv. forn'!$D$187:$V$206,19,FALSE)</f>
        <v>0</v>
      </c>
      <c r="N320" s="1348"/>
      <c r="O320" s="130"/>
      <c r="P320" s="360" t="s">
        <v>299</v>
      </c>
      <c r="Q320" s="135">
        <f>M320+E320</f>
        <v>0</v>
      </c>
      <c r="S320" s="360" t="s">
        <v>300</v>
      </c>
      <c r="T320" s="1171"/>
      <c r="U320" s="1173"/>
      <c r="V320" s="134"/>
      <c r="W320" s="431"/>
    </row>
    <row r="321" spans="1:23" ht="21.75" customHeight="1" thickBot="1" x14ac:dyDescent="0.4">
      <c r="A321" s="136"/>
      <c r="B321" s="137"/>
      <c r="C321" s="137"/>
      <c r="D321" s="137"/>
      <c r="E321" s="138"/>
      <c r="F321" s="138"/>
      <c r="G321" s="138"/>
      <c r="H321" s="138"/>
      <c r="I321" s="104"/>
      <c r="J321" s="115"/>
      <c r="K321" s="115"/>
      <c r="L321" s="115"/>
      <c r="M321" s="138"/>
      <c r="N321" s="138"/>
      <c r="O321" s="130"/>
      <c r="P321" s="113"/>
      <c r="Q321" s="130"/>
      <c r="S321" s="113"/>
      <c r="T321" s="114"/>
      <c r="U321" s="114"/>
      <c r="V321" s="134"/>
      <c r="W321" s="431"/>
    </row>
    <row r="322" spans="1:23" s="166" customFormat="1" ht="72" customHeight="1" x14ac:dyDescent="0.35">
      <c r="A322" s="1450" t="s">
        <v>301</v>
      </c>
      <c r="B322" s="1452" t="s">
        <v>302</v>
      </c>
      <c r="C322" s="1452" t="s">
        <v>303</v>
      </c>
      <c r="D322" s="355" t="s">
        <v>304</v>
      </c>
      <c r="E322" s="356" t="s">
        <v>305</v>
      </c>
      <c r="F322" s="355" t="s">
        <v>306</v>
      </c>
      <c r="G322" s="355" t="s">
        <v>307</v>
      </c>
      <c r="H322" s="357" t="s">
        <v>268</v>
      </c>
      <c r="I322" s="357" t="s">
        <v>308</v>
      </c>
      <c r="J322" s="357" t="s">
        <v>309</v>
      </c>
      <c r="K322" s="357" t="s">
        <v>818</v>
      </c>
      <c r="L322" s="357" t="s">
        <v>310</v>
      </c>
      <c r="M322" s="357" t="s">
        <v>311</v>
      </c>
      <c r="N322" s="357" t="s">
        <v>312</v>
      </c>
      <c r="O322" s="357" t="s">
        <v>313</v>
      </c>
      <c r="P322" s="357" t="s">
        <v>314</v>
      </c>
      <c r="Q322" s="357" t="s">
        <v>315</v>
      </c>
      <c r="R322" s="357" t="s">
        <v>316</v>
      </c>
      <c r="S322" s="357" t="s">
        <v>317</v>
      </c>
      <c r="T322" s="357" t="s">
        <v>828</v>
      </c>
      <c r="U322" s="1454" t="s">
        <v>319</v>
      </c>
      <c r="V322" s="438"/>
    </row>
    <row r="323" spans="1:23" s="166" customFormat="1" ht="28.5" customHeight="1" thickBot="1" x14ac:dyDescent="0.4">
      <c r="A323" s="1451"/>
      <c r="B323" s="1453"/>
      <c r="C323" s="1453"/>
      <c r="D323" s="358" t="s">
        <v>320</v>
      </c>
      <c r="E323" s="358" t="s">
        <v>321</v>
      </c>
      <c r="F323" s="358" t="s">
        <v>322</v>
      </c>
      <c r="G323" s="358" t="s">
        <v>322</v>
      </c>
      <c r="H323" s="358" t="s">
        <v>77</v>
      </c>
      <c r="I323" s="358" t="s">
        <v>29</v>
      </c>
      <c r="J323" s="358" t="s">
        <v>323</v>
      </c>
      <c r="K323" s="358" t="s">
        <v>324</v>
      </c>
      <c r="L323" s="358" t="s">
        <v>324</v>
      </c>
      <c r="M323" s="358" t="s">
        <v>325</v>
      </c>
      <c r="N323" s="358" t="s">
        <v>324</v>
      </c>
      <c r="O323" s="358" t="s">
        <v>326</v>
      </c>
      <c r="P323" s="358" t="s">
        <v>820</v>
      </c>
      <c r="Q323" s="358" t="s">
        <v>327</v>
      </c>
      <c r="R323" s="358" t="s">
        <v>328</v>
      </c>
      <c r="S323" s="358" t="s">
        <v>329</v>
      </c>
      <c r="T323" s="358" t="s">
        <v>329</v>
      </c>
      <c r="U323" s="1455"/>
      <c r="V323" s="438"/>
    </row>
    <row r="324" spans="1:23" ht="15" customHeight="1" x14ac:dyDescent="0.35">
      <c r="A324" s="1442" t="str">
        <f>B318</f>
        <v>urb.i.1</v>
      </c>
      <c r="B324" s="361">
        <v>1</v>
      </c>
      <c r="C324" s="185"/>
      <c r="D324" s="119"/>
      <c r="E324" s="119"/>
      <c r="F324" s="185"/>
      <c r="G324" s="440"/>
      <c r="H324" s="120"/>
      <c r="I324" s="441"/>
      <c r="J324" s="442"/>
      <c r="K324" s="442"/>
      <c r="L324" s="443"/>
      <c r="M324" s="441"/>
      <c r="N324" s="443"/>
      <c r="O324" s="148"/>
      <c r="P324" s="148"/>
      <c r="Q324" s="441"/>
      <c r="R324" s="441"/>
      <c r="S324" s="441"/>
      <c r="T324" s="441"/>
      <c r="U324" s="444"/>
      <c r="V324" s="437"/>
    </row>
    <row r="325" spans="1:23" x14ac:dyDescent="0.35">
      <c r="A325" s="1442"/>
      <c r="B325" s="362">
        <v>2</v>
      </c>
      <c r="C325" s="118"/>
      <c r="D325" s="112"/>
      <c r="E325" s="112"/>
      <c r="F325" s="118"/>
      <c r="G325" s="445"/>
      <c r="H325" s="120"/>
      <c r="I325" s="428"/>
      <c r="J325" s="446"/>
      <c r="K325" s="446"/>
      <c r="L325" s="447"/>
      <c r="M325" s="428"/>
      <c r="N325" s="447"/>
      <c r="O325" s="139"/>
      <c r="P325" s="139"/>
      <c r="Q325" s="428"/>
      <c r="R325" s="428" t="s">
        <v>330</v>
      </c>
      <c r="S325" s="428"/>
      <c r="T325" s="428"/>
      <c r="U325" s="448"/>
      <c r="V325" s="437"/>
    </row>
    <row r="326" spans="1:23" x14ac:dyDescent="0.35">
      <c r="A326" s="1442"/>
      <c r="B326" s="362">
        <v>3</v>
      </c>
      <c r="C326" s="118"/>
      <c r="D326" s="112"/>
      <c r="E326" s="112"/>
      <c r="F326" s="118"/>
      <c r="G326" s="445"/>
      <c r="H326" s="120"/>
      <c r="I326" s="428"/>
      <c r="J326" s="446"/>
      <c r="K326" s="446"/>
      <c r="L326" s="447"/>
      <c r="M326" s="428"/>
      <c r="N326" s="447"/>
      <c r="O326" s="139"/>
      <c r="P326" s="139"/>
      <c r="Q326" s="428"/>
      <c r="R326" s="428"/>
      <c r="S326" s="428"/>
      <c r="T326" s="428"/>
      <c r="U326" s="448"/>
      <c r="V326" s="437"/>
    </row>
    <row r="327" spans="1:23" x14ac:dyDescent="0.35">
      <c r="A327" s="1442"/>
      <c r="B327" s="362">
        <v>4</v>
      </c>
      <c r="C327" s="118"/>
      <c r="D327" s="112"/>
      <c r="E327" s="112"/>
      <c r="F327" s="118"/>
      <c r="G327" s="445"/>
      <c r="H327" s="120"/>
      <c r="I327" s="428"/>
      <c r="J327" s="446"/>
      <c r="K327" s="446"/>
      <c r="L327" s="447"/>
      <c r="M327" s="428"/>
      <c r="N327" s="447"/>
      <c r="O327" s="139"/>
      <c r="P327" s="139"/>
      <c r="Q327" s="428"/>
      <c r="R327" s="428"/>
      <c r="S327" s="428"/>
      <c r="T327" s="428"/>
      <c r="U327" s="448"/>
      <c r="V327" s="437"/>
    </row>
    <row r="328" spans="1:23" x14ac:dyDescent="0.35">
      <c r="A328" s="1442"/>
      <c r="B328" s="362">
        <v>5</v>
      </c>
      <c r="C328" s="118"/>
      <c r="D328" s="112"/>
      <c r="E328" s="112"/>
      <c r="F328" s="118"/>
      <c r="G328" s="445"/>
      <c r="H328" s="120"/>
      <c r="I328" s="428"/>
      <c r="J328" s="446"/>
      <c r="K328" s="446"/>
      <c r="L328" s="447"/>
      <c r="M328" s="428"/>
      <c r="N328" s="447"/>
      <c r="O328" s="139"/>
      <c r="P328" s="139"/>
      <c r="Q328" s="428"/>
      <c r="R328" s="428"/>
      <c r="S328" s="428"/>
      <c r="T328" s="428"/>
      <c r="U328" s="448"/>
      <c r="V328" s="437"/>
    </row>
    <row r="329" spans="1:23" x14ac:dyDescent="0.35">
      <c r="A329" s="1442"/>
      <c r="B329" s="362">
        <v>6</v>
      </c>
      <c r="C329" s="118"/>
      <c r="D329" s="112"/>
      <c r="E329" s="112"/>
      <c r="F329" s="118"/>
      <c r="G329" s="445"/>
      <c r="H329" s="120"/>
      <c r="I329" s="428"/>
      <c r="J329" s="446"/>
      <c r="K329" s="446"/>
      <c r="L329" s="447"/>
      <c r="M329" s="428"/>
      <c r="N329" s="447"/>
      <c r="O329" s="139"/>
      <c r="P329" s="139"/>
      <c r="Q329" s="428"/>
      <c r="R329" s="428"/>
      <c r="S329" s="428"/>
      <c r="T329" s="428"/>
      <c r="U329" s="448"/>
      <c r="V329" s="437"/>
    </row>
    <row r="330" spans="1:23" x14ac:dyDescent="0.35">
      <c r="A330" s="1442"/>
      <c r="B330" s="362">
        <v>7</v>
      </c>
      <c r="C330" s="118"/>
      <c r="D330" s="112"/>
      <c r="E330" s="112"/>
      <c r="F330" s="118"/>
      <c r="G330" s="445"/>
      <c r="H330" s="120"/>
      <c r="I330" s="428"/>
      <c r="J330" s="446"/>
      <c r="K330" s="446"/>
      <c r="L330" s="447"/>
      <c r="M330" s="428"/>
      <c r="N330" s="447"/>
      <c r="O330" s="139"/>
      <c r="P330" s="139"/>
      <c r="Q330" s="428"/>
      <c r="R330" s="428"/>
      <c r="S330" s="428"/>
      <c r="T330" s="428"/>
      <c r="U330" s="448"/>
      <c r="V330" s="437"/>
    </row>
    <row r="331" spans="1:23" x14ac:dyDescent="0.35">
      <c r="A331" s="1442"/>
      <c r="B331" s="362">
        <v>8</v>
      </c>
      <c r="C331" s="118"/>
      <c r="D331" s="112"/>
      <c r="E331" s="112"/>
      <c r="F331" s="118"/>
      <c r="G331" s="445"/>
      <c r="H331" s="120"/>
      <c r="I331" s="428"/>
      <c r="J331" s="446"/>
      <c r="K331" s="446"/>
      <c r="L331" s="447"/>
      <c r="M331" s="428"/>
      <c r="N331" s="447"/>
      <c r="O331" s="139"/>
      <c r="P331" s="139"/>
      <c r="Q331" s="428"/>
      <c r="R331" s="428"/>
      <c r="S331" s="428"/>
      <c r="T331" s="428"/>
      <c r="U331" s="448"/>
      <c r="V331" s="437"/>
    </row>
    <row r="332" spans="1:23" x14ac:dyDescent="0.35">
      <c r="A332" s="1442"/>
      <c r="B332" s="362">
        <v>9</v>
      </c>
      <c r="C332" s="118"/>
      <c r="D332" s="112"/>
      <c r="E332" s="112"/>
      <c r="F332" s="118"/>
      <c r="G332" s="445"/>
      <c r="H332" s="120"/>
      <c r="I332" s="428"/>
      <c r="J332" s="446"/>
      <c r="K332" s="446"/>
      <c r="L332" s="447"/>
      <c r="M332" s="428"/>
      <c r="N332" s="447"/>
      <c r="O332" s="139"/>
      <c r="P332" s="139"/>
      <c r="Q332" s="428"/>
      <c r="R332" s="428"/>
      <c r="S332" s="428"/>
      <c r="T332" s="428"/>
      <c r="U332" s="448"/>
      <c r="V332" s="437"/>
    </row>
    <row r="333" spans="1:23" ht="15" thickBot="1" x14ac:dyDescent="0.4">
      <c r="A333" s="1443"/>
      <c r="B333" s="363">
        <v>10</v>
      </c>
      <c r="C333" s="132"/>
      <c r="D333" s="131"/>
      <c r="E333" s="131"/>
      <c r="F333" s="132"/>
      <c r="G333" s="449"/>
      <c r="H333" s="367"/>
      <c r="I333" s="450"/>
      <c r="J333" s="451"/>
      <c r="K333" s="451"/>
      <c r="L333" s="452"/>
      <c r="M333" s="450"/>
      <c r="N333" s="452"/>
      <c r="O333" s="140"/>
      <c r="P333" s="140"/>
      <c r="Q333" s="450"/>
      <c r="R333" s="450"/>
      <c r="S333" s="450"/>
      <c r="T333" s="450"/>
      <c r="U333" s="453"/>
      <c r="V333" s="437"/>
    </row>
    <row r="334" spans="1:23" ht="25" thickBot="1" x14ac:dyDescent="0.4">
      <c r="A334" s="564"/>
      <c r="C334" s="565"/>
      <c r="D334" s="566"/>
      <c r="E334" s="424" t="s">
        <v>331</v>
      </c>
      <c r="F334" s="425">
        <f>COUNTA(F324:F333)</f>
        <v>0</v>
      </c>
      <c r="G334" s="426">
        <f>COUNTA(G324:G333)</f>
        <v>0</v>
      </c>
      <c r="H334" s="565"/>
      <c r="I334" s="431"/>
      <c r="J334" s="567"/>
      <c r="K334" s="567"/>
      <c r="L334" s="568"/>
      <c r="M334" s="1354" t="s">
        <v>563</v>
      </c>
      <c r="N334" s="1355"/>
      <c r="O334" s="747">
        <f>SUM(O324:O333)</f>
        <v>0</v>
      </c>
      <c r="P334" s="748">
        <f>SUM(P324:P333)</f>
        <v>0</v>
      </c>
      <c r="Q334" s="431"/>
      <c r="S334" s="113"/>
      <c r="T334" s="117"/>
      <c r="U334" s="531"/>
      <c r="V334" s="455"/>
    </row>
    <row r="335" spans="1:23" ht="15" thickBot="1" x14ac:dyDescent="0.4">
      <c r="A335" s="456"/>
      <c r="B335" s="457"/>
      <c r="C335" s="407"/>
      <c r="D335" s="407"/>
      <c r="E335" s="407"/>
      <c r="F335" s="457"/>
      <c r="G335" s="407"/>
      <c r="H335" s="407"/>
      <c r="I335" s="457"/>
      <c r="J335" s="457"/>
      <c r="K335" s="457"/>
      <c r="L335" s="407"/>
      <c r="M335" s="407"/>
      <c r="N335" s="407"/>
      <c r="O335" s="407"/>
      <c r="P335" s="407"/>
      <c r="Q335" s="407"/>
      <c r="R335" s="407"/>
      <c r="S335" s="407"/>
      <c r="T335" s="458"/>
      <c r="U335" s="407"/>
      <c r="V335" s="459"/>
    </row>
    <row r="336" spans="1:23" ht="15" thickBot="1" x14ac:dyDescent="0.4">
      <c r="A336" s="432"/>
      <c r="B336" s="433"/>
      <c r="C336" s="434"/>
      <c r="D336" s="434"/>
      <c r="E336" s="434"/>
      <c r="F336" s="433"/>
      <c r="G336" s="434"/>
      <c r="H336" s="434"/>
      <c r="I336" s="433"/>
      <c r="J336" s="433"/>
      <c r="K336" s="433"/>
      <c r="L336" s="434"/>
      <c r="M336" s="434"/>
      <c r="N336" s="434"/>
      <c r="O336" s="434"/>
      <c r="P336" s="434"/>
      <c r="Q336" s="434"/>
      <c r="R336" s="434"/>
      <c r="S336" s="434"/>
      <c r="T336" s="434"/>
      <c r="U336" s="434"/>
      <c r="V336" s="435"/>
    </row>
    <row r="337" spans="1:23" ht="33.75" customHeight="1" thickBot="1" x14ac:dyDescent="0.4">
      <c r="A337" s="354" t="s">
        <v>9</v>
      </c>
      <c r="B337" s="1317" t="s">
        <v>78</v>
      </c>
      <c r="C337" s="1318"/>
      <c r="E337" s="1456" t="s">
        <v>294</v>
      </c>
      <c r="F337" s="1457"/>
      <c r="G337" s="1315">
        <f>VLOOKUP(B337,'Urbano.Piano inv. forn'!$D$187:$H$206,3,FALSE)</f>
        <v>0</v>
      </c>
      <c r="H337" s="1316"/>
      <c r="I337" s="104"/>
      <c r="J337" s="1456" t="s">
        <v>295</v>
      </c>
      <c r="K337" s="1458"/>
      <c r="L337" s="1457"/>
      <c r="M337" s="1315">
        <f>VLOOKUP(B337,'Urbano.Piano inv. forn'!$D$187:$H$206,4,FALSE)</f>
        <v>0</v>
      </c>
      <c r="N337" s="1316"/>
      <c r="P337" s="359" t="s">
        <v>296</v>
      </c>
      <c r="Q337" s="436"/>
      <c r="S337" s="360" t="s">
        <v>297</v>
      </c>
      <c r="T337" s="1171"/>
      <c r="U337" s="1173"/>
      <c r="V337" s="437"/>
    </row>
    <row r="338" spans="1:23" ht="13.5" customHeight="1" thickBot="1" x14ac:dyDescent="0.4">
      <c r="A338" s="133"/>
      <c r="B338" s="114"/>
      <c r="C338" s="114"/>
      <c r="E338" s="115"/>
      <c r="F338" s="115"/>
      <c r="G338" s="116"/>
      <c r="H338" s="116"/>
      <c r="I338" s="104"/>
      <c r="J338" s="115"/>
      <c r="K338" s="115"/>
      <c r="L338" s="115"/>
      <c r="M338" s="116"/>
      <c r="N338" s="116"/>
      <c r="P338" s="117"/>
      <c r="S338" s="113"/>
      <c r="T338" s="431"/>
      <c r="V338" s="134"/>
      <c r="W338" s="431"/>
    </row>
    <row r="339" spans="1:23" ht="33.75" customHeight="1" thickBot="1" x14ac:dyDescent="0.4">
      <c r="A339" s="1444" t="s">
        <v>298</v>
      </c>
      <c r="B339" s="1445"/>
      <c r="C339" s="1445"/>
      <c r="D339" s="1446"/>
      <c r="E339" s="1346">
        <f>VLOOKUP(B337,'Urbano.Piano inv. forn'!$D$187:$V$206,17,FALSE)</f>
        <v>0</v>
      </c>
      <c r="F339" s="1347"/>
      <c r="G339" s="1347"/>
      <c r="H339" s="1348"/>
      <c r="I339" s="104"/>
      <c r="J339" s="1447" t="s">
        <v>53</v>
      </c>
      <c r="K339" s="1448"/>
      <c r="L339" s="1449"/>
      <c r="M339" s="1346">
        <f>VLOOKUP(B337,'Urbano.Piano inv. forn'!$D$187:$V$206,19,FALSE)</f>
        <v>0</v>
      </c>
      <c r="N339" s="1348"/>
      <c r="O339" s="130"/>
      <c r="P339" s="360" t="s">
        <v>299</v>
      </c>
      <c r="Q339" s="135">
        <f>M339+E339</f>
        <v>0</v>
      </c>
      <c r="S339" s="360" t="s">
        <v>300</v>
      </c>
      <c r="T339" s="1171"/>
      <c r="U339" s="1173"/>
      <c r="V339" s="134"/>
      <c r="W339" s="431"/>
    </row>
    <row r="340" spans="1:23" ht="21.75" customHeight="1" thickBot="1" x14ac:dyDescent="0.4">
      <c r="A340" s="136"/>
      <c r="B340" s="137"/>
      <c r="C340" s="137"/>
      <c r="D340" s="137"/>
      <c r="E340" s="138"/>
      <c r="F340" s="138"/>
      <c r="G340" s="138"/>
      <c r="H340" s="138"/>
      <c r="I340" s="104"/>
      <c r="J340" s="115"/>
      <c r="K340" s="115"/>
      <c r="L340" s="115"/>
      <c r="M340" s="138"/>
      <c r="N340" s="138"/>
      <c r="O340" s="130"/>
      <c r="P340" s="113"/>
      <c r="Q340" s="130"/>
      <c r="S340" s="113"/>
      <c r="T340" s="114"/>
      <c r="U340" s="114"/>
      <c r="V340" s="134"/>
      <c r="W340" s="431"/>
    </row>
    <row r="341" spans="1:23" s="166" customFormat="1" ht="72" customHeight="1" x14ac:dyDescent="0.35">
      <c r="A341" s="1450" t="s">
        <v>301</v>
      </c>
      <c r="B341" s="1452" t="s">
        <v>302</v>
      </c>
      <c r="C341" s="1452" t="s">
        <v>303</v>
      </c>
      <c r="D341" s="355" t="s">
        <v>304</v>
      </c>
      <c r="E341" s="356" t="s">
        <v>305</v>
      </c>
      <c r="F341" s="355" t="s">
        <v>306</v>
      </c>
      <c r="G341" s="355" t="s">
        <v>307</v>
      </c>
      <c r="H341" s="357" t="s">
        <v>268</v>
      </c>
      <c r="I341" s="357" t="s">
        <v>308</v>
      </c>
      <c r="J341" s="357" t="s">
        <v>309</v>
      </c>
      <c r="K341" s="357" t="s">
        <v>818</v>
      </c>
      <c r="L341" s="357" t="s">
        <v>310</v>
      </c>
      <c r="M341" s="357" t="s">
        <v>311</v>
      </c>
      <c r="N341" s="357" t="s">
        <v>312</v>
      </c>
      <c r="O341" s="357" t="s">
        <v>313</v>
      </c>
      <c r="P341" s="357" t="s">
        <v>314</v>
      </c>
      <c r="Q341" s="357" t="s">
        <v>315</v>
      </c>
      <c r="R341" s="357" t="s">
        <v>316</v>
      </c>
      <c r="S341" s="357" t="s">
        <v>317</v>
      </c>
      <c r="T341" s="357" t="s">
        <v>828</v>
      </c>
      <c r="U341" s="1454" t="s">
        <v>319</v>
      </c>
      <c r="V341" s="438"/>
    </row>
    <row r="342" spans="1:23" s="166" customFormat="1" ht="28.5" customHeight="1" thickBot="1" x14ac:dyDescent="0.4">
      <c r="A342" s="1451"/>
      <c r="B342" s="1453"/>
      <c r="C342" s="1453"/>
      <c r="D342" s="358" t="s">
        <v>320</v>
      </c>
      <c r="E342" s="358" t="s">
        <v>321</v>
      </c>
      <c r="F342" s="358" t="s">
        <v>322</v>
      </c>
      <c r="G342" s="358" t="s">
        <v>322</v>
      </c>
      <c r="H342" s="358" t="s">
        <v>77</v>
      </c>
      <c r="I342" s="358" t="s">
        <v>29</v>
      </c>
      <c r="J342" s="358" t="s">
        <v>323</v>
      </c>
      <c r="K342" s="358" t="s">
        <v>324</v>
      </c>
      <c r="L342" s="358" t="s">
        <v>324</v>
      </c>
      <c r="M342" s="358" t="s">
        <v>325</v>
      </c>
      <c r="N342" s="358" t="s">
        <v>324</v>
      </c>
      <c r="O342" s="358" t="s">
        <v>326</v>
      </c>
      <c r="P342" s="358" t="s">
        <v>820</v>
      </c>
      <c r="Q342" s="358" t="s">
        <v>327</v>
      </c>
      <c r="R342" s="358" t="s">
        <v>328</v>
      </c>
      <c r="S342" s="358" t="s">
        <v>329</v>
      </c>
      <c r="T342" s="358" t="s">
        <v>329</v>
      </c>
      <c r="U342" s="1455"/>
      <c r="V342" s="438"/>
    </row>
    <row r="343" spans="1:23" ht="15" customHeight="1" x14ac:dyDescent="0.35">
      <c r="A343" s="1442" t="str">
        <f>B337</f>
        <v>urb.i.1</v>
      </c>
      <c r="B343" s="361">
        <v>1</v>
      </c>
      <c r="C343" s="185"/>
      <c r="D343" s="119"/>
      <c r="E343" s="119"/>
      <c r="F343" s="185"/>
      <c r="G343" s="440"/>
      <c r="H343" s="120"/>
      <c r="I343" s="441"/>
      <c r="J343" s="442"/>
      <c r="K343" s="442"/>
      <c r="L343" s="443"/>
      <c r="M343" s="441"/>
      <c r="N343" s="443"/>
      <c r="O343" s="148"/>
      <c r="P343" s="148"/>
      <c r="Q343" s="441"/>
      <c r="R343" s="441"/>
      <c r="S343" s="441"/>
      <c r="T343" s="441"/>
      <c r="U343" s="444"/>
      <c r="V343" s="437"/>
    </row>
    <row r="344" spans="1:23" x14ac:dyDescent="0.35">
      <c r="A344" s="1442"/>
      <c r="B344" s="362">
        <v>2</v>
      </c>
      <c r="C344" s="118"/>
      <c r="D344" s="112"/>
      <c r="E344" s="112"/>
      <c r="F344" s="118"/>
      <c r="G344" s="445"/>
      <c r="H344" s="120"/>
      <c r="I344" s="428"/>
      <c r="J344" s="446"/>
      <c r="K344" s="446"/>
      <c r="L344" s="447"/>
      <c r="M344" s="428"/>
      <c r="N344" s="447"/>
      <c r="O344" s="139"/>
      <c r="P344" s="139"/>
      <c r="Q344" s="428"/>
      <c r="R344" s="428" t="s">
        <v>330</v>
      </c>
      <c r="S344" s="428"/>
      <c r="T344" s="428"/>
      <c r="U344" s="448"/>
      <c r="V344" s="437"/>
    </row>
    <row r="345" spans="1:23" x14ac:dyDescent="0.35">
      <c r="A345" s="1442"/>
      <c r="B345" s="362">
        <v>3</v>
      </c>
      <c r="C345" s="118"/>
      <c r="D345" s="112"/>
      <c r="E345" s="112"/>
      <c r="F345" s="118"/>
      <c r="G345" s="445"/>
      <c r="H345" s="120"/>
      <c r="I345" s="428"/>
      <c r="J345" s="446"/>
      <c r="K345" s="446"/>
      <c r="L345" s="447"/>
      <c r="M345" s="428"/>
      <c r="N345" s="447"/>
      <c r="O345" s="139"/>
      <c r="P345" s="139"/>
      <c r="Q345" s="428"/>
      <c r="R345" s="428"/>
      <c r="S345" s="428"/>
      <c r="T345" s="428"/>
      <c r="U345" s="448"/>
      <c r="V345" s="437"/>
    </row>
    <row r="346" spans="1:23" x14ac:dyDescent="0.35">
      <c r="A346" s="1442"/>
      <c r="B346" s="362">
        <v>4</v>
      </c>
      <c r="C346" s="118"/>
      <c r="D346" s="112"/>
      <c r="E346" s="112"/>
      <c r="F346" s="118"/>
      <c r="G346" s="445"/>
      <c r="H346" s="120"/>
      <c r="I346" s="428"/>
      <c r="J346" s="446"/>
      <c r="K346" s="446"/>
      <c r="L346" s="447"/>
      <c r="M346" s="428"/>
      <c r="N346" s="447"/>
      <c r="O346" s="139"/>
      <c r="P346" s="139"/>
      <c r="Q346" s="428"/>
      <c r="R346" s="428"/>
      <c r="S346" s="428"/>
      <c r="T346" s="428"/>
      <c r="U346" s="448"/>
      <c r="V346" s="437"/>
    </row>
    <row r="347" spans="1:23" x14ac:dyDescent="0.35">
      <c r="A347" s="1442"/>
      <c r="B347" s="362">
        <v>5</v>
      </c>
      <c r="C347" s="118"/>
      <c r="D347" s="112"/>
      <c r="E347" s="112"/>
      <c r="F347" s="118"/>
      <c r="G347" s="445"/>
      <c r="H347" s="120"/>
      <c r="I347" s="428"/>
      <c r="J347" s="446"/>
      <c r="K347" s="446"/>
      <c r="L347" s="447"/>
      <c r="M347" s="428"/>
      <c r="N347" s="447"/>
      <c r="O347" s="139"/>
      <c r="P347" s="139"/>
      <c r="Q347" s="428"/>
      <c r="R347" s="428"/>
      <c r="S347" s="428"/>
      <c r="T347" s="428"/>
      <c r="U347" s="448"/>
      <c r="V347" s="437"/>
    </row>
    <row r="348" spans="1:23" x14ac:dyDescent="0.35">
      <c r="A348" s="1442"/>
      <c r="B348" s="362">
        <v>6</v>
      </c>
      <c r="C348" s="118"/>
      <c r="D348" s="112"/>
      <c r="E348" s="112"/>
      <c r="F348" s="118"/>
      <c r="G348" s="445"/>
      <c r="H348" s="120"/>
      <c r="I348" s="428"/>
      <c r="J348" s="446"/>
      <c r="K348" s="446"/>
      <c r="L348" s="447"/>
      <c r="M348" s="428"/>
      <c r="N348" s="447"/>
      <c r="O348" s="139"/>
      <c r="P348" s="139"/>
      <c r="Q348" s="428"/>
      <c r="R348" s="428"/>
      <c r="S348" s="428"/>
      <c r="T348" s="428"/>
      <c r="U348" s="448"/>
      <c r="V348" s="437"/>
    </row>
    <row r="349" spans="1:23" x14ac:dyDescent="0.35">
      <c r="A349" s="1442"/>
      <c r="B349" s="362">
        <v>7</v>
      </c>
      <c r="C349" s="118"/>
      <c r="D349" s="112"/>
      <c r="E349" s="112"/>
      <c r="F349" s="118"/>
      <c r="G349" s="445"/>
      <c r="H349" s="120"/>
      <c r="I349" s="428"/>
      <c r="J349" s="446"/>
      <c r="K349" s="446"/>
      <c r="L349" s="447"/>
      <c r="M349" s="428"/>
      <c r="N349" s="447"/>
      <c r="O349" s="139"/>
      <c r="P349" s="139"/>
      <c r="Q349" s="428"/>
      <c r="R349" s="428"/>
      <c r="S349" s="428"/>
      <c r="T349" s="428"/>
      <c r="U349" s="448"/>
      <c r="V349" s="437"/>
    </row>
    <row r="350" spans="1:23" x14ac:dyDescent="0.35">
      <c r="A350" s="1442"/>
      <c r="B350" s="362">
        <v>8</v>
      </c>
      <c r="C350" s="118"/>
      <c r="D350" s="112"/>
      <c r="E350" s="112"/>
      <c r="F350" s="118"/>
      <c r="G350" s="445"/>
      <c r="H350" s="120"/>
      <c r="I350" s="428"/>
      <c r="J350" s="446"/>
      <c r="K350" s="446"/>
      <c r="L350" s="447"/>
      <c r="M350" s="428"/>
      <c r="N350" s="447"/>
      <c r="O350" s="139"/>
      <c r="P350" s="139"/>
      <c r="Q350" s="428"/>
      <c r="R350" s="428"/>
      <c r="S350" s="428"/>
      <c r="T350" s="428"/>
      <c r="U350" s="448"/>
      <c r="V350" s="437"/>
    </row>
    <row r="351" spans="1:23" x14ac:dyDescent="0.35">
      <c r="A351" s="1442"/>
      <c r="B351" s="362">
        <v>9</v>
      </c>
      <c r="C351" s="118"/>
      <c r="D351" s="112"/>
      <c r="E351" s="112"/>
      <c r="F351" s="118"/>
      <c r="G351" s="445"/>
      <c r="H351" s="120"/>
      <c r="I351" s="428"/>
      <c r="J351" s="446"/>
      <c r="K351" s="446"/>
      <c r="L351" s="447"/>
      <c r="M351" s="428"/>
      <c r="N351" s="447"/>
      <c r="O351" s="139"/>
      <c r="P351" s="139"/>
      <c r="Q351" s="428"/>
      <c r="R351" s="428"/>
      <c r="S351" s="428"/>
      <c r="T351" s="428"/>
      <c r="U351" s="448"/>
      <c r="V351" s="437"/>
    </row>
    <row r="352" spans="1:23" ht="15" thickBot="1" x14ac:dyDescent="0.4">
      <c r="A352" s="1443"/>
      <c r="B352" s="363">
        <v>10</v>
      </c>
      <c r="C352" s="132"/>
      <c r="D352" s="131"/>
      <c r="E352" s="131"/>
      <c r="F352" s="132"/>
      <c r="G352" s="449"/>
      <c r="H352" s="367"/>
      <c r="I352" s="450"/>
      <c r="J352" s="451"/>
      <c r="K352" s="451"/>
      <c r="L352" s="452"/>
      <c r="M352" s="450"/>
      <c r="N352" s="452"/>
      <c r="O352" s="140"/>
      <c r="P352" s="140"/>
      <c r="Q352" s="450"/>
      <c r="R352" s="450"/>
      <c r="S352" s="450"/>
      <c r="T352" s="450"/>
      <c r="U352" s="453"/>
      <c r="V352" s="437"/>
    </row>
    <row r="353" spans="1:23" ht="25" thickBot="1" x14ac:dyDescent="0.4">
      <c r="A353" s="564"/>
      <c r="C353" s="565"/>
      <c r="D353" s="566"/>
      <c r="E353" s="424" t="s">
        <v>331</v>
      </c>
      <c r="F353" s="425">
        <f>COUNTA(F343:F352)</f>
        <v>0</v>
      </c>
      <c r="G353" s="426">
        <f>COUNTA(G343:G352)</f>
        <v>0</v>
      </c>
      <c r="H353" s="565"/>
      <c r="I353" s="431"/>
      <c r="J353" s="567"/>
      <c r="K353" s="567"/>
      <c r="L353" s="568"/>
      <c r="M353" s="1354" t="s">
        <v>563</v>
      </c>
      <c r="N353" s="1355"/>
      <c r="O353" s="747">
        <f>SUM(O343:O352)</f>
        <v>0</v>
      </c>
      <c r="P353" s="748">
        <f>SUM(P343:P352)</f>
        <v>0</v>
      </c>
      <c r="Q353" s="431"/>
      <c r="S353" s="113"/>
      <c r="T353" s="117"/>
      <c r="U353" s="531"/>
      <c r="V353" s="455"/>
    </row>
    <row r="354" spans="1:23" ht="15" thickBot="1" x14ac:dyDescent="0.4">
      <c r="A354" s="456"/>
      <c r="B354" s="457"/>
      <c r="C354" s="407"/>
      <c r="D354" s="407"/>
      <c r="E354" s="407"/>
      <c r="F354" s="457"/>
      <c r="G354" s="407"/>
      <c r="H354" s="407"/>
      <c r="I354" s="457"/>
      <c r="J354" s="457"/>
      <c r="K354" s="457"/>
      <c r="L354" s="407"/>
      <c r="M354" s="407"/>
      <c r="N354" s="407"/>
      <c r="O354" s="407"/>
      <c r="P354" s="407"/>
      <c r="Q354" s="407"/>
      <c r="R354" s="407"/>
      <c r="S354" s="407"/>
      <c r="T354" s="458"/>
      <c r="U354" s="407"/>
      <c r="V354" s="459"/>
    </row>
    <row r="355" spans="1:23" ht="15" thickBot="1" x14ac:dyDescent="0.4">
      <c r="A355" s="432"/>
      <c r="B355" s="433"/>
      <c r="C355" s="434"/>
      <c r="D355" s="434"/>
      <c r="E355" s="434"/>
      <c r="F355" s="433"/>
      <c r="G355" s="434"/>
      <c r="H355" s="434"/>
      <c r="I355" s="433"/>
      <c r="J355" s="433"/>
      <c r="K355" s="433"/>
      <c r="L355" s="434"/>
      <c r="M355" s="434"/>
      <c r="N355" s="434"/>
      <c r="O355" s="434"/>
      <c r="P355" s="434"/>
      <c r="Q355" s="434"/>
      <c r="R355" s="434"/>
      <c r="S355" s="434"/>
      <c r="T355" s="434"/>
      <c r="U355" s="434"/>
      <c r="V355" s="435"/>
    </row>
    <row r="356" spans="1:23" ht="33.75" customHeight="1" thickBot="1" x14ac:dyDescent="0.4">
      <c r="A356" s="354" t="s">
        <v>9</v>
      </c>
      <c r="B356" s="1317" t="s">
        <v>78</v>
      </c>
      <c r="C356" s="1318"/>
      <c r="E356" s="1456" t="s">
        <v>294</v>
      </c>
      <c r="F356" s="1457"/>
      <c r="G356" s="1315">
        <f>VLOOKUP(B356,'Urbano.Piano inv. forn'!$D$187:$H$206,3,FALSE)</f>
        <v>0</v>
      </c>
      <c r="H356" s="1316"/>
      <c r="I356" s="104"/>
      <c r="J356" s="1456" t="s">
        <v>295</v>
      </c>
      <c r="K356" s="1458"/>
      <c r="L356" s="1457"/>
      <c r="M356" s="1315">
        <f>VLOOKUP(B356,'Urbano.Piano inv. forn'!$D$187:$H$206,4,FALSE)</f>
        <v>0</v>
      </c>
      <c r="N356" s="1316"/>
      <c r="P356" s="359" t="s">
        <v>296</v>
      </c>
      <c r="Q356" s="436"/>
      <c r="S356" s="360" t="s">
        <v>297</v>
      </c>
      <c r="T356" s="1171"/>
      <c r="U356" s="1173"/>
      <c r="V356" s="437"/>
    </row>
    <row r="357" spans="1:23" ht="13.5" customHeight="1" thickBot="1" x14ac:dyDescent="0.4">
      <c r="A357" s="133"/>
      <c r="B357" s="114"/>
      <c r="C357" s="114"/>
      <c r="E357" s="115"/>
      <c r="F357" s="115"/>
      <c r="G357" s="116"/>
      <c r="H357" s="116"/>
      <c r="I357" s="104"/>
      <c r="J357" s="115"/>
      <c r="K357" s="115"/>
      <c r="L357" s="115"/>
      <c r="M357" s="116"/>
      <c r="N357" s="116"/>
      <c r="P357" s="117"/>
      <c r="S357" s="113"/>
      <c r="T357" s="431"/>
      <c r="V357" s="134"/>
      <c r="W357" s="431"/>
    </row>
    <row r="358" spans="1:23" ht="33.75" customHeight="1" thickBot="1" x14ac:dyDescent="0.4">
      <c r="A358" s="1444" t="s">
        <v>298</v>
      </c>
      <c r="B358" s="1445"/>
      <c r="C358" s="1445"/>
      <c r="D358" s="1446"/>
      <c r="E358" s="1346">
        <f>VLOOKUP(B356,'Urbano.Piano inv. forn'!$D$187:$V$206,17,FALSE)</f>
        <v>0</v>
      </c>
      <c r="F358" s="1347"/>
      <c r="G358" s="1347"/>
      <c r="H358" s="1348"/>
      <c r="I358" s="104"/>
      <c r="J358" s="1447" t="s">
        <v>53</v>
      </c>
      <c r="K358" s="1448"/>
      <c r="L358" s="1449"/>
      <c r="M358" s="1346">
        <f>VLOOKUP(B356,'Urbano.Piano inv. forn'!$D$187:$V$206,19,FALSE)</f>
        <v>0</v>
      </c>
      <c r="N358" s="1348"/>
      <c r="O358" s="130"/>
      <c r="P358" s="360" t="s">
        <v>299</v>
      </c>
      <c r="Q358" s="135">
        <f>M358+E358</f>
        <v>0</v>
      </c>
      <c r="S358" s="360" t="s">
        <v>300</v>
      </c>
      <c r="T358" s="1171"/>
      <c r="U358" s="1173"/>
      <c r="V358" s="134"/>
      <c r="W358" s="431"/>
    </row>
    <row r="359" spans="1:23" ht="21.75" customHeight="1" thickBot="1" x14ac:dyDescent="0.4">
      <c r="A359" s="136"/>
      <c r="B359" s="137"/>
      <c r="C359" s="137"/>
      <c r="D359" s="137"/>
      <c r="E359" s="138"/>
      <c r="F359" s="138"/>
      <c r="G359" s="138"/>
      <c r="H359" s="138"/>
      <c r="I359" s="104"/>
      <c r="J359" s="115"/>
      <c r="K359" s="115"/>
      <c r="L359" s="115"/>
      <c r="M359" s="138"/>
      <c r="N359" s="138"/>
      <c r="O359" s="130"/>
      <c r="P359" s="113"/>
      <c r="Q359" s="130"/>
      <c r="S359" s="113"/>
      <c r="T359" s="114"/>
      <c r="U359" s="114"/>
      <c r="V359" s="134"/>
      <c r="W359" s="431"/>
    </row>
    <row r="360" spans="1:23" s="166" customFormat="1" ht="72" customHeight="1" x14ac:dyDescent="0.35">
      <c r="A360" s="1450" t="s">
        <v>301</v>
      </c>
      <c r="B360" s="1452" t="s">
        <v>302</v>
      </c>
      <c r="C360" s="1452" t="s">
        <v>303</v>
      </c>
      <c r="D360" s="355" t="s">
        <v>304</v>
      </c>
      <c r="E360" s="356" t="s">
        <v>305</v>
      </c>
      <c r="F360" s="355" t="s">
        <v>306</v>
      </c>
      <c r="G360" s="355" t="s">
        <v>307</v>
      </c>
      <c r="H360" s="357" t="s">
        <v>268</v>
      </c>
      <c r="I360" s="357" t="s">
        <v>308</v>
      </c>
      <c r="J360" s="357" t="s">
        <v>309</v>
      </c>
      <c r="K360" s="357" t="s">
        <v>818</v>
      </c>
      <c r="L360" s="357" t="s">
        <v>310</v>
      </c>
      <c r="M360" s="357" t="s">
        <v>311</v>
      </c>
      <c r="N360" s="357" t="s">
        <v>312</v>
      </c>
      <c r="O360" s="357" t="s">
        <v>313</v>
      </c>
      <c r="P360" s="357" t="s">
        <v>314</v>
      </c>
      <c r="Q360" s="357" t="s">
        <v>315</v>
      </c>
      <c r="R360" s="357" t="s">
        <v>316</v>
      </c>
      <c r="S360" s="357" t="s">
        <v>317</v>
      </c>
      <c r="T360" s="357" t="s">
        <v>828</v>
      </c>
      <c r="U360" s="1454" t="s">
        <v>319</v>
      </c>
      <c r="V360" s="438"/>
    </row>
    <row r="361" spans="1:23" s="166" customFormat="1" ht="28.5" customHeight="1" thickBot="1" x14ac:dyDescent="0.4">
      <c r="A361" s="1451"/>
      <c r="B361" s="1453"/>
      <c r="C361" s="1453"/>
      <c r="D361" s="358" t="s">
        <v>320</v>
      </c>
      <c r="E361" s="358" t="s">
        <v>321</v>
      </c>
      <c r="F361" s="358" t="s">
        <v>322</v>
      </c>
      <c r="G361" s="358" t="s">
        <v>322</v>
      </c>
      <c r="H361" s="358" t="s">
        <v>77</v>
      </c>
      <c r="I361" s="358" t="s">
        <v>29</v>
      </c>
      <c r="J361" s="358" t="s">
        <v>323</v>
      </c>
      <c r="K361" s="358" t="s">
        <v>324</v>
      </c>
      <c r="L361" s="358" t="s">
        <v>324</v>
      </c>
      <c r="M361" s="358" t="s">
        <v>325</v>
      </c>
      <c r="N361" s="358" t="s">
        <v>324</v>
      </c>
      <c r="O361" s="358" t="s">
        <v>326</v>
      </c>
      <c r="P361" s="358" t="s">
        <v>820</v>
      </c>
      <c r="Q361" s="358" t="s">
        <v>327</v>
      </c>
      <c r="R361" s="358" t="s">
        <v>328</v>
      </c>
      <c r="S361" s="358" t="s">
        <v>329</v>
      </c>
      <c r="T361" s="358" t="s">
        <v>329</v>
      </c>
      <c r="U361" s="1455"/>
      <c r="V361" s="438"/>
    </row>
    <row r="362" spans="1:23" ht="15" customHeight="1" x14ac:dyDescent="0.35">
      <c r="A362" s="1442" t="str">
        <f>B356</f>
        <v>urb.i.1</v>
      </c>
      <c r="B362" s="361">
        <v>1</v>
      </c>
      <c r="C362" s="185"/>
      <c r="D362" s="119"/>
      <c r="E362" s="119"/>
      <c r="F362" s="185"/>
      <c r="G362" s="440"/>
      <c r="H362" s="120"/>
      <c r="I362" s="441"/>
      <c r="J362" s="442"/>
      <c r="K362" s="442"/>
      <c r="L362" s="443"/>
      <c r="M362" s="441"/>
      <c r="N362" s="443"/>
      <c r="O362" s="148"/>
      <c r="P362" s="148"/>
      <c r="Q362" s="441"/>
      <c r="R362" s="441"/>
      <c r="S362" s="441"/>
      <c r="T362" s="441"/>
      <c r="U362" s="444"/>
      <c r="V362" s="437"/>
    </row>
    <row r="363" spans="1:23" x14ac:dyDescent="0.35">
      <c r="A363" s="1442"/>
      <c r="B363" s="362">
        <v>2</v>
      </c>
      <c r="C363" s="118"/>
      <c r="D363" s="112"/>
      <c r="E363" s="112"/>
      <c r="F363" s="118"/>
      <c r="G363" s="445"/>
      <c r="H363" s="120"/>
      <c r="I363" s="428"/>
      <c r="J363" s="446"/>
      <c r="K363" s="446"/>
      <c r="L363" s="447"/>
      <c r="M363" s="428"/>
      <c r="N363" s="447"/>
      <c r="O363" s="139"/>
      <c r="P363" s="139"/>
      <c r="Q363" s="428"/>
      <c r="R363" s="428" t="s">
        <v>330</v>
      </c>
      <c r="S363" s="428"/>
      <c r="T363" s="428"/>
      <c r="U363" s="448"/>
      <c r="V363" s="437"/>
    </row>
    <row r="364" spans="1:23" x14ac:dyDescent="0.35">
      <c r="A364" s="1442"/>
      <c r="B364" s="362">
        <v>3</v>
      </c>
      <c r="C364" s="118"/>
      <c r="D364" s="112"/>
      <c r="E364" s="112"/>
      <c r="F364" s="118"/>
      <c r="G364" s="445"/>
      <c r="H364" s="120"/>
      <c r="I364" s="428"/>
      <c r="J364" s="446"/>
      <c r="K364" s="446"/>
      <c r="L364" s="447"/>
      <c r="M364" s="428"/>
      <c r="N364" s="447"/>
      <c r="O364" s="139"/>
      <c r="P364" s="139"/>
      <c r="Q364" s="428"/>
      <c r="R364" s="428"/>
      <c r="S364" s="428"/>
      <c r="T364" s="428"/>
      <c r="U364" s="448"/>
      <c r="V364" s="437"/>
    </row>
    <row r="365" spans="1:23" x14ac:dyDescent="0.35">
      <c r="A365" s="1442"/>
      <c r="B365" s="362">
        <v>4</v>
      </c>
      <c r="C365" s="118"/>
      <c r="D365" s="112"/>
      <c r="E365" s="112"/>
      <c r="F365" s="118"/>
      <c r="G365" s="445"/>
      <c r="H365" s="120"/>
      <c r="I365" s="428"/>
      <c r="J365" s="446"/>
      <c r="K365" s="446"/>
      <c r="L365" s="447"/>
      <c r="M365" s="428"/>
      <c r="N365" s="447"/>
      <c r="O365" s="139"/>
      <c r="P365" s="139"/>
      <c r="Q365" s="428"/>
      <c r="R365" s="428"/>
      <c r="S365" s="428"/>
      <c r="T365" s="428"/>
      <c r="U365" s="448"/>
      <c r="V365" s="437"/>
    </row>
    <row r="366" spans="1:23" x14ac:dyDescent="0.35">
      <c r="A366" s="1442"/>
      <c r="B366" s="362">
        <v>5</v>
      </c>
      <c r="C366" s="118"/>
      <c r="D366" s="112"/>
      <c r="E366" s="112"/>
      <c r="F366" s="118"/>
      <c r="G366" s="445"/>
      <c r="H366" s="120"/>
      <c r="I366" s="428"/>
      <c r="J366" s="446"/>
      <c r="K366" s="446"/>
      <c r="L366" s="447"/>
      <c r="M366" s="428"/>
      <c r="N366" s="447"/>
      <c r="O366" s="139"/>
      <c r="P366" s="139"/>
      <c r="Q366" s="428"/>
      <c r="R366" s="428"/>
      <c r="S366" s="428"/>
      <c r="T366" s="428"/>
      <c r="U366" s="448"/>
      <c r="V366" s="437"/>
    </row>
    <row r="367" spans="1:23" x14ac:dyDescent="0.35">
      <c r="A367" s="1442"/>
      <c r="B367" s="362">
        <v>6</v>
      </c>
      <c r="C367" s="118"/>
      <c r="D367" s="112"/>
      <c r="E367" s="112"/>
      <c r="F367" s="118"/>
      <c r="G367" s="445"/>
      <c r="H367" s="120"/>
      <c r="I367" s="428"/>
      <c r="J367" s="446"/>
      <c r="K367" s="446"/>
      <c r="L367" s="447"/>
      <c r="M367" s="428"/>
      <c r="N367" s="447"/>
      <c r="O367" s="139"/>
      <c r="P367" s="139"/>
      <c r="Q367" s="428"/>
      <c r="R367" s="428"/>
      <c r="S367" s="428"/>
      <c r="T367" s="428"/>
      <c r="U367" s="448"/>
      <c r="V367" s="437"/>
    </row>
    <row r="368" spans="1:23" x14ac:dyDescent="0.35">
      <c r="A368" s="1442"/>
      <c r="B368" s="362">
        <v>7</v>
      </c>
      <c r="C368" s="118"/>
      <c r="D368" s="112"/>
      <c r="E368" s="112"/>
      <c r="F368" s="118"/>
      <c r="G368" s="445"/>
      <c r="H368" s="120"/>
      <c r="I368" s="428"/>
      <c r="J368" s="446"/>
      <c r="K368" s="446"/>
      <c r="L368" s="447"/>
      <c r="M368" s="428"/>
      <c r="N368" s="447"/>
      <c r="O368" s="139"/>
      <c r="P368" s="139"/>
      <c r="Q368" s="428"/>
      <c r="R368" s="428"/>
      <c r="S368" s="428"/>
      <c r="T368" s="428"/>
      <c r="U368" s="448"/>
      <c r="V368" s="437"/>
    </row>
    <row r="369" spans="1:23" x14ac:dyDescent="0.35">
      <c r="A369" s="1442"/>
      <c r="B369" s="362">
        <v>8</v>
      </c>
      <c r="C369" s="118"/>
      <c r="D369" s="112"/>
      <c r="E369" s="112"/>
      <c r="F369" s="118"/>
      <c r="G369" s="445"/>
      <c r="H369" s="120"/>
      <c r="I369" s="428"/>
      <c r="J369" s="446"/>
      <c r="K369" s="446"/>
      <c r="L369" s="447"/>
      <c r="M369" s="428"/>
      <c r="N369" s="447"/>
      <c r="O369" s="139"/>
      <c r="P369" s="139"/>
      <c r="Q369" s="428"/>
      <c r="R369" s="428"/>
      <c r="S369" s="428"/>
      <c r="T369" s="428"/>
      <c r="U369" s="448"/>
      <c r="V369" s="437"/>
    </row>
    <row r="370" spans="1:23" x14ac:dyDescent="0.35">
      <c r="A370" s="1442"/>
      <c r="B370" s="362">
        <v>9</v>
      </c>
      <c r="C370" s="118"/>
      <c r="D370" s="112"/>
      <c r="E370" s="112"/>
      <c r="F370" s="118"/>
      <c r="G370" s="445"/>
      <c r="H370" s="120"/>
      <c r="I370" s="428"/>
      <c r="J370" s="446"/>
      <c r="K370" s="446"/>
      <c r="L370" s="447"/>
      <c r="M370" s="428"/>
      <c r="N370" s="447"/>
      <c r="O370" s="139"/>
      <c r="P370" s="139"/>
      <c r="Q370" s="428"/>
      <c r="R370" s="428"/>
      <c r="S370" s="428"/>
      <c r="T370" s="428"/>
      <c r="U370" s="448"/>
      <c r="V370" s="437"/>
    </row>
    <row r="371" spans="1:23" ht="15" thickBot="1" x14ac:dyDescent="0.4">
      <c r="A371" s="1443"/>
      <c r="B371" s="363">
        <v>10</v>
      </c>
      <c r="C371" s="132"/>
      <c r="D371" s="131"/>
      <c r="E371" s="131"/>
      <c r="F371" s="132"/>
      <c r="G371" s="449"/>
      <c r="H371" s="367"/>
      <c r="I371" s="450"/>
      <c r="J371" s="451"/>
      <c r="K371" s="451"/>
      <c r="L371" s="452"/>
      <c r="M371" s="450"/>
      <c r="N371" s="452"/>
      <c r="O371" s="140"/>
      <c r="P371" s="140"/>
      <c r="Q371" s="450"/>
      <c r="R371" s="450"/>
      <c r="S371" s="450"/>
      <c r="T371" s="450"/>
      <c r="U371" s="453"/>
      <c r="V371" s="437"/>
    </row>
    <row r="372" spans="1:23" ht="25" thickBot="1" x14ac:dyDescent="0.4">
      <c r="A372" s="564"/>
      <c r="C372" s="565"/>
      <c r="D372" s="566"/>
      <c r="E372" s="424" t="s">
        <v>331</v>
      </c>
      <c r="F372" s="425">
        <f>COUNTA(F362:F371)</f>
        <v>0</v>
      </c>
      <c r="G372" s="426">
        <f>COUNTA(G362:G371)</f>
        <v>0</v>
      </c>
      <c r="H372" s="565"/>
      <c r="I372" s="431"/>
      <c r="J372" s="567"/>
      <c r="K372" s="567"/>
      <c r="L372" s="568"/>
      <c r="M372" s="1354" t="s">
        <v>563</v>
      </c>
      <c r="N372" s="1355"/>
      <c r="O372" s="747">
        <f>SUM(O362:O371)</f>
        <v>0</v>
      </c>
      <c r="P372" s="748">
        <f>SUM(P362:P371)</f>
        <v>0</v>
      </c>
      <c r="Q372" s="431"/>
      <c r="S372" s="113"/>
      <c r="T372" s="117"/>
      <c r="U372" s="531"/>
      <c r="V372" s="455"/>
    </row>
    <row r="373" spans="1:23" ht="15" thickBot="1" x14ac:dyDescent="0.4">
      <c r="A373" s="456"/>
      <c r="B373" s="457"/>
      <c r="C373" s="407"/>
      <c r="D373" s="407"/>
      <c r="E373" s="407"/>
      <c r="F373" s="457"/>
      <c r="G373" s="407"/>
      <c r="H373" s="407"/>
      <c r="I373" s="457"/>
      <c r="J373" s="457"/>
      <c r="K373" s="457"/>
      <c r="L373" s="407"/>
      <c r="M373" s="407"/>
      <c r="N373" s="407"/>
      <c r="O373" s="407"/>
      <c r="P373" s="407"/>
      <c r="Q373" s="407"/>
      <c r="R373" s="407"/>
      <c r="S373" s="407"/>
      <c r="T373" s="458"/>
      <c r="U373" s="407"/>
      <c r="V373" s="459"/>
    </row>
    <row r="374" spans="1:23" ht="15" thickBot="1" x14ac:dyDescent="0.4">
      <c r="A374" s="432"/>
      <c r="B374" s="433"/>
      <c r="C374" s="434"/>
      <c r="D374" s="434"/>
      <c r="E374" s="434"/>
      <c r="F374" s="433"/>
      <c r="G374" s="434"/>
      <c r="H374" s="434"/>
      <c r="I374" s="433"/>
      <c r="J374" s="433"/>
      <c r="K374" s="433"/>
      <c r="L374" s="434"/>
      <c r="M374" s="434"/>
      <c r="N374" s="434"/>
      <c r="O374" s="434"/>
      <c r="P374" s="434"/>
      <c r="Q374" s="434"/>
      <c r="R374" s="434"/>
      <c r="S374" s="434"/>
      <c r="T374" s="434"/>
      <c r="U374" s="434"/>
      <c r="V374" s="435"/>
    </row>
    <row r="375" spans="1:23" ht="33.75" customHeight="1" thickBot="1" x14ac:dyDescent="0.4">
      <c r="A375" s="354" t="s">
        <v>9</v>
      </c>
      <c r="B375" s="1317" t="s">
        <v>78</v>
      </c>
      <c r="C375" s="1318"/>
      <c r="E375" s="1456" t="s">
        <v>294</v>
      </c>
      <c r="F375" s="1457"/>
      <c r="G375" s="1315">
        <f>VLOOKUP(B375,'Urbano.Piano inv. forn'!$D$187:$H$206,3,FALSE)</f>
        <v>0</v>
      </c>
      <c r="H375" s="1316"/>
      <c r="I375" s="104"/>
      <c r="J375" s="1456" t="s">
        <v>295</v>
      </c>
      <c r="K375" s="1458"/>
      <c r="L375" s="1457"/>
      <c r="M375" s="1315">
        <f>VLOOKUP(B375,'Urbano.Piano inv. forn'!$D$187:$H$206,4,FALSE)</f>
        <v>0</v>
      </c>
      <c r="N375" s="1316"/>
      <c r="P375" s="359" t="s">
        <v>296</v>
      </c>
      <c r="Q375" s="436"/>
      <c r="S375" s="360" t="s">
        <v>297</v>
      </c>
      <c r="T375" s="1171"/>
      <c r="U375" s="1173"/>
      <c r="V375" s="437"/>
    </row>
    <row r="376" spans="1:23" ht="13.5" customHeight="1" thickBot="1" x14ac:dyDescent="0.4">
      <c r="A376" s="133"/>
      <c r="B376" s="114"/>
      <c r="C376" s="114"/>
      <c r="E376" s="115"/>
      <c r="F376" s="115"/>
      <c r="G376" s="116"/>
      <c r="H376" s="116"/>
      <c r="I376" s="104"/>
      <c r="J376" s="115"/>
      <c r="K376" s="115"/>
      <c r="L376" s="115"/>
      <c r="M376" s="116"/>
      <c r="N376" s="116"/>
      <c r="P376" s="117"/>
      <c r="S376" s="113"/>
      <c r="T376" s="431"/>
      <c r="V376" s="134"/>
      <c r="W376" s="431"/>
    </row>
    <row r="377" spans="1:23" ht="33.75" customHeight="1" thickBot="1" x14ac:dyDescent="0.4">
      <c r="A377" s="1444" t="s">
        <v>298</v>
      </c>
      <c r="B377" s="1445"/>
      <c r="C377" s="1445"/>
      <c r="D377" s="1446"/>
      <c r="E377" s="1346">
        <f>VLOOKUP(B375,'Urbano.Piano inv. forn'!$D$187:$V$206,17,FALSE)</f>
        <v>0</v>
      </c>
      <c r="F377" s="1347"/>
      <c r="G377" s="1347"/>
      <c r="H377" s="1348"/>
      <c r="I377" s="104"/>
      <c r="J377" s="1447" t="s">
        <v>53</v>
      </c>
      <c r="K377" s="1448"/>
      <c r="L377" s="1449"/>
      <c r="M377" s="1346">
        <f>VLOOKUP(B375,'Urbano.Piano inv. forn'!$D$187:$V$206,19,FALSE)</f>
        <v>0</v>
      </c>
      <c r="N377" s="1348"/>
      <c r="O377" s="130"/>
      <c r="P377" s="360" t="s">
        <v>299</v>
      </c>
      <c r="Q377" s="135">
        <f>M377+E377</f>
        <v>0</v>
      </c>
      <c r="S377" s="360" t="s">
        <v>300</v>
      </c>
      <c r="T377" s="1171"/>
      <c r="U377" s="1173"/>
      <c r="V377" s="134"/>
      <c r="W377" s="431"/>
    </row>
    <row r="378" spans="1:23" ht="21.75" customHeight="1" thickBot="1" x14ac:dyDescent="0.4">
      <c r="A378" s="136"/>
      <c r="B378" s="137"/>
      <c r="C378" s="137"/>
      <c r="D378" s="137"/>
      <c r="E378" s="138"/>
      <c r="F378" s="138"/>
      <c r="G378" s="138"/>
      <c r="H378" s="138"/>
      <c r="I378" s="104"/>
      <c r="J378" s="115"/>
      <c r="K378" s="115"/>
      <c r="L378" s="115"/>
      <c r="M378" s="138"/>
      <c r="N378" s="138"/>
      <c r="O378" s="130"/>
      <c r="P378" s="113"/>
      <c r="Q378" s="130"/>
      <c r="S378" s="113"/>
      <c r="T378" s="114"/>
      <c r="U378" s="114"/>
      <c r="V378" s="134"/>
      <c r="W378" s="431"/>
    </row>
    <row r="379" spans="1:23" s="166" customFormat="1" ht="72" customHeight="1" x14ac:dyDescent="0.35">
      <c r="A379" s="1450" t="s">
        <v>301</v>
      </c>
      <c r="B379" s="1452" t="s">
        <v>302</v>
      </c>
      <c r="C379" s="1452" t="s">
        <v>303</v>
      </c>
      <c r="D379" s="355" t="s">
        <v>304</v>
      </c>
      <c r="E379" s="356" t="s">
        <v>305</v>
      </c>
      <c r="F379" s="355" t="s">
        <v>306</v>
      </c>
      <c r="G379" s="355" t="s">
        <v>307</v>
      </c>
      <c r="H379" s="357" t="s">
        <v>268</v>
      </c>
      <c r="I379" s="357" t="s">
        <v>308</v>
      </c>
      <c r="J379" s="357" t="s">
        <v>309</v>
      </c>
      <c r="K379" s="357" t="s">
        <v>818</v>
      </c>
      <c r="L379" s="357" t="s">
        <v>310</v>
      </c>
      <c r="M379" s="357" t="s">
        <v>311</v>
      </c>
      <c r="N379" s="357" t="s">
        <v>312</v>
      </c>
      <c r="O379" s="357" t="s">
        <v>313</v>
      </c>
      <c r="P379" s="357" t="s">
        <v>314</v>
      </c>
      <c r="Q379" s="357" t="s">
        <v>315</v>
      </c>
      <c r="R379" s="357" t="s">
        <v>316</v>
      </c>
      <c r="S379" s="357" t="s">
        <v>317</v>
      </c>
      <c r="T379" s="357" t="s">
        <v>828</v>
      </c>
      <c r="U379" s="1454" t="s">
        <v>319</v>
      </c>
      <c r="V379" s="438"/>
    </row>
    <row r="380" spans="1:23" s="166" customFormat="1" ht="28.5" customHeight="1" thickBot="1" x14ac:dyDescent="0.4">
      <c r="A380" s="1451"/>
      <c r="B380" s="1453"/>
      <c r="C380" s="1453"/>
      <c r="D380" s="358" t="s">
        <v>320</v>
      </c>
      <c r="E380" s="358" t="s">
        <v>321</v>
      </c>
      <c r="F380" s="358" t="s">
        <v>322</v>
      </c>
      <c r="G380" s="358" t="s">
        <v>322</v>
      </c>
      <c r="H380" s="358" t="s">
        <v>77</v>
      </c>
      <c r="I380" s="358" t="s">
        <v>29</v>
      </c>
      <c r="J380" s="358" t="s">
        <v>323</v>
      </c>
      <c r="K380" s="358" t="s">
        <v>324</v>
      </c>
      <c r="L380" s="358" t="s">
        <v>324</v>
      </c>
      <c r="M380" s="358" t="s">
        <v>325</v>
      </c>
      <c r="N380" s="358" t="s">
        <v>324</v>
      </c>
      <c r="O380" s="358" t="s">
        <v>326</v>
      </c>
      <c r="P380" s="358" t="s">
        <v>820</v>
      </c>
      <c r="Q380" s="358" t="s">
        <v>327</v>
      </c>
      <c r="R380" s="358" t="s">
        <v>328</v>
      </c>
      <c r="S380" s="358" t="s">
        <v>329</v>
      </c>
      <c r="T380" s="358" t="s">
        <v>329</v>
      </c>
      <c r="U380" s="1455"/>
      <c r="V380" s="438"/>
    </row>
    <row r="381" spans="1:23" ht="15" customHeight="1" x14ac:dyDescent="0.35">
      <c r="A381" s="1442" t="str">
        <f>B375</f>
        <v>urb.i.1</v>
      </c>
      <c r="B381" s="361">
        <v>1</v>
      </c>
      <c r="C381" s="185"/>
      <c r="D381" s="119"/>
      <c r="E381" s="119"/>
      <c r="F381" s="185"/>
      <c r="G381" s="440"/>
      <c r="H381" s="120"/>
      <c r="I381" s="441"/>
      <c r="J381" s="442"/>
      <c r="K381" s="442"/>
      <c r="L381" s="443"/>
      <c r="M381" s="441"/>
      <c r="N381" s="443"/>
      <c r="O381" s="148"/>
      <c r="P381" s="148"/>
      <c r="Q381" s="441"/>
      <c r="R381" s="441"/>
      <c r="S381" s="441"/>
      <c r="T381" s="441"/>
      <c r="U381" s="444"/>
      <c r="V381" s="437"/>
    </row>
    <row r="382" spans="1:23" x14ac:dyDescent="0.35">
      <c r="A382" s="1442"/>
      <c r="B382" s="362">
        <v>2</v>
      </c>
      <c r="C382" s="118"/>
      <c r="D382" s="112"/>
      <c r="E382" s="112"/>
      <c r="F382" s="118"/>
      <c r="G382" s="445"/>
      <c r="H382" s="120"/>
      <c r="I382" s="428"/>
      <c r="J382" s="446"/>
      <c r="K382" s="446"/>
      <c r="L382" s="447"/>
      <c r="M382" s="428"/>
      <c r="N382" s="447"/>
      <c r="O382" s="139"/>
      <c r="P382" s="139"/>
      <c r="Q382" s="428"/>
      <c r="R382" s="428" t="s">
        <v>330</v>
      </c>
      <c r="S382" s="428"/>
      <c r="T382" s="428"/>
      <c r="U382" s="448"/>
      <c r="V382" s="437"/>
    </row>
    <row r="383" spans="1:23" x14ac:dyDescent="0.35">
      <c r="A383" s="1442"/>
      <c r="B383" s="362">
        <v>3</v>
      </c>
      <c r="C383" s="118"/>
      <c r="D383" s="112"/>
      <c r="E383" s="112"/>
      <c r="F383" s="118"/>
      <c r="G383" s="445"/>
      <c r="H383" s="120"/>
      <c r="I383" s="428"/>
      <c r="J383" s="446"/>
      <c r="K383" s="446"/>
      <c r="L383" s="447"/>
      <c r="M383" s="428"/>
      <c r="N383" s="447"/>
      <c r="O383" s="139"/>
      <c r="P383" s="139"/>
      <c r="Q383" s="428"/>
      <c r="R383" s="428"/>
      <c r="S383" s="428"/>
      <c r="T383" s="428"/>
      <c r="U383" s="448"/>
      <c r="V383" s="437"/>
    </row>
    <row r="384" spans="1:23" x14ac:dyDescent="0.35">
      <c r="A384" s="1442"/>
      <c r="B384" s="362">
        <v>4</v>
      </c>
      <c r="C384" s="118"/>
      <c r="D384" s="112"/>
      <c r="E384" s="112"/>
      <c r="F384" s="118"/>
      <c r="G384" s="445"/>
      <c r="H384" s="120"/>
      <c r="I384" s="428"/>
      <c r="J384" s="446"/>
      <c r="K384" s="446"/>
      <c r="L384" s="447"/>
      <c r="M384" s="428"/>
      <c r="N384" s="447"/>
      <c r="O384" s="139"/>
      <c r="P384" s="139"/>
      <c r="Q384" s="428"/>
      <c r="R384" s="428"/>
      <c r="S384" s="428"/>
      <c r="T384" s="428"/>
      <c r="U384" s="448"/>
      <c r="V384" s="437"/>
    </row>
    <row r="385" spans="1:23" x14ac:dyDescent="0.35">
      <c r="A385" s="1442"/>
      <c r="B385" s="362">
        <v>5</v>
      </c>
      <c r="C385" s="118"/>
      <c r="D385" s="112"/>
      <c r="E385" s="112"/>
      <c r="F385" s="118"/>
      <c r="G385" s="445"/>
      <c r="H385" s="120"/>
      <c r="I385" s="428"/>
      <c r="J385" s="446"/>
      <c r="K385" s="446"/>
      <c r="L385" s="447"/>
      <c r="M385" s="428"/>
      <c r="N385" s="447"/>
      <c r="O385" s="139"/>
      <c r="P385" s="139"/>
      <c r="Q385" s="428"/>
      <c r="R385" s="428"/>
      <c r="S385" s="428"/>
      <c r="T385" s="428"/>
      <c r="U385" s="448"/>
      <c r="V385" s="437"/>
    </row>
    <row r="386" spans="1:23" x14ac:dyDescent="0.35">
      <c r="A386" s="1442"/>
      <c r="B386" s="362">
        <v>6</v>
      </c>
      <c r="C386" s="118"/>
      <c r="D386" s="112"/>
      <c r="E386" s="112"/>
      <c r="F386" s="118"/>
      <c r="G386" s="445"/>
      <c r="H386" s="120"/>
      <c r="I386" s="428"/>
      <c r="J386" s="446"/>
      <c r="K386" s="446"/>
      <c r="L386" s="447"/>
      <c r="M386" s="428"/>
      <c r="N386" s="447"/>
      <c r="O386" s="139"/>
      <c r="P386" s="139"/>
      <c r="Q386" s="428"/>
      <c r="R386" s="428"/>
      <c r="S386" s="428"/>
      <c r="T386" s="428"/>
      <c r="U386" s="448"/>
      <c r="V386" s="437"/>
    </row>
    <row r="387" spans="1:23" x14ac:dyDescent="0.35">
      <c r="A387" s="1442"/>
      <c r="B387" s="362">
        <v>7</v>
      </c>
      <c r="C387" s="118"/>
      <c r="D387" s="112"/>
      <c r="E387" s="112"/>
      <c r="F387" s="118"/>
      <c r="G387" s="445"/>
      <c r="H387" s="120"/>
      <c r="I387" s="428"/>
      <c r="J387" s="446"/>
      <c r="K387" s="446"/>
      <c r="L387" s="447"/>
      <c r="M387" s="428"/>
      <c r="N387" s="447"/>
      <c r="O387" s="139"/>
      <c r="P387" s="139"/>
      <c r="Q387" s="428"/>
      <c r="R387" s="428"/>
      <c r="S387" s="428"/>
      <c r="T387" s="428"/>
      <c r="U387" s="448"/>
      <c r="V387" s="437"/>
    </row>
    <row r="388" spans="1:23" x14ac:dyDescent="0.35">
      <c r="A388" s="1442"/>
      <c r="B388" s="362">
        <v>8</v>
      </c>
      <c r="C388" s="118"/>
      <c r="D388" s="112"/>
      <c r="E388" s="112"/>
      <c r="F388" s="118"/>
      <c r="G388" s="445"/>
      <c r="H388" s="120"/>
      <c r="I388" s="428"/>
      <c r="J388" s="446"/>
      <c r="K388" s="446"/>
      <c r="L388" s="447"/>
      <c r="M388" s="428"/>
      <c r="N388" s="447"/>
      <c r="O388" s="139"/>
      <c r="P388" s="139"/>
      <c r="Q388" s="428"/>
      <c r="R388" s="428"/>
      <c r="S388" s="428"/>
      <c r="T388" s="428"/>
      <c r="U388" s="448"/>
      <c r="V388" s="437"/>
    </row>
    <row r="389" spans="1:23" x14ac:dyDescent="0.35">
      <c r="A389" s="1442"/>
      <c r="B389" s="362">
        <v>9</v>
      </c>
      <c r="C389" s="118"/>
      <c r="D389" s="112"/>
      <c r="E389" s="112"/>
      <c r="F389" s="118"/>
      <c r="G389" s="445"/>
      <c r="H389" s="120"/>
      <c r="I389" s="428"/>
      <c r="J389" s="446"/>
      <c r="K389" s="446"/>
      <c r="L389" s="447"/>
      <c r="M389" s="428"/>
      <c r="N389" s="447"/>
      <c r="O389" s="139"/>
      <c r="P389" s="139"/>
      <c r="Q389" s="428"/>
      <c r="R389" s="428"/>
      <c r="S389" s="428"/>
      <c r="T389" s="428"/>
      <c r="U389" s="448"/>
      <c r="V389" s="437"/>
    </row>
    <row r="390" spans="1:23" ht="15" thickBot="1" x14ac:dyDescent="0.4">
      <c r="A390" s="1443"/>
      <c r="B390" s="363">
        <v>10</v>
      </c>
      <c r="C390" s="132"/>
      <c r="D390" s="131"/>
      <c r="E390" s="131"/>
      <c r="F390" s="132"/>
      <c r="G390" s="449"/>
      <c r="H390" s="367"/>
      <c r="I390" s="450"/>
      <c r="J390" s="451"/>
      <c r="K390" s="451"/>
      <c r="L390" s="452"/>
      <c r="M390" s="450"/>
      <c r="N390" s="452"/>
      <c r="O390" s="140"/>
      <c r="P390" s="140"/>
      <c r="Q390" s="450"/>
      <c r="R390" s="450"/>
      <c r="S390" s="450"/>
      <c r="T390" s="450"/>
      <c r="U390" s="453"/>
      <c r="V390" s="437"/>
    </row>
    <row r="391" spans="1:23" ht="25" thickBot="1" x14ac:dyDescent="0.4">
      <c r="A391" s="564"/>
      <c r="C391" s="565"/>
      <c r="D391" s="566"/>
      <c r="E391" s="424" t="s">
        <v>331</v>
      </c>
      <c r="F391" s="425">
        <f>COUNTA(F381:F390)</f>
        <v>0</v>
      </c>
      <c r="G391" s="426">
        <f>COUNTA(G381:G390)</f>
        <v>0</v>
      </c>
      <c r="H391" s="565"/>
      <c r="I391" s="431"/>
      <c r="J391" s="567"/>
      <c r="K391" s="567"/>
      <c r="L391" s="568"/>
      <c r="M391" s="1354" t="s">
        <v>563</v>
      </c>
      <c r="N391" s="1355"/>
      <c r="O391" s="747">
        <f>SUM(O381:O390)</f>
        <v>0</v>
      </c>
      <c r="P391" s="748">
        <f>SUM(P381:P390)</f>
        <v>0</v>
      </c>
      <c r="Q391" s="431"/>
      <c r="S391" s="113"/>
      <c r="T391" s="117"/>
      <c r="U391" s="531"/>
      <c r="V391" s="455"/>
    </row>
    <row r="392" spans="1:23" ht="15" thickBot="1" x14ac:dyDescent="0.4">
      <c r="A392" s="456"/>
      <c r="B392" s="457"/>
      <c r="C392" s="407"/>
      <c r="D392" s="407"/>
      <c r="E392" s="407"/>
      <c r="F392" s="457"/>
      <c r="G392" s="407"/>
      <c r="H392" s="407"/>
      <c r="I392" s="457"/>
      <c r="J392" s="457"/>
      <c r="K392" s="457"/>
      <c r="L392" s="407"/>
      <c r="M392" s="407"/>
      <c r="N392" s="407"/>
      <c r="O392" s="407"/>
      <c r="P392" s="407"/>
      <c r="Q392" s="407"/>
      <c r="R392" s="407"/>
      <c r="S392" s="407"/>
      <c r="T392" s="458"/>
      <c r="U392" s="407"/>
      <c r="V392" s="459"/>
    </row>
    <row r="393" spans="1:23" ht="15" thickBot="1" x14ac:dyDescent="0.4">
      <c r="A393" s="432"/>
      <c r="B393" s="433"/>
      <c r="C393" s="434"/>
      <c r="D393" s="434"/>
      <c r="E393" s="434"/>
      <c r="F393" s="433"/>
      <c r="G393" s="434"/>
      <c r="H393" s="434"/>
      <c r="I393" s="433"/>
      <c r="J393" s="433"/>
      <c r="K393" s="433"/>
      <c r="L393" s="434"/>
      <c r="M393" s="434"/>
      <c r="N393" s="434"/>
      <c r="O393" s="434"/>
      <c r="P393" s="434"/>
      <c r="Q393" s="434"/>
      <c r="R393" s="434"/>
      <c r="S393" s="434"/>
      <c r="T393" s="434"/>
      <c r="U393" s="434"/>
      <c r="V393" s="435"/>
    </row>
    <row r="394" spans="1:23" ht="33.75" customHeight="1" thickBot="1" x14ac:dyDescent="0.4">
      <c r="A394" s="354" t="s">
        <v>9</v>
      </c>
      <c r="B394" s="1317" t="s">
        <v>78</v>
      </c>
      <c r="C394" s="1318"/>
      <c r="E394" s="1456" t="s">
        <v>294</v>
      </c>
      <c r="F394" s="1457"/>
      <c r="G394" s="1315">
        <f>VLOOKUP(B394,'Urbano.Piano inv. forn'!$D$187:$H$206,3,FALSE)</f>
        <v>0</v>
      </c>
      <c r="H394" s="1316"/>
      <c r="I394" s="104"/>
      <c r="J394" s="1456" t="s">
        <v>295</v>
      </c>
      <c r="K394" s="1458"/>
      <c r="L394" s="1457"/>
      <c r="M394" s="1315">
        <f>VLOOKUP(B394,'Urbano.Piano inv. forn'!$D$187:$H$206,4,FALSE)</f>
        <v>0</v>
      </c>
      <c r="N394" s="1316"/>
      <c r="P394" s="359" t="s">
        <v>296</v>
      </c>
      <c r="Q394" s="436"/>
      <c r="S394" s="360" t="s">
        <v>297</v>
      </c>
      <c r="T394" s="1171"/>
      <c r="U394" s="1173"/>
      <c r="V394" s="437"/>
    </row>
    <row r="395" spans="1:23" ht="13.5" customHeight="1" thickBot="1" x14ac:dyDescent="0.4">
      <c r="A395" s="133"/>
      <c r="B395" s="114"/>
      <c r="C395" s="114"/>
      <c r="E395" s="115"/>
      <c r="F395" s="115"/>
      <c r="G395" s="116"/>
      <c r="H395" s="116"/>
      <c r="I395" s="104"/>
      <c r="J395" s="115"/>
      <c r="K395" s="115"/>
      <c r="L395" s="115"/>
      <c r="M395" s="116"/>
      <c r="N395" s="116"/>
      <c r="P395" s="117"/>
      <c r="S395" s="113"/>
      <c r="T395" s="431"/>
      <c r="V395" s="134"/>
      <c r="W395" s="431"/>
    </row>
    <row r="396" spans="1:23" ht="33.75" customHeight="1" thickBot="1" x14ac:dyDescent="0.4">
      <c r="A396" s="1444" t="s">
        <v>298</v>
      </c>
      <c r="B396" s="1445"/>
      <c r="C396" s="1445"/>
      <c r="D396" s="1446"/>
      <c r="E396" s="1346">
        <f>VLOOKUP(B394,'Urbano.Piano inv. forn'!$D$187:$V$206,17,FALSE)</f>
        <v>0</v>
      </c>
      <c r="F396" s="1347"/>
      <c r="G396" s="1347"/>
      <c r="H396" s="1348"/>
      <c r="I396" s="104"/>
      <c r="J396" s="1447" t="s">
        <v>53</v>
      </c>
      <c r="K396" s="1448"/>
      <c r="L396" s="1449"/>
      <c r="M396" s="1346">
        <f>VLOOKUP(B394,'Urbano.Piano inv. forn'!$D$187:$V$206,19,FALSE)</f>
        <v>0</v>
      </c>
      <c r="N396" s="1348"/>
      <c r="O396" s="130"/>
      <c r="P396" s="360" t="s">
        <v>299</v>
      </c>
      <c r="Q396" s="135">
        <f>M396+E396</f>
        <v>0</v>
      </c>
      <c r="S396" s="360" t="s">
        <v>300</v>
      </c>
      <c r="T396" s="1171"/>
      <c r="U396" s="1173"/>
      <c r="V396" s="134"/>
      <c r="W396" s="431"/>
    </row>
    <row r="397" spans="1:23" ht="21.75" customHeight="1" thickBot="1" x14ac:dyDescent="0.4">
      <c r="A397" s="136"/>
      <c r="B397" s="137"/>
      <c r="C397" s="137"/>
      <c r="D397" s="137"/>
      <c r="E397" s="138"/>
      <c r="F397" s="138"/>
      <c r="G397" s="138"/>
      <c r="H397" s="138"/>
      <c r="I397" s="104"/>
      <c r="J397" s="115"/>
      <c r="K397" s="115"/>
      <c r="L397" s="115"/>
      <c r="M397" s="138"/>
      <c r="N397" s="138"/>
      <c r="O397" s="130"/>
      <c r="P397" s="113"/>
      <c r="Q397" s="130"/>
      <c r="S397" s="113"/>
      <c r="T397" s="114"/>
      <c r="U397" s="114"/>
      <c r="V397" s="134"/>
      <c r="W397" s="431"/>
    </row>
    <row r="398" spans="1:23" s="166" customFormat="1" ht="72" customHeight="1" x14ac:dyDescent="0.35">
      <c r="A398" s="1450" t="s">
        <v>301</v>
      </c>
      <c r="B398" s="1452" t="s">
        <v>302</v>
      </c>
      <c r="C398" s="1452" t="s">
        <v>303</v>
      </c>
      <c r="D398" s="355" t="s">
        <v>304</v>
      </c>
      <c r="E398" s="356" t="s">
        <v>305</v>
      </c>
      <c r="F398" s="355" t="s">
        <v>306</v>
      </c>
      <c r="G398" s="355" t="s">
        <v>307</v>
      </c>
      <c r="H398" s="357" t="s">
        <v>268</v>
      </c>
      <c r="I398" s="357" t="s">
        <v>308</v>
      </c>
      <c r="J398" s="357" t="s">
        <v>309</v>
      </c>
      <c r="K398" s="357" t="s">
        <v>818</v>
      </c>
      <c r="L398" s="357" t="s">
        <v>310</v>
      </c>
      <c r="M398" s="357" t="s">
        <v>311</v>
      </c>
      <c r="N398" s="357" t="s">
        <v>312</v>
      </c>
      <c r="O398" s="357" t="s">
        <v>313</v>
      </c>
      <c r="P398" s="357" t="s">
        <v>314</v>
      </c>
      <c r="Q398" s="357" t="s">
        <v>315</v>
      </c>
      <c r="R398" s="357" t="s">
        <v>316</v>
      </c>
      <c r="S398" s="357" t="s">
        <v>317</v>
      </c>
      <c r="T398" s="357" t="s">
        <v>828</v>
      </c>
      <c r="U398" s="1454" t="s">
        <v>319</v>
      </c>
      <c r="V398" s="438"/>
    </row>
    <row r="399" spans="1:23" s="166" customFormat="1" ht="28.5" customHeight="1" thickBot="1" x14ac:dyDescent="0.4">
      <c r="A399" s="1451"/>
      <c r="B399" s="1453"/>
      <c r="C399" s="1453"/>
      <c r="D399" s="358" t="s">
        <v>320</v>
      </c>
      <c r="E399" s="358" t="s">
        <v>321</v>
      </c>
      <c r="F399" s="358" t="s">
        <v>322</v>
      </c>
      <c r="G399" s="358" t="s">
        <v>322</v>
      </c>
      <c r="H399" s="358" t="s">
        <v>77</v>
      </c>
      <c r="I399" s="358" t="s">
        <v>29</v>
      </c>
      <c r="J399" s="358" t="s">
        <v>323</v>
      </c>
      <c r="K399" s="358" t="s">
        <v>324</v>
      </c>
      <c r="L399" s="358" t="s">
        <v>324</v>
      </c>
      <c r="M399" s="358" t="s">
        <v>325</v>
      </c>
      <c r="N399" s="358" t="s">
        <v>324</v>
      </c>
      <c r="O399" s="358" t="s">
        <v>326</v>
      </c>
      <c r="P399" s="358" t="s">
        <v>820</v>
      </c>
      <c r="Q399" s="358" t="s">
        <v>327</v>
      </c>
      <c r="R399" s="358" t="s">
        <v>328</v>
      </c>
      <c r="S399" s="358" t="s">
        <v>329</v>
      </c>
      <c r="T399" s="358" t="s">
        <v>329</v>
      </c>
      <c r="U399" s="1455"/>
      <c r="V399" s="438"/>
    </row>
    <row r="400" spans="1:23" ht="15" customHeight="1" x14ac:dyDescent="0.35">
      <c r="A400" s="1442" t="str">
        <f>B394</f>
        <v>urb.i.1</v>
      </c>
      <c r="B400" s="361">
        <v>1</v>
      </c>
      <c r="C400" s="185"/>
      <c r="D400" s="119"/>
      <c r="E400" s="119"/>
      <c r="F400" s="185"/>
      <c r="G400" s="440"/>
      <c r="H400" s="120"/>
      <c r="I400" s="441"/>
      <c r="J400" s="442"/>
      <c r="K400" s="442"/>
      <c r="L400" s="443"/>
      <c r="M400" s="441"/>
      <c r="N400" s="443"/>
      <c r="O400" s="148"/>
      <c r="P400" s="148"/>
      <c r="Q400" s="441"/>
      <c r="R400" s="441"/>
      <c r="S400" s="441"/>
      <c r="T400" s="441"/>
      <c r="U400" s="444"/>
      <c r="V400" s="437"/>
    </row>
    <row r="401" spans="1:23" x14ac:dyDescent="0.35">
      <c r="A401" s="1442"/>
      <c r="B401" s="362">
        <v>2</v>
      </c>
      <c r="C401" s="118"/>
      <c r="D401" s="112"/>
      <c r="E401" s="112"/>
      <c r="F401" s="118"/>
      <c r="G401" s="445"/>
      <c r="H401" s="120"/>
      <c r="I401" s="428"/>
      <c r="J401" s="446"/>
      <c r="K401" s="446"/>
      <c r="L401" s="447"/>
      <c r="M401" s="428"/>
      <c r="N401" s="447"/>
      <c r="O401" s="139"/>
      <c r="P401" s="139"/>
      <c r="Q401" s="428"/>
      <c r="R401" s="428" t="s">
        <v>330</v>
      </c>
      <c r="S401" s="428"/>
      <c r="T401" s="428"/>
      <c r="U401" s="448"/>
      <c r="V401" s="437"/>
    </row>
    <row r="402" spans="1:23" x14ac:dyDescent="0.35">
      <c r="A402" s="1442"/>
      <c r="B402" s="362">
        <v>3</v>
      </c>
      <c r="C402" s="118"/>
      <c r="D402" s="112"/>
      <c r="E402" s="112"/>
      <c r="F402" s="118"/>
      <c r="G402" s="445"/>
      <c r="H402" s="120"/>
      <c r="I402" s="428"/>
      <c r="J402" s="446"/>
      <c r="K402" s="446"/>
      <c r="L402" s="447"/>
      <c r="M402" s="428"/>
      <c r="N402" s="447"/>
      <c r="O402" s="139"/>
      <c r="P402" s="139"/>
      <c r="Q402" s="428"/>
      <c r="R402" s="428"/>
      <c r="S402" s="428"/>
      <c r="T402" s="428"/>
      <c r="U402" s="448"/>
      <c r="V402" s="437"/>
    </row>
    <row r="403" spans="1:23" x14ac:dyDescent="0.35">
      <c r="A403" s="1442"/>
      <c r="B403" s="362">
        <v>4</v>
      </c>
      <c r="C403" s="118"/>
      <c r="D403" s="112"/>
      <c r="E403" s="112"/>
      <c r="F403" s="118"/>
      <c r="G403" s="445"/>
      <c r="H403" s="120"/>
      <c r="I403" s="428"/>
      <c r="J403" s="446"/>
      <c r="K403" s="446"/>
      <c r="L403" s="447"/>
      <c r="M403" s="428"/>
      <c r="N403" s="447"/>
      <c r="O403" s="139"/>
      <c r="P403" s="139"/>
      <c r="Q403" s="428"/>
      <c r="R403" s="428"/>
      <c r="S403" s="428"/>
      <c r="T403" s="428"/>
      <c r="U403" s="448"/>
      <c r="V403" s="437"/>
    </row>
    <row r="404" spans="1:23" x14ac:dyDescent="0.35">
      <c r="A404" s="1442"/>
      <c r="B404" s="362">
        <v>5</v>
      </c>
      <c r="C404" s="118"/>
      <c r="D404" s="112"/>
      <c r="E404" s="112"/>
      <c r="F404" s="118"/>
      <c r="G404" s="445"/>
      <c r="H404" s="120"/>
      <c r="I404" s="428"/>
      <c r="J404" s="446"/>
      <c r="K404" s="446"/>
      <c r="L404" s="447"/>
      <c r="M404" s="428"/>
      <c r="N404" s="447"/>
      <c r="O404" s="139"/>
      <c r="P404" s="139"/>
      <c r="Q404" s="428"/>
      <c r="R404" s="428"/>
      <c r="S404" s="428"/>
      <c r="T404" s="428"/>
      <c r="U404" s="448"/>
      <c r="V404" s="437"/>
    </row>
    <row r="405" spans="1:23" x14ac:dyDescent="0.35">
      <c r="A405" s="1442"/>
      <c r="B405" s="362">
        <v>6</v>
      </c>
      <c r="C405" s="118"/>
      <c r="D405" s="112"/>
      <c r="E405" s="112"/>
      <c r="F405" s="118"/>
      <c r="G405" s="445"/>
      <c r="H405" s="120"/>
      <c r="I405" s="428"/>
      <c r="J405" s="446"/>
      <c r="K405" s="446"/>
      <c r="L405" s="447"/>
      <c r="M405" s="428"/>
      <c r="N405" s="447"/>
      <c r="O405" s="139"/>
      <c r="P405" s="139"/>
      <c r="Q405" s="428"/>
      <c r="R405" s="428"/>
      <c r="S405" s="428"/>
      <c r="T405" s="428"/>
      <c r="U405" s="448"/>
      <c r="V405" s="437"/>
    </row>
    <row r="406" spans="1:23" x14ac:dyDescent="0.35">
      <c r="A406" s="1442"/>
      <c r="B406" s="362">
        <v>7</v>
      </c>
      <c r="C406" s="118"/>
      <c r="D406" s="112"/>
      <c r="E406" s="112"/>
      <c r="F406" s="118"/>
      <c r="G406" s="445"/>
      <c r="H406" s="120"/>
      <c r="I406" s="428"/>
      <c r="J406" s="446"/>
      <c r="K406" s="446"/>
      <c r="L406" s="447"/>
      <c r="M406" s="428"/>
      <c r="N406" s="447"/>
      <c r="O406" s="139"/>
      <c r="P406" s="139"/>
      <c r="Q406" s="428"/>
      <c r="R406" s="428"/>
      <c r="S406" s="428"/>
      <c r="T406" s="428"/>
      <c r="U406" s="448"/>
      <c r="V406" s="437"/>
    </row>
    <row r="407" spans="1:23" x14ac:dyDescent="0.35">
      <c r="A407" s="1442"/>
      <c r="B407" s="362">
        <v>8</v>
      </c>
      <c r="C407" s="118"/>
      <c r="D407" s="112"/>
      <c r="E407" s="112"/>
      <c r="F407" s="118"/>
      <c r="G407" s="445"/>
      <c r="H407" s="120"/>
      <c r="I407" s="428"/>
      <c r="J407" s="446"/>
      <c r="K407" s="446"/>
      <c r="L407" s="447"/>
      <c r="M407" s="428"/>
      <c r="N407" s="447"/>
      <c r="O407" s="139"/>
      <c r="P407" s="139"/>
      <c r="Q407" s="428"/>
      <c r="R407" s="428"/>
      <c r="S407" s="428"/>
      <c r="T407" s="428"/>
      <c r="U407" s="448"/>
      <c r="V407" s="437"/>
    </row>
    <row r="408" spans="1:23" x14ac:dyDescent="0.35">
      <c r="A408" s="1442"/>
      <c r="B408" s="362">
        <v>9</v>
      </c>
      <c r="C408" s="118"/>
      <c r="D408" s="112"/>
      <c r="E408" s="112"/>
      <c r="F408" s="118"/>
      <c r="G408" s="445"/>
      <c r="H408" s="120"/>
      <c r="I408" s="428"/>
      <c r="J408" s="446"/>
      <c r="K408" s="446"/>
      <c r="L408" s="447"/>
      <c r="M408" s="428"/>
      <c r="N408" s="447"/>
      <c r="O408" s="139"/>
      <c r="P408" s="139"/>
      <c r="Q408" s="428"/>
      <c r="R408" s="428"/>
      <c r="S408" s="428"/>
      <c r="T408" s="428"/>
      <c r="U408" s="448"/>
      <c r="V408" s="437"/>
    </row>
    <row r="409" spans="1:23" ht="15" thickBot="1" x14ac:dyDescent="0.4">
      <c r="A409" s="1443"/>
      <c r="B409" s="363">
        <v>10</v>
      </c>
      <c r="C409" s="132"/>
      <c r="D409" s="131"/>
      <c r="E409" s="131"/>
      <c r="F409" s="132"/>
      <c r="G409" s="449"/>
      <c r="H409" s="367"/>
      <c r="I409" s="450"/>
      <c r="J409" s="451"/>
      <c r="K409" s="451"/>
      <c r="L409" s="452"/>
      <c r="M409" s="450"/>
      <c r="N409" s="452"/>
      <c r="O409" s="140"/>
      <c r="P409" s="140"/>
      <c r="Q409" s="450"/>
      <c r="R409" s="450"/>
      <c r="S409" s="450"/>
      <c r="T409" s="450"/>
      <c r="U409" s="453"/>
      <c r="V409" s="437"/>
    </row>
    <row r="410" spans="1:23" ht="25" thickBot="1" x14ac:dyDescent="0.4">
      <c r="A410" s="564"/>
      <c r="C410" s="565"/>
      <c r="D410" s="566"/>
      <c r="E410" s="424" t="s">
        <v>331</v>
      </c>
      <c r="F410" s="425">
        <f>COUNTA(F400:F409)</f>
        <v>0</v>
      </c>
      <c r="G410" s="426">
        <f>COUNTA(G400:G409)</f>
        <v>0</v>
      </c>
      <c r="H410" s="565"/>
      <c r="I410" s="431"/>
      <c r="J410" s="567"/>
      <c r="K410" s="567"/>
      <c r="L410" s="568"/>
      <c r="M410" s="1354" t="s">
        <v>563</v>
      </c>
      <c r="N410" s="1355"/>
      <c r="O410" s="747">
        <f>SUM(O400:O409)</f>
        <v>0</v>
      </c>
      <c r="P410" s="748">
        <f>SUM(P400:P409)</f>
        <v>0</v>
      </c>
      <c r="Q410" s="431"/>
      <c r="S410" s="113"/>
      <c r="T410" s="117"/>
      <c r="U410" s="531"/>
      <c r="V410" s="455"/>
    </row>
    <row r="411" spans="1:23" ht="15" thickBot="1" x14ac:dyDescent="0.4">
      <c r="A411" s="456"/>
      <c r="B411" s="457"/>
      <c r="C411" s="407"/>
      <c r="D411" s="407"/>
      <c r="E411" s="407"/>
      <c r="F411" s="457"/>
      <c r="G411" s="407"/>
      <c r="H411" s="407"/>
      <c r="I411" s="457"/>
      <c r="J411" s="457"/>
      <c r="K411" s="457"/>
      <c r="L411" s="407"/>
      <c r="M411" s="407"/>
      <c r="N411" s="407"/>
      <c r="O411" s="407"/>
      <c r="P411" s="407"/>
      <c r="Q411" s="407"/>
      <c r="R411" s="407"/>
      <c r="S411" s="407"/>
      <c r="T411" s="458"/>
      <c r="U411" s="407"/>
      <c r="V411" s="459"/>
    </row>
    <row r="412" spans="1:23" ht="15" thickBot="1" x14ac:dyDescent="0.4">
      <c r="A412" s="432"/>
      <c r="B412" s="433"/>
      <c r="C412" s="434"/>
      <c r="D412" s="434"/>
      <c r="E412" s="434"/>
      <c r="F412" s="433"/>
      <c r="G412" s="434"/>
      <c r="H412" s="434"/>
      <c r="I412" s="433"/>
      <c r="J412" s="433"/>
      <c r="K412" s="433"/>
      <c r="L412" s="434"/>
      <c r="M412" s="434"/>
      <c r="N412" s="434"/>
      <c r="O412" s="434"/>
      <c r="P412" s="434"/>
      <c r="Q412" s="434"/>
      <c r="R412" s="434"/>
      <c r="S412" s="434"/>
      <c r="T412" s="434"/>
      <c r="U412" s="434"/>
      <c r="V412" s="435"/>
    </row>
    <row r="413" spans="1:23" ht="33.75" customHeight="1" thickBot="1" x14ac:dyDescent="0.4">
      <c r="A413" s="354" t="s">
        <v>9</v>
      </c>
      <c r="B413" s="1317" t="s">
        <v>78</v>
      </c>
      <c r="C413" s="1318"/>
      <c r="E413" s="1456" t="s">
        <v>294</v>
      </c>
      <c r="F413" s="1457"/>
      <c r="G413" s="1315">
        <f>VLOOKUP(B413,'Urbano.Piano inv. forn'!$D$187:$H$206,3,FALSE)</f>
        <v>0</v>
      </c>
      <c r="H413" s="1316"/>
      <c r="I413" s="104"/>
      <c r="J413" s="1456" t="s">
        <v>295</v>
      </c>
      <c r="K413" s="1458"/>
      <c r="L413" s="1457"/>
      <c r="M413" s="1315">
        <f>VLOOKUP(B413,'Urbano.Piano inv. forn'!$D$187:$H$206,4,FALSE)</f>
        <v>0</v>
      </c>
      <c r="N413" s="1316"/>
      <c r="P413" s="359" t="s">
        <v>296</v>
      </c>
      <c r="Q413" s="436"/>
      <c r="S413" s="360" t="s">
        <v>297</v>
      </c>
      <c r="T413" s="1171"/>
      <c r="U413" s="1173"/>
      <c r="V413" s="437"/>
    </row>
    <row r="414" spans="1:23" ht="13.5" customHeight="1" thickBot="1" x14ac:dyDescent="0.4">
      <c r="A414" s="133"/>
      <c r="B414" s="114"/>
      <c r="C414" s="114"/>
      <c r="E414" s="115"/>
      <c r="F414" s="115"/>
      <c r="G414" s="116"/>
      <c r="H414" s="116"/>
      <c r="I414" s="104"/>
      <c r="J414" s="115"/>
      <c r="K414" s="115"/>
      <c r="L414" s="115"/>
      <c r="M414" s="116"/>
      <c r="N414" s="116"/>
      <c r="P414" s="117"/>
      <c r="S414" s="113"/>
      <c r="T414" s="431"/>
      <c r="V414" s="134"/>
      <c r="W414" s="431"/>
    </row>
    <row r="415" spans="1:23" ht="33.75" customHeight="1" thickBot="1" x14ac:dyDescent="0.4">
      <c r="A415" s="1444" t="s">
        <v>298</v>
      </c>
      <c r="B415" s="1445"/>
      <c r="C415" s="1445"/>
      <c r="D415" s="1446"/>
      <c r="E415" s="1346">
        <f>VLOOKUP(B413,'Urbano.Piano inv. forn'!$D$187:$V$206,17,FALSE)</f>
        <v>0</v>
      </c>
      <c r="F415" s="1347"/>
      <c r="G415" s="1347"/>
      <c r="H415" s="1348"/>
      <c r="I415" s="104"/>
      <c r="J415" s="1447" t="s">
        <v>53</v>
      </c>
      <c r="K415" s="1448"/>
      <c r="L415" s="1449"/>
      <c r="M415" s="1346">
        <f>VLOOKUP(B413,'Urbano.Piano inv. forn'!$D$187:$V$206,19,FALSE)</f>
        <v>0</v>
      </c>
      <c r="N415" s="1348"/>
      <c r="O415" s="130"/>
      <c r="P415" s="360" t="s">
        <v>299</v>
      </c>
      <c r="Q415" s="135">
        <f>M415+E415</f>
        <v>0</v>
      </c>
      <c r="S415" s="360" t="s">
        <v>300</v>
      </c>
      <c r="T415" s="1171"/>
      <c r="U415" s="1173"/>
      <c r="V415" s="134"/>
      <c r="W415" s="431"/>
    </row>
    <row r="416" spans="1:23" ht="21.75" customHeight="1" thickBot="1" x14ac:dyDescent="0.4">
      <c r="A416" s="136"/>
      <c r="B416" s="137"/>
      <c r="C416" s="137"/>
      <c r="D416" s="137"/>
      <c r="E416" s="138"/>
      <c r="F416" s="138"/>
      <c r="G416" s="138"/>
      <c r="H416" s="138"/>
      <c r="I416" s="104"/>
      <c r="J416" s="115"/>
      <c r="K416" s="115"/>
      <c r="L416" s="115"/>
      <c r="M416" s="138"/>
      <c r="N416" s="138"/>
      <c r="O416" s="130"/>
      <c r="P416" s="113"/>
      <c r="Q416" s="130"/>
      <c r="S416" s="113"/>
      <c r="T416" s="114"/>
      <c r="U416" s="114"/>
      <c r="V416" s="134"/>
      <c r="W416" s="431"/>
    </row>
    <row r="417" spans="1:22" s="166" customFormat="1" ht="72" customHeight="1" x14ac:dyDescent="0.35">
      <c r="A417" s="1450" t="s">
        <v>301</v>
      </c>
      <c r="B417" s="1452" t="s">
        <v>302</v>
      </c>
      <c r="C417" s="1452" t="s">
        <v>303</v>
      </c>
      <c r="D417" s="355" t="s">
        <v>304</v>
      </c>
      <c r="E417" s="356" t="s">
        <v>305</v>
      </c>
      <c r="F417" s="355" t="s">
        <v>306</v>
      </c>
      <c r="G417" s="355" t="s">
        <v>307</v>
      </c>
      <c r="H417" s="357" t="s">
        <v>268</v>
      </c>
      <c r="I417" s="357" t="s">
        <v>308</v>
      </c>
      <c r="J417" s="357" t="s">
        <v>309</v>
      </c>
      <c r="K417" s="357" t="s">
        <v>818</v>
      </c>
      <c r="L417" s="357" t="s">
        <v>310</v>
      </c>
      <c r="M417" s="357" t="s">
        <v>311</v>
      </c>
      <c r="N417" s="357" t="s">
        <v>312</v>
      </c>
      <c r="O417" s="357" t="s">
        <v>313</v>
      </c>
      <c r="P417" s="357" t="s">
        <v>314</v>
      </c>
      <c r="Q417" s="357" t="s">
        <v>315</v>
      </c>
      <c r="R417" s="357" t="s">
        <v>316</v>
      </c>
      <c r="S417" s="357" t="s">
        <v>317</v>
      </c>
      <c r="T417" s="357" t="s">
        <v>828</v>
      </c>
      <c r="U417" s="1454" t="s">
        <v>319</v>
      </c>
      <c r="V417" s="438"/>
    </row>
    <row r="418" spans="1:22" s="166" customFormat="1" ht="28.5" customHeight="1" thickBot="1" x14ac:dyDescent="0.4">
      <c r="A418" s="1451"/>
      <c r="B418" s="1453"/>
      <c r="C418" s="1453"/>
      <c r="D418" s="358" t="s">
        <v>320</v>
      </c>
      <c r="E418" s="358" t="s">
        <v>321</v>
      </c>
      <c r="F418" s="358" t="s">
        <v>322</v>
      </c>
      <c r="G418" s="358" t="s">
        <v>322</v>
      </c>
      <c r="H418" s="358" t="s">
        <v>77</v>
      </c>
      <c r="I418" s="358" t="s">
        <v>29</v>
      </c>
      <c r="J418" s="358" t="s">
        <v>323</v>
      </c>
      <c r="K418" s="358" t="s">
        <v>324</v>
      </c>
      <c r="L418" s="358" t="s">
        <v>324</v>
      </c>
      <c r="M418" s="358" t="s">
        <v>325</v>
      </c>
      <c r="N418" s="358" t="s">
        <v>324</v>
      </c>
      <c r="O418" s="358" t="s">
        <v>326</v>
      </c>
      <c r="P418" s="358" t="s">
        <v>820</v>
      </c>
      <c r="Q418" s="358" t="s">
        <v>327</v>
      </c>
      <c r="R418" s="358" t="s">
        <v>328</v>
      </c>
      <c r="S418" s="358" t="s">
        <v>329</v>
      </c>
      <c r="T418" s="358" t="s">
        <v>329</v>
      </c>
      <c r="U418" s="1455"/>
      <c r="V418" s="438"/>
    </row>
    <row r="419" spans="1:22" ht="15" customHeight="1" x14ac:dyDescent="0.35">
      <c r="A419" s="1442" t="str">
        <f>B413</f>
        <v>urb.i.1</v>
      </c>
      <c r="B419" s="361">
        <v>1</v>
      </c>
      <c r="C419" s="185"/>
      <c r="D419" s="119"/>
      <c r="E419" s="119"/>
      <c r="F419" s="185"/>
      <c r="G419" s="440"/>
      <c r="H419" s="120"/>
      <c r="I419" s="441"/>
      <c r="J419" s="442"/>
      <c r="K419" s="442"/>
      <c r="L419" s="443"/>
      <c r="M419" s="441"/>
      <c r="N419" s="443"/>
      <c r="O419" s="148"/>
      <c r="P419" s="148"/>
      <c r="Q419" s="441"/>
      <c r="R419" s="441"/>
      <c r="S419" s="441"/>
      <c r="T419" s="441"/>
      <c r="U419" s="444"/>
      <c r="V419" s="437"/>
    </row>
    <row r="420" spans="1:22" x14ac:dyDescent="0.35">
      <c r="A420" s="1442"/>
      <c r="B420" s="362">
        <v>2</v>
      </c>
      <c r="C420" s="118"/>
      <c r="D420" s="112"/>
      <c r="E420" s="112"/>
      <c r="F420" s="118"/>
      <c r="G420" s="445"/>
      <c r="H420" s="120"/>
      <c r="I420" s="428"/>
      <c r="J420" s="446"/>
      <c r="K420" s="446"/>
      <c r="L420" s="447"/>
      <c r="M420" s="428"/>
      <c r="N420" s="447"/>
      <c r="O420" s="139"/>
      <c r="P420" s="139"/>
      <c r="Q420" s="428"/>
      <c r="R420" s="428" t="s">
        <v>330</v>
      </c>
      <c r="S420" s="428"/>
      <c r="T420" s="428"/>
      <c r="U420" s="448"/>
      <c r="V420" s="437"/>
    </row>
    <row r="421" spans="1:22" x14ac:dyDescent="0.35">
      <c r="A421" s="1442"/>
      <c r="B421" s="362">
        <v>3</v>
      </c>
      <c r="C421" s="118"/>
      <c r="D421" s="112"/>
      <c r="E421" s="112"/>
      <c r="F421" s="118"/>
      <c r="G421" s="445"/>
      <c r="H421" s="120"/>
      <c r="I421" s="428"/>
      <c r="J421" s="446"/>
      <c r="K421" s="446"/>
      <c r="L421" s="447"/>
      <c r="M421" s="428"/>
      <c r="N421" s="447"/>
      <c r="O421" s="139"/>
      <c r="P421" s="139"/>
      <c r="Q421" s="428"/>
      <c r="R421" s="428"/>
      <c r="S421" s="428"/>
      <c r="T421" s="428"/>
      <c r="U421" s="448"/>
      <c r="V421" s="437"/>
    </row>
    <row r="422" spans="1:22" x14ac:dyDescent="0.35">
      <c r="A422" s="1442"/>
      <c r="B422" s="362">
        <v>4</v>
      </c>
      <c r="C422" s="118"/>
      <c r="D422" s="112"/>
      <c r="E422" s="112"/>
      <c r="F422" s="118"/>
      <c r="G422" s="445"/>
      <c r="H422" s="120"/>
      <c r="I422" s="428"/>
      <c r="J422" s="446"/>
      <c r="K422" s="446"/>
      <c r="L422" s="447"/>
      <c r="M422" s="428"/>
      <c r="N422" s="447"/>
      <c r="O422" s="139"/>
      <c r="P422" s="139"/>
      <c r="Q422" s="428"/>
      <c r="R422" s="428"/>
      <c r="S422" s="428"/>
      <c r="T422" s="428"/>
      <c r="U422" s="448"/>
      <c r="V422" s="437"/>
    </row>
    <row r="423" spans="1:22" x14ac:dyDescent="0.35">
      <c r="A423" s="1442"/>
      <c r="B423" s="362">
        <v>5</v>
      </c>
      <c r="C423" s="118"/>
      <c r="D423" s="112"/>
      <c r="E423" s="112"/>
      <c r="F423" s="118"/>
      <c r="G423" s="445"/>
      <c r="H423" s="120"/>
      <c r="I423" s="428"/>
      <c r="J423" s="446"/>
      <c r="K423" s="446"/>
      <c r="L423" s="447"/>
      <c r="M423" s="428"/>
      <c r="N423" s="447"/>
      <c r="O423" s="139"/>
      <c r="P423" s="139"/>
      <c r="Q423" s="428"/>
      <c r="R423" s="428"/>
      <c r="S423" s="428"/>
      <c r="T423" s="428"/>
      <c r="U423" s="448"/>
      <c r="V423" s="437"/>
    </row>
    <row r="424" spans="1:22" x14ac:dyDescent="0.35">
      <c r="A424" s="1442"/>
      <c r="B424" s="362">
        <v>6</v>
      </c>
      <c r="C424" s="118"/>
      <c r="D424" s="112"/>
      <c r="E424" s="112"/>
      <c r="F424" s="118"/>
      <c r="G424" s="445"/>
      <c r="H424" s="120"/>
      <c r="I424" s="428"/>
      <c r="J424" s="446"/>
      <c r="K424" s="446"/>
      <c r="L424" s="447"/>
      <c r="M424" s="428"/>
      <c r="N424" s="447"/>
      <c r="O424" s="139"/>
      <c r="P424" s="139"/>
      <c r="Q424" s="428"/>
      <c r="R424" s="428"/>
      <c r="S424" s="428"/>
      <c r="T424" s="428"/>
      <c r="U424" s="448"/>
      <c r="V424" s="437"/>
    </row>
    <row r="425" spans="1:22" x14ac:dyDescent="0.35">
      <c r="A425" s="1442"/>
      <c r="B425" s="362">
        <v>7</v>
      </c>
      <c r="C425" s="118"/>
      <c r="D425" s="112"/>
      <c r="E425" s="112"/>
      <c r="F425" s="118"/>
      <c r="G425" s="445"/>
      <c r="H425" s="120"/>
      <c r="I425" s="428"/>
      <c r="J425" s="446"/>
      <c r="K425" s="446"/>
      <c r="L425" s="447"/>
      <c r="M425" s="428"/>
      <c r="N425" s="447"/>
      <c r="O425" s="139"/>
      <c r="P425" s="139"/>
      <c r="Q425" s="428"/>
      <c r="R425" s="428"/>
      <c r="S425" s="428"/>
      <c r="T425" s="428"/>
      <c r="U425" s="448"/>
      <c r="V425" s="437"/>
    </row>
    <row r="426" spans="1:22" x14ac:dyDescent="0.35">
      <c r="A426" s="1442"/>
      <c r="B426" s="362">
        <v>8</v>
      </c>
      <c r="C426" s="118"/>
      <c r="D426" s="112"/>
      <c r="E426" s="112"/>
      <c r="F426" s="118"/>
      <c r="G426" s="445"/>
      <c r="H426" s="120"/>
      <c r="I426" s="428"/>
      <c r="J426" s="446"/>
      <c r="K426" s="446"/>
      <c r="L426" s="447"/>
      <c r="M426" s="428"/>
      <c r="N426" s="447"/>
      <c r="O426" s="139"/>
      <c r="P426" s="139"/>
      <c r="Q426" s="428"/>
      <c r="R426" s="428"/>
      <c r="S426" s="428"/>
      <c r="T426" s="428"/>
      <c r="U426" s="448"/>
      <c r="V426" s="437"/>
    </row>
    <row r="427" spans="1:22" x14ac:dyDescent="0.35">
      <c r="A427" s="1442"/>
      <c r="B427" s="362">
        <v>9</v>
      </c>
      <c r="C427" s="118"/>
      <c r="D427" s="112"/>
      <c r="E427" s="112"/>
      <c r="F427" s="118"/>
      <c r="G427" s="445"/>
      <c r="H427" s="120"/>
      <c r="I427" s="428"/>
      <c r="J427" s="446"/>
      <c r="K427" s="446"/>
      <c r="L427" s="447"/>
      <c r="M427" s="428"/>
      <c r="N427" s="447"/>
      <c r="O427" s="139"/>
      <c r="P427" s="139"/>
      <c r="Q427" s="428"/>
      <c r="R427" s="428"/>
      <c r="S427" s="428"/>
      <c r="T427" s="428"/>
      <c r="U427" s="448"/>
      <c r="V427" s="437"/>
    </row>
    <row r="428" spans="1:22" ht="15" thickBot="1" x14ac:dyDescent="0.4">
      <c r="A428" s="1443"/>
      <c r="B428" s="363">
        <v>10</v>
      </c>
      <c r="C428" s="132"/>
      <c r="D428" s="131"/>
      <c r="E428" s="131"/>
      <c r="F428" s="132"/>
      <c r="G428" s="449"/>
      <c r="H428" s="367"/>
      <c r="I428" s="450"/>
      <c r="J428" s="451"/>
      <c r="K428" s="451"/>
      <c r="L428" s="452"/>
      <c r="M428" s="450"/>
      <c r="N428" s="452"/>
      <c r="O428" s="140"/>
      <c r="P428" s="140"/>
      <c r="Q428" s="450"/>
      <c r="R428" s="450"/>
      <c r="S428" s="450"/>
      <c r="T428" s="450"/>
      <c r="U428" s="453"/>
      <c r="V428" s="437"/>
    </row>
    <row r="429" spans="1:22" ht="25" thickBot="1" x14ac:dyDescent="0.4">
      <c r="A429" s="564"/>
      <c r="C429" s="565"/>
      <c r="D429" s="566"/>
      <c r="E429" s="424" t="s">
        <v>331</v>
      </c>
      <c r="F429" s="425">
        <f>COUNTA(F419:F428)</f>
        <v>0</v>
      </c>
      <c r="G429" s="426">
        <f>COUNTA(G419:G428)</f>
        <v>0</v>
      </c>
      <c r="H429" s="565"/>
      <c r="I429" s="431"/>
      <c r="J429" s="567"/>
      <c r="K429" s="567"/>
      <c r="L429" s="568"/>
      <c r="M429" s="1354" t="s">
        <v>563</v>
      </c>
      <c r="N429" s="1355"/>
      <c r="O429" s="747">
        <f>SUM(O419:O428)</f>
        <v>0</v>
      </c>
      <c r="P429" s="748">
        <f>SUM(P419:P428)</f>
        <v>0</v>
      </c>
      <c r="Q429" s="431"/>
      <c r="S429" s="113"/>
      <c r="T429" s="117"/>
      <c r="U429" s="531"/>
      <c r="V429" s="455"/>
    </row>
    <row r="430" spans="1:22" ht="15" thickBot="1" x14ac:dyDescent="0.4">
      <c r="A430" s="456"/>
      <c r="B430" s="457"/>
      <c r="C430" s="407"/>
      <c r="D430" s="407"/>
      <c r="E430" s="407"/>
      <c r="F430" s="457"/>
      <c r="G430" s="407"/>
      <c r="H430" s="407"/>
      <c r="I430" s="457"/>
      <c r="J430" s="457"/>
      <c r="K430" s="457"/>
      <c r="L430" s="407"/>
      <c r="M430" s="407"/>
      <c r="N430" s="407"/>
      <c r="O430" s="407"/>
      <c r="P430" s="407"/>
      <c r="Q430" s="407"/>
      <c r="R430" s="407"/>
      <c r="S430" s="407"/>
      <c r="T430" s="458"/>
      <c r="U430" s="407"/>
      <c r="V430" s="459"/>
    </row>
    <row r="431" spans="1:22" ht="15" thickBot="1" x14ac:dyDescent="0.4">
      <c r="A431" s="432"/>
      <c r="B431" s="433"/>
      <c r="C431" s="434"/>
      <c r="D431" s="434"/>
      <c r="E431" s="434"/>
      <c r="F431" s="433"/>
      <c r="G431" s="434"/>
      <c r="H431" s="434"/>
      <c r="I431" s="433"/>
      <c r="J431" s="433"/>
      <c r="K431" s="433"/>
      <c r="L431" s="434"/>
      <c r="M431" s="434"/>
      <c r="N431" s="434"/>
      <c r="O431" s="434"/>
      <c r="P431" s="434"/>
      <c r="Q431" s="434"/>
      <c r="R431" s="434"/>
      <c r="S431" s="434"/>
      <c r="T431" s="434"/>
      <c r="U431" s="434"/>
      <c r="V431" s="435"/>
    </row>
    <row r="432" spans="1:22" ht="33.75" customHeight="1" thickBot="1" x14ac:dyDescent="0.4">
      <c r="A432" s="354" t="s">
        <v>9</v>
      </c>
      <c r="B432" s="1317" t="s">
        <v>78</v>
      </c>
      <c r="C432" s="1318"/>
      <c r="E432" s="1456" t="s">
        <v>294</v>
      </c>
      <c r="F432" s="1457"/>
      <c r="G432" s="1315">
        <f>VLOOKUP(B432,'Urbano.Piano inv. forn'!$D$187:$H$206,3,FALSE)</f>
        <v>0</v>
      </c>
      <c r="H432" s="1316"/>
      <c r="I432" s="104"/>
      <c r="J432" s="1456" t="s">
        <v>295</v>
      </c>
      <c r="K432" s="1458"/>
      <c r="L432" s="1457"/>
      <c r="M432" s="1315">
        <f>VLOOKUP(B432,'Urbano.Piano inv. forn'!$D$187:$H$206,4,FALSE)</f>
        <v>0</v>
      </c>
      <c r="N432" s="1316"/>
      <c r="P432" s="359" t="s">
        <v>296</v>
      </c>
      <c r="Q432" s="436"/>
      <c r="S432" s="360" t="s">
        <v>297</v>
      </c>
      <c r="T432" s="1171"/>
      <c r="U432" s="1173"/>
      <c r="V432" s="437"/>
    </row>
    <row r="433" spans="1:23" ht="13.5" customHeight="1" thickBot="1" x14ac:dyDescent="0.4">
      <c r="A433" s="133"/>
      <c r="B433" s="114"/>
      <c r="C433" s="114"/>
      <c r="E433" s="115"/>
      <c r="F433" s="115"/>
      <c r="G433" s="116"/>
      <c r="H433" s="116"/>
      <c r="I433" s="104"/>
      <c r="J433" s="115"/>
      <c r="K433" s="115"/>
      <c r="L433" s="115"/>
      <c r="M433" s="116"/>
      <c r="N433" s="116"/>
      <c r="P433" s="117"/>
      <c r="S433" s="113"/>
      <c r="T433" s="431"/>
      <c r="V433" s="134"/>
      <c r="W433" s="431"/>
    </row>
    <row r="434" spans="1:23" ht="33.75" customHeight="1" thickBot="1" x14ac:dyDescent="0.4">
      <c r="A434" s="1444" t="s">
        <v>298</v>
      </c>
      <c r="B434" s="1445"/>
      <c r="C434" s="1445"/>
      <c r="D434" s="1446"/>
      <c r="E434" s="1346">
        <f>VLOOKUP(B432,'Urbano.Piano inv. forn'!$D$187:$V$206,17,FALSE)</f>
        <v>0</v>
      </c>
      <c r="F434" s="1347"/>
      <c r="G434" s="1347"/>
      <c r="H434" s="1348"/>
      <c r="I434" s="104"/>
      <c r="J434" s="1447" t="s">
        <v>53</v>
      </c>
      <c r="K434" s="1448"/>
      <c r="L434" s="1449"/>
      <c r="M434" s="1346">
        <f>VLOOKUP(B432,'Urbano.Piano inv. forn'!$D$187:$V$206,19,FALSE)</f>
        <v>0</v>
      </c>
      <c r="N434" s="1348"/>
      <c r="O434" s="130"/>
      <c r="P434" s="360" t="s">
        <v>299</v>
      </c>
      <c r="Q434" s="135">
        <f>M434+E434</f>
        <v>0</v>
      </c>
      <c r="S434" s="360" t="s">
        <v>300</v>
      </c>
      <c r="T434" s="1171"/>
      <c r="U434" s="1173"/>
      <c r="V434" s="134"/>
      <c r="W434" s="431"/>
    </row>
    <row r="435" spans="1:23" ht="21.75" customHeight="1" thickBot="1" x14ac:dyDescent="0.4">
      <c r="A435" s="136"/>
      <c r="B435" s="137"/>
      <c r="C435" s="137"/>
      <c r="D435" s="137"/>
      <c r="E435" s="138"/>
      <c r="F435" s="138"/>
      <c r="G435" s="138"/>
      <c r="H435" s="138"/>
      <c r="I435" s="104"/>
      <c r="J435" s="115"/>
      <c r="K435" s="115"/>
      <c r="L435" s="115"/>
      <c r="M435" s="138"/>
      <c r="N435" s="138"/>
      <c r="O435" s="130"/>
      <c r="P435" s="113"/>
      <c r="Q435" s="130"/>
      <c r="S435" s="113"/>
      <c r="T435" s="114"/>
      <c r="U435" s="114"/>
      <c r="V435" s="134"/>
      <c r="W435" s="431"/>
    </row>
    <row r="436" spans="1:23" s="166" customFormat="1" ht="72" customHeight="1" x14ac:dyDescent="0.35">
      <c r="A436" s="1450" t="s">
        <v>301</v>
      </c>
      <c r="B436" s="1452" t="s">
        <v>302</v>
      </c>
      <c r="C436" s="1452" t="s">
        <v>303</v>
      </c>
      <c r="D436" s="355" t="s">
        <v>304</v>
      </c>
      <c r="E436" s="356" t="s">
        <v>305</v>
      </c>
      <c r="F436" s="355" t="s">
        <v>306</v>
      </c>
      <c r="G436" s="355" t="s">
        <v>307</v>
      </c>
      <c r="H436" s="357" t="s">
        <v>268</v>
      </c>
      <c r="I436" s="357" t="s">
        <v>308</v>
      </c>
      <c r="J436" s="357" t="s">
        <v>309</v>
      </c>
      <c r="K436" s="357" t="s">
        <v>818</v>
      </c>
      <c r="L436" s="357" t="s">
        <v>310</v>
      </c>
      <c r="M436" s="357" t="s">
        <v>311</v>
      </c>
      <c r="N436" s="357" t="s">
        <v>312</v>
      </c>
      <c r="O436" s="357" t="s">
        <v>313</v>
      </c>
      <c r="P436" s="357" t="s">
        <v>314</v>
      </c>
      <c r="Q436" s="357" t="s">
        <v>315</v>
      </c>
      <c r="R436" s="357" t="s">
        <v>316</v>
      </c>
      <c r="S436" s="357" t="s">
        <v>317</v>
      </c>
      <c r="T436" s="357" t="s">
        <v>828</v>
      </c>
      <c r="U436" s="1454" t="s">
        <v>319</v>
      </c>
      <c r="V436" s="438"/>
    </row>
    <row r="437" spans="1:23" s="166" customFormat="1" ht="28.5" customHeight="1" thickBot="1" x14ac:dyDescent="0.4">
      <c r="A437" s="1451"/>
      <c r="B437" s="1453"/>
      <c r="C437" s="1453"/>
      <c r="D437" s="358" t="s">
        <v>320</v>
      </c>
      <c r="E437" s="358" t="s">
        <v>321</v>
      </c>
      <c r="F437" s="358" t="s">
        <v>322</v>
      </c>
      <c r="G437" s="358" t="s">
        <v>322</v>
      </c>
      <c r="H437" s="358" t="s">
        <v>77</v>
      </c>
      <c r="I437" s="358" t="s">
        <v>29</v>
      </c>
      <c r="J437" s="358" t="s">
        <v>323</v>
      </c>
      <c r="K437" s="358" t="s">
        <v>324</v>
      </c>
      <c r="L437" s="358" t="s">
        <v>324</v>
      </c>
      <c r="M437" s="358" t="s">
        <v>325</v>
      </c>
      <c r="N437" s="358" t="s">
        <v>324</v>
      </c>
      <c r="O437" s="358" t="s">
        <v>326</v>
      </c>
      <c r="P437" s="358" t="s">
        <v>820</v>
      </c>
      <c r="Q437" s="358" t="s">
        <v>327</v>
      </c>
      <c r="R437" s="358" t="s">
        <v>328</v>
      </c>
      <c r="S437" s="358" t="s">
        <v>329</v>
      </c>
      <c r="T437" s="358" t="s">
        <v>329</v>
      </c>
      <c r="U437" s="1455"/>
      <c r="V437" s="438"/>
    </row>
    <row r="438" spans="1:23" ht="15" customHeight="1" x14ac:dyDescent="0.35">
      <c r="A438" s="1442" t="str">
        <f>B432</f>
        <v>urb.i.1</v>
      </c>
      <c r="B438" s="361">
        <v>1</v>
      </c>
      <c r="C438" s="185"/>
      <c r="D438" s="119"/>
      <c r="E438" s="119"/>
      <c r="F438" s="185"/>
      <c r="G438" s="440"/>
      <c r="H438" s="120"/>
      <c r="I438" s="441"/>
      <c r="J438" s="442"/>
      <c r="K438" s="442"/>
      <c r="L438" s="443"/>
      <c r="M438" s="441"/>
      <c r="N438" s="443"/>
      <c r="O438" s="148"/>
      <c r="P438" s="148"/>
      <c r="Q438" s="441"/>
      <c r="R438" s="441"/>
      <c r="S438" s="441"/>
      <c r="T438" s="441"/>
      <c r="U438" s="444"/>
      <c r="V438" s="437"/>
    </row>
    <row r="439" spans="1:23" x14ac:dyDescent="0.35">
      <c r="A439" s="1442"/>
      <c r="B439" s="362">
        <v>2</v>
      </c>
      <c r="C439" s="118"/>
      <c r="D439" s="112"/>
      <c r="E439" s="112"/>
      <c r="F439" s="118"/>
      <c r="G439" s="445"/>
      <c r="H439" s="120"/>
      <c r="I439" s="428"/>
      <c r="J439" s="446"/>
      <c r="K439" s="446"/>
      <c r="L439" s="447"/>
      <c r="M439" s="428"/>
      <c r="N439" s="447"/>
      <c r="O439" s="139"/>
      <c r="P439" s="139"/>
      <c r="Q439" s="428"/>
      <c r="R439" s="428" t="s">
        <v>330</v>
      </c>
      <c r="S439" s="428"/>
      <c r="T439" s="428"/>
      <c r="U439" s="448"/>
      <c r="V439" s="437"/>
    </row>
    <row r="440" spans="1:23" x14ac:dyDescent="0.35">
      <c r="A440" s="1442"/>
      <c r="B440" s="362">
        <v>3</v>
      </c>
      <c r="C440" s="118"/>
      <c r="D440" s="112"/>
      <c r="E440" s="112"/>
      <c r="F440" s="118"/>
      <c r="G440" s="445"/>
      <c r="H440" s="120"/>
      <c r="I440" s="428"/>
      <c r="J440" s="446"/>
      <c r="K440" s="446"/>
      <c r="L440" s="447"/>
      <c r="M440" s="428"/>
      <c r="N440" s="447"/>
      <c r="O440" s="139"/>
      <c r="P440" s="139"/>
      <c r="Q440" s="428"/>
      <c r="R440" s="428"/>
      <c r="S440" s="428"/>
      <c r="T440" s="428"/>
      <c r="U440" s="448"/>
      <c r="V440" s="437"/>
    </row>
    <row r="441" spans="1:23" x14ac:dyDescent="0.35">
      <c r="A441" s="1442"/>
      <c r="B441" s="362">
        <v>4</v>
      </c>
      <c r="C441" s="118"/>
      <c r="D441" s="112"/>
      <c r="E441" s="112"/>
      <c r="F441" s="118"/>
      <c r="G441" s="445"/>
      <c r="H441" s="120"/>
      <c r="I441" s="428"/>
      <c r="J441" s="446"/>
      <c r="K441" s="446"/>
      <c r="L441" s="447"/>
      <c r="M441" s="428"/>
      <c r="N441" s="447"/>
      <c r="O441" s="139"/>
      <c r="P441" s="139"/>
      <c r="Q441" s="428"/>
      <c r="R441" s="428"/>
      <c r="S441" s="428"/>
      <c r="T441" s="428"/>
      <c r="U441" s="448"/>
      <c r="V441" s="437"/>
    </row>
    <row r="442" spans="1:23" x14ac:dyDescent="0.35">
      <c r="A442" s="1442"/>
      <c r="B442" s="362">
        <v>5</v>
      </c>
      <c r="C442" s="118"/>
      <c r="D442" s="112"/>
      <c r="E442" s="112"/>
      <c r="F442" s="118"/>
      <c r="G442" s="445"/>
      <c r="H442" s="120"/>
      <c r="I442" s="428"/>
      <c r="J442" s="446"/>
      <c r="K442" s="446"/>
      <c r="L442" s="447"/>
      <c r="M442" s="428"/>
      <c r="N442" s="447"/>
      <c r="O442" s="139"/>
      <c r="P442" s="139"/>
      <c r="Q442" s="428"/>
      <c r="R442" s="428"/>
      <c r="S442" s="428"/>
      <c r="T442" s="428"/>
      <c r="U442" s="448"/>
      <c r="V442" s="437"/>
    </row>
    <row r="443" spans="1:23" x14ac:dyDescent="0.35">
      <c r="A443" s="1442"/>
      <c r="B443" s="362">
        <v>6</v>
      </c>
      <c r="C443" s="118"/>
      <c r="D443" s="112"/>
      <c r="E443" s="112"/>
      <c r="F443" s="118"/>
      <c r="G443" s="445"/>
      <c r="H443" s="120"/>
      <c r="I443" s="428"/>
      <c r="J443" s="446"/>
      <c r="K443" s="446"/>
      <c r="L443" s="447"/>
      <c r="M443" s="428"/>
      <c r="N443" s="447"/>
      <c r="O443" s="139"/>
      <c r="P443" s="139"/>
      <c r="Q443" s="428"/>
      <c r="R443" s="428"/>
      <c r="S443" s="428"/>
      <c r="T443" s="428"/>
      <c r="U443" s="448"/>
      <c r="V443" s="437"/>
    </row>
    <row r="444" spans="1:23" x14ac:dyDescent="0.35">
      <c r="A444" s="1442"/>
      <c r="B444" s="362">
        <v>7</v>
      </c>
      <c r="C444" s="118"/>
      <c r="D444" s="112"/>
      <c r="E444" s="112"/>
      <c r="F444" s="118"/>
      <c r="G444" s="445"/>
      <c r="H444" s="120"/>
      <c r="I444" s="428"/>
      <c r="J444" s="446"/>
      <c r="K444" s="446"/>
      <c r="L444" s="447"/>
      <c r="M444" s="428"/>
      <c r="N444" s="447"/>
      <c r="O444" s="139"/>
      <c r="P444" s="139"/>
      <c r="Q444" s="428"/>
      <c r="R444" s="428"/>
      <c r="S444" s="428"/>
      <c r="T444" s="428"/>
      <c r="U444" s="448"/>
      <c r="V444" s="437"/>
    </row>
    <row r="445" spans="1:23" x14ac:dyDescent="0.35">
      <c r="A445" s="1442"/>
      <c r="B445" s="362">
        <v>8</v>
      </c>
      <c r="C445" s="118"/>
      <c r="D445" s="112"/>
      <c r="E445" s="112"/>
      <c r="F445" s="118"/>
      <c r="G445" s="445"/>
      <c r="H445" s="120"/>
      <c r="I445" s="428"/>
      <c r="J445" s="446"/>
      <c r="K445" s="446"/>
      <c r="L445" s="447"/>
      <c r="M445" s="428"/>
      <c r="N445" s="447"/>
      <c r="O445" s="139"/>
      <c r="P445" s="139"/>
      <c r="Q445" s="428"/>
      <c r="R445" s="428"/>
      <c r="S445" s="428"/>
      <c r="T445" s="428"/>
      <c r="U445" s="448"/>
      <c r="V445" s="437"/>
    </row>
    <row r="446" spans="1:23" x14ac:dyDescent="0.35">
      <c r="A446" s="1442"/>
      <c r="B446" s="362">
        <v>9</v>
      </c>
      <c r="C446" s="118"/>
      <c r="D446" s="112"/>
      <c r="E446" s="112"/>
      <c r="F446" s="118"/>
      <c r="G446" s="445"/>
      <c r="H446" s="120"/>
      <c r="I446" s="428"/>
      <c r="J446" s="446"/>
      <c r="K446" s="446"/>
      <c r="L446" s="447"/>
      <c r="M446" s="428"/>
      <c r="N446" s="447"/>
      <c r="O446" s="139"/>
      <c r="P446" s="139"/>
      <c r="Q446" s="428"/>
      <c r="R446" s="428"/>
      <c r="S446" s="428"/>
      <c r="T446" s="428"/>
      <c r="U446" s="448"/>
      <c r="V446" s="437"/>
    </row>
    <row r="447" spans="1:23" ht="15" thickBot="1" x14ac:dyDescent="0.4">
      <c r="A447" s="1443"/>
      <c r="B447" s="363">
        <v>10</v>
      </c>
      <c r="C447" s="132"/>
      <c r="D447" s="131"/>
      <c r="E447" s="131"/>
      <c r="F447" s="132"/>
      <c r="G447" s="449"/>
      <c r="H447" s="367"/>
      <c r="I447" s="450"/>
      <c r="J447" s="451"/>
      <c r="K447" s="451"/>
      <c r="L447" s="452"/>
      <c r="M447" s="450"/>
      <c r="N447" s="452"/>
      <c r="O447" s="140"/>
      <c r="P447" s="140"/>
      <c r="Q447" s="450"/>
      <c r="R447" s="450"/>
      <c r="S447" s="450"/>
      <c r="T447" s="450"/>
      <c r="U447" s="453"/>
      <c r="V447" s="437"/>
    </row>
    <row r="448" spans="1:23" ht="25" thickBot="1" x14ac:dyDescent="0.4">
      <c r="A448" s="564"/>
      <c r="C448" s="565"/>
      <c r="D448" s="566"/>
      <c r="E448" s="424" t="s">
        <v>331</v>
      </c>
      <c r="F448" s="425">
        <f>COUNTA(F438:F447)</f>
        <v>0</v>
      </c>
      <c r="G448" s="426">
        <f>COUNTA(G438:G447)</f>
        <v>0</v>
      </c>
      <c r="H448" s="565"/>
      <c r="I448" s="431"/>
      <c r="J448" s="567"/>
      <c r="K448" s="567"/>
      <c r="L448" s="568"/>
      <c r="M448" s="1354" t="s">
        <v>563</v>
      </c>
      <c r="N448" s="1355"/>
      <c r="O448" s="747">
        <f>SUM(O438:O447)</f>
        <v>0</v>
      </c>
      <c r="P448" s="748">
        <f>SUM(P438:P447)</f>
        <v>0</v>
      </c>
      <c r="Q448" s="431"/>
      <c r="S448" s="113"/>
      <c r="T448" s="117"/>
      <c r="U448" s="531"/>
      <c r="V448" s="455"/>
    </row>
    <row r="449" spans="1:23" ht="15" thickBot="1" x14ac:dyDescent="0.4">
      <c r="A449" s="456"/>
      <c r="B449" s="457"/>
      <c r="C449" s="407"/>
      <c r="D449" s="407"/>
      <c r="E449" s="407"/>
      <c r="F449" s="457"/>
      <c r="G449" s="407"/>
      <c r="H449" s="407"/>
      <c r="I449" s="457"/>
      <c r="J449" s="457"/>
      <c r="K449" s="457"/>
      <c r="L449" s="407"/>
      <c r="M449" s="407"/>
      <c r="N449" s="407"/>
      <c r="O449" s="407"/>
      <c r="P449" s="407"/>
      <c r="Q449" s="407"/>
      <c r="R449" s="407"/>
      <c r="S449" s="407"/>
      <c r="T449" s="458"/>
      <c r="U449" s="407"/>
      <c r="V449" s="459"/>
    </row>
    <row r="450" spans="1:23" ht="15" thickBot="1" x14ac:dyDescent="0.4">
      <c r="A450" s="432"/>
      <c r="B450" s="433"/>
      <c r="C450" s="434"/>
      <c r="D450" s="434"/>
      <c r="E450" s="434"/>
      <c r="F450" s="433"/>
      <c r="G450" s="434"/>
      <c r="H450" s="434"/>
      <c r="I450" s="433"/>
      <c r="J450" s="433"/>
      <c r="K450" s="433"/>
      <c r="L450" s="434"/>
      <c r="M450" s="434"/>
      <c r="N450" s="434"/>
      <c r="O450" s="434"/>
      <c r="P450" s="434"/>
      <c r="Q450" s="434"/>
      <c r="R450" s="434"/>
      <c r="S450" s="434"/>
      <c r="T450" s="434"/>
      <c r="U450" s="434"/>
      <c r="V450" s="435"/>
    </row>
    <row r="451" spans="1:23" ht="33.75" customHeight="1" thickBot="1" x14ac:dyDescent="0.4">
      <c r="A451" s="354" t="s">
        <v>9</v>
      </c>
      <c r="B451" s="1317" t="s">
        <v>78</v>
      </c>
      <c r="C451" s="1318"/>
      <c r="E451" s="1456" t="s">
        <v>294</v>
      </c>
      <c r="F451" s="1457"/>
      <c r="G451" s="1315">
        <f>VLOOKUP(B451,'Urbano.Piano inv. forn'!$D$187:$H$206,3,FALSE)</f>
        <v>0</v>
      </c>
      <c r="H451" s="1316"/>
      <c r="I451" s="104"/>
      <c r="J451" s="1456" t="s">
        <v>295</v>
      </c>
      <c r="K451" s="1458"/>
      <c r="L451" s="1457"/>
      <c r="M451" s="1315">
        <f>VLOOKUP(B451,'Urbano.Piano inv. forn'!$D$187:$H$206,4,FALSE)</f>
        <v>0</v>
      </c>
      <c r="N451" s="1316"/>
      <c r="P451" s="359" t="s">
        <v>296</v>
      </c>
      <c r="Q451" s="436"/>
      <c r="S451" s="360" t="s">
        <v>297</v>
      </c>
      <c r="T451" s="1171"/>
      <c r="U451" s="1173"/>
      <c r="V451" s="437"/>
    </row>
    <row r="452" spans="1:23" ht="13.5" customHeight="1" thickBot="1" x14ac:dyDescent="0.4">
      <c r="A452" s="133"/>
      <c r="B452" s="114"/>
      <c r="C452" s="114"/>
      <c r="E452" s="115"/>
      <c r="F452" s="115"/>
      <c r="G452" s="116"/>
      <c r="H452" s="116"/>
      <c r="I452" s="104"/>
      <c r="J452" s="115"/>
      <c r="K452" s="115"/>
      <c r="L452" s="115"/>
      <c r="M452" s="116"/>
      <c r="N452" s="116"/>
      <c r="P452" s="117"/>
      <c r="S452" s="113"/>
      <c r="T452" s="431"/>
      <c r="V452" s="134"/>
      <c r="W452" s="431"/>
    </row>
    <row r="453" spans="1:23" ht="33.75" customHeight="1" thickBot="1" x14ac:dyDescent="0.4">
      <c r="A453" s="1444" t="s">
        <v>298</v>
      </c>
      <c r="B453" s="1445"/>
      <c r="C453" s="1445"/>
      <c r="D453" s="1446"/>
      <c r="E453" s="1346">
        <f>VLOOKUP(B451,'Urbano.Piano inv. forn'!$D$187:$V$206,17,FALSE)</f>
        <v>0</v>
      </c>
      <c r="F453" s="1347"/>
      <c r="G453" s="1347"/>
      <c r="H453" s="1348"/>
      <c r="I453" s="104"/>
      <c r="J453" s="1447" t="s">
        <v>53</v>
      </c>
      <c r="K453" s="1448"/>
      <c r="L453" s="1449"/>
      <c r="M453" s="1346">
        <f>VLOOKUP(B451,'Urbano.Piano inv. forn'!$D$187:$V$206,19,FALSE)</f>
        <v>0</v>
      </c>
      <c r="N453" s="1348"/>
      <c r="O453" s="130"/>
      <c r="P453" s="360" t="s">
        <v>299</v>
      </c>
      <c r="Q453" s="135">
        <f>M453+E453</f>
        <v>0</v>
      </c>
      <c r="S453" s="360" t="s">
        <v>300</v>
      </c>
      <c r="T453" s="1171"/>
      <c r="U453" s="1173"/>
      <c r="V453" s="134"/>
      <c r="W453" s="431"/>
    </row>
    <row r="454" spans="1:23" ht="21.75" customHeight="1" thickBot="1" x14ac:dyDescent="0.4">
      <c r="A454" s="136"/>
      <c r="B454" s="137"/>
      <c r="C454" s="137"/>
      <c r="D454" s="137"/>
      <c r="E454" s="138"/>
      <c r="F454" s="138"/>
      <c r="G454" s="138"/>
      <c r="H454" s="138"/>
      <c r="I454" s="104"/>
      <c r="J454" s="115"/>
      <c r="K454" s="115"/>
      <c r="L454" s="115"/>
      <c r="M454" s="138"/>
      <c r="N454" s="138"/>
      <c r="O454" s="130"/>
      <c r="P454" s="113"/>
      <c r="Q454" s="130"/>
      <c r="S454" s="113"/>
      <c r="T454" s="114"/>
      <c r="U454" s="114"/>
      <c r="V454" s="134"/>
      <c r="W454" s="431"/>
    </row>
    <row r="455" spans="1:23" s="166" customFormat="1" ht="72" customHeight="1" x14ac:dyDescent="0.35">
      <c r="A455" s="1450" t="s">
        <v>301</v>
      </c>
      <c r="B455" s="1452" t="s">
        <v>302</v>
      </c>
      <c r="C455" s="1452" t="s">
        <v>303</v>
      </c>
      <c r="D455" s="355" t="s">
        <v>304</v>
      </c>
      <c r="E455" s="356" t="s">
        <v>305</v>
      </c>
      <c r="F455" s="355" t="s">
        <v>306</v>
      </c>
      <c r="G455" s="355" t="s">
        <v>307</v>
      </c>
      <c r="H455" s="357" t="s">
        <v>268</v>
      </c>
      <c r="I455" s="357" t="s">
        <v>308</v>
      </c>
      <c r="J455" s="357" t="s">
        <v>309</v>
      </c>
      <c r="K455" s="357" t="s">
        <v>818</v>
      </c>
      <c r="L455" s="357" t="s">
        <v>310</v>
      </c>
      <c r="M455" s="357" t="s">
        <v>311</v>
      </c>
      <c r="N455" s="357" t="s">
        <v>312</v>
      </c>
      <c r="O455" s="357" t="s">
        <v>313</v>
      </c>
      <c r="P455" s="357" t="s">
        <v>314</v>
      </c>
      <c r="Q455" s="357" t="s">
        <v>315</v>
      </c>
      <c r="R455" s="357" t="s">
        <v>316</v>
      </c>
      <c r="S455" s="357" t="s">
        <v>317</v>
      </c>
      <c r="T455" s="357" t="s">
        <v>828</v>
      </c>
      <c r="U455" s="1454" t="s">
        <v>319</v>
      </c>
      <c r="V455" s="438"/>
    </row>
    <row r="456" spans="1:23" s="166" customFormat="1" ht="28.5" customHeight="1" thickBot="1" x14ac:dyDescent="0.4">
      <c r="A456" s="1451"/>
      <c r="B456" s="1453"/>
      <c r="C456" s="1453"/>
      <c r="D456" s="358" t="s">
        <v>320</v>
      </c>
      <c r="E456" s="358" t="s">
        <v>321</v>
      </c>
      <c r="F456" s="358" t="s">
        <v>322</v>
      </c>
      <c r="G456" s="358" t="s">
        <v>322</v>
      </c>
      <c r="H456" s="358" t="s">
        <v>77</v>
      </c>
      <c r="I456" s="358" t="s">
        <v>29</v>
      </c>
      <c r="J456" s="358" t="s">
        <v>323</v>
      </c>
      <c r="K456" s="358" t="s">
        <v>324</v>
      </c>
      <c r="L456" s="358" t="s">
        <v>324</v>
      </c>
      <c r="M456" s="358" t="s">
        <v>325</v>
      </c>
      <c r="N456" s="358" t="s">
        <v>324</v>
      </c>
      <c r="O456" s="358" t="s">
        <v>326</v>
      </c>
      <c r="P456" s="358" t="s">
        <v>820</v>
      </c>
      <c r="Q456" s="358" t="s">
        <v>327</v>
      </c>
      <c r="R456" s="358" t="s">
        <v>328</v>
      </c>
      <c r="S456" s="358" t="s">
        <v>329</v>
      </c>
      <c r="T456" s="358" t="s">
        <v>329</v>
      </c>
      <c r="U456" s="1455"/>
      <c r="V456" s="438"/>
    </row>
    <row r="457" spans="1:23" ht="15" customHeight="1" x14ac:dyDescent="0.35">
      <c r="A457" s="1442" t="str">
        <f>B451</f>
        <v>urb.i.1</v>
      </c>
      <c r="B457" s="361">
        <v>1</v>
      </c>
      <c r="C457" s="185"/>
      <c r="D457" s="119"/>
      <c r="E457" s="119"/>
      <c r="F457" s="185"/>
      <c r="G457" s="440"/>
      <c r="H457" s="120"/>
      <c r="I457" s="441"/>
      <c r="J457" s="442"/>
      <c r="K457" s="442"/>
      <c r="L457" s="443"/>
      <c r="M457" s="441"/>
      <c r="N457" s="443"/>
      <c r="O457" s="148"/>
      <c r="P457" s="148"/>
      <c r="Q457" s="441"/>
      <c r="R457" s="441"/>
      <c r="S457" s="441"/>
      <c r="T457" s="441"/>
      <c r="U457" s="444"/>
      <c r="V457" s="437"/>
    </row>
    <row r="458" spans="1:23" x14ac:dyDescent="0.35">
      <c r="A458" s="1442"/>
      <c r="B458" s="362">
        <v>2</v>
      </c>
      <c r="C458" s="118"/>
      <c r="D458" s="112"/>
      <c r="E458" s="112"/>
      <c r="F458" s="118"/>
      <c r="G458" s="445"/>
      <c r="H458" s="120"/>
      <c r="I458" s="428"/>
      <c r="J458" s="446"/>
      <c r="K458" s="446"/>
      <c r="L458" s="447"/>
      <c r="M458" s="428"/>
      <c r="N458" s="447"/>
      <c r="O458" s="139"/>
      <c r="P458" s="139"/>
      <c r="Q458" s="428"/>
      <c r="R458" s="428" t="s">
        <v>330</v>
      </c>
      <c r="S458" s="428"/>
      <c r="T458" s="428"/>
      <c r="U458" s="448"/>
      <c r="V458" s="437"/>
    </row>
    <row r="459" spans="1:23" x14ac:dyDescent="0.35">
      <c r="A459" s="1442"/>
      <c r="B459" s="362">
        <v>3</v>
      </c>
      <c r="C459" s="118"/>
      <c r="D459" s="112"/>
      <c r="E459" s="112"/>
      <c r="F459" s="118"/>
      <c r="G459" s="445"/>
      <c r="H459" s="120"/>
      <c r="I459" s="428"/>
      <c r="J459" s="446"/>
      <c r="K459" s="446"/>
      <c r="L459" s="447"/>
      <c r="M459" s="428"/>
      <c r="N459" s="447"/>
      <c r="O459" s="139"/>
      <c r="P459" s="139"/>
      <c r="Q459" s="428"/>
      <c r="R459" s="428"/>
      <c r="S459" s="428"/>
      <c r="T459" s="428"/>
      <c r="U459" s="448"/>
      <c r="V459" s="437"/>
    </row>
    <row r="460" spans="1:23" x14ac:dyDescent="0.35">
      <c r="A460" s="1442"/>
      <c r="B460" s="362">
        <v>4</v>
      </c>
      <c r="C460" s="118"/>
      <c r="D460" s="112"/>
      <c r="E460" s="112"/>
      <c r="F460" s="118"/>
      <c r="G460" s="445"/>
      <c r="H460" s="120"/>
      <c r="I460" s="428"/>
      <c r="J460" s="446"/>
      <c r="K460" s="446"/>
      <c r="L460" s="447"/>
      <c r="M460" s="428"/>
      <c r="N460" s="447"/>
      <c r="O460" s="139"/>
      <c r="P460" s="139"/>
      <c r="Q460" s="428"/>
      <c r="R460" s="428"/>
      <c r="S460" s="428"/>
      <c r="T460" s="428"/>
      <c r="U460" s="448"/>
      <c r="V460" s="437"/>
    </row>
    <row r="461" spans="1:23" x14ac:dyDescent="0.35">
      <c r="A461" s="1442"/>
      <c r="B461" s="362">
        <v>5</v>
      </c>
      <c r="C461" s="118"/>
      <c r="D461" s="112"/>
      <c r="E461" s="112"/>
      <c r="F461" s="118"/>
      <c r="G461" s="445"/>
      <c r="H461" s="120"/>
      <c r="I461" s="428"/>
      <c r="J461" s="446"/>
      <c r="K461" s="446"/>
      <c r="L461" s="447"/>
      <c r="M461" s="428"/>
      <c r="N461" s="447"/>
      <c r="O461" s="139"/>
      <c r="P461" s="139"/>
      <c r="Q461" s="428"/>
      <c r="R461" s="428"/>
      <c r="S461" s="428"/>
      <c r="T461" s="428"/>
      <c r="U461" s="448"/>
      <c r="V461" s="437"/>
    </row>
    <row r="462" spans="1:23" x14ac:dyDescent="0.35">
      <c r="A462" s="1442"/>
      <c r="B462" s="362">
        <v>6</v>
      </c>
      <c r="C462" s="118"/>
      <c r="D462" s="112"/>
      <c r="E462" s="112"/>
      <c r="F462" s="118"/>
      <c r="G462" s="445"/>
      <c r="H462" s="120"/>
      <c r="I462" s="428"/>
      <c r="J462" s="446"/>
      <c r="K462" s="446"/>
      <c r="L462" s="447"/>
      <c r="M462" s="428"/>
      <c r="N462" s="447"/>
      <c r="O462" s="139"/>
      <c r="P462" s="139"/>
      <c r="Q462" s="428"/>
      <c r="R462" s="428"/>
      <c r="S462" s="428"/>
      <c r="T462" s="428"/>
      <c r="U462" s="448"/>
      <c r="V462" s="437"/>
    </row>
    <row r="463" spans="1:23" x14ac:dyDescent="0.35">
      <c r="A463" s="1442"/>
      <c r="B463" s="362">
        <v>7</v>
      </c>
      <c r="C463" s="118"/>
      <c r="D463" s="112"/>
      <c r="E463" s="112"/>
      <c r="F463" s="118"/>
      <c r="G463" s="445"/>
      <c r="H463" s="120"/>
      <c r="I463" s="428"/>
      <c r="J463" s="446"/>
      <c r="K463" s="446"/>
      <c r="L463" s="447"/>
      <c r="M463" s="428"/>
      <c r="N463" s="447"/>
      <c r="O463" s="139"/>
      <c r="P463" s="139"/>
      <c r="Q463" s="428"/>
      <c r="R463" s="428"/>
      <c r="S463" s="428"/>
      <c r="T463" s="428"/>
      <c r="U463" s="448"/>
      <c r="V463" s="437"/>
    </row>
    <row r="464" spans="1:23" x14ac:dyDescent="0.35">
      <c r="A464" s="1442"/>
      <c r="B464" s="362">
        <v>8</v>
      </c>
      <c r="C464" s="118"/>
      <c r="D464" s="112"/>
      <c r="E464" s="112"/>
      <c r="F464" s="118"/>
      <c r="G464" s="445"/>
      <c r="H464" s="120"/>
      <c r="I464" s="428"/>
      <c r="J464" s="446"/>
      <c r="K464" s="446"/>
      <c r="L464" s="447"/>
      <c r="M464" s="428"/>
      <c r="N464" s="447"/>
      <c r="O464" s="139"/>
      <c r="P464" s="139"/>
      <c r="Q464" s="428"/>
      <c r="R464" s="428"/>
      <c r="S464" s="428"/>
      <c r="T464" s="428"/>
      <c r="U464" s="448"/>
      <c r="V464" s="437"/>
    </row>
    <row r="465" spans="1:23" x14ac:dyDescent="0.35">
      <c r="A465" s="1442"/>
      <c r="B465" s="362">
        <v>9</v>
      </c>
      <c r="C465" s="118"/>
      <c r="D465" s="112"/>
      <c r="E465" s="112"/>
      <c r="F465" s="118"/>
      <c r="G465" s="445"/>
      <c r="H465" s="120"/>
      <c r="I465" s="428"/>
      <c r="J465" s="446"/>
      <c r="K465" s="446"/>
      <c r="L465" s="447"/>
      <c r="M465" s="428"/>
      <c r="N465" s="447"/>
      <c r="O465" s="139"/>
      <c r="P465" s="139"/>
      <c r="Q465" s="428"/>
      <c r="R465" s="428"/>
      <c r="S465" s="428"/>
      <c r="T465" s="428"/>
      <c r="U465" s="448"/>
      <c r="V465" s="437"/>
    </row>
    <row r="466" spans="1:23" ht="15" thickBot="1" x14ac:dyDescent="0.4">
      <c r="A466" s="1443"/>
      <c r="B466" s="363">
        <v>10</v>
      </c>
      <c r="C466" s="132"/>
      <c r="D466" s="131"/>
      <c r="E466" s="131"/>
      <c r="F466" s="132"/>
      <c r="G466" s="449"/>
      <c r="H466" s="367"/>
      <c r="I466" s="450"/>
      <c r="J466" s="451"/>
      <c r="K466" s="451"/>
      <c r="L466" s="452"/>
      <c r="M466" s="450"/>
      <c r="N466" s="452"/>
      <c r="O466" s="140"/>
      <c r="P466" s="140"/>
      <c r="Q466" s="450"/>
      <c r="R466" s="450"/>
      <c r="S466" s="450"/>
      <c r="T466" s="450"/>
      <c r="U466" s="453"/>
      <c r="V466" s="437"/>
    </row>
    <row r="467" spans="1:23" ht="25" thickBot="1" x14ac:dyDescent="0.4">
      <c r="A467" s="564"/>
      <c r="C467" s="565"/>
      <c r="D467" s="566"/>
      <c r="E467" s="424" t="s">
        <v>331</v>
      </c>
      <c r="F467" s="425">
        <f>COUNTA(F457:F466)</f>
        <v>0</v>
      </c>
      <c r="G467" s="426">
        <f>COUNTA(G457:G466)</f>
        <v>0</v>
      </c>
      <c r="H467" s="565"/>
      <c r="I467" s="431"/>
      <c r="J467" s="567"/>
      <c r="K467" s="567"/>
      <c r="L467" s="568"/>
      <c r="M467" s="1354" t="s">
        <v>563</v>
      </c>
      <c r="N467" s="1355"/>
      <c r="O467" s="747">
        <f>SUM(O457:O466)</f>
        <v>0</v>
      </c>
      <c r="P467" s="748">
        <f>SUM(P457:P466)</f>
        <v>0</v>
      </c>
      <c r="Q467" s="431"/>
      <c r="S467" s="113"/>
      <c r="T467" s="117"/>
      <c r="U467" s="531"/>
      <c r="V467" s="455"/>
    </row>
    <row r="468" spans="1:23" ht="15" thickBot="1" x14ac:dyDescent="0.4">
      <c r="A468" s="456"/>
      <c r="B468" s="457"/>
      <c r="C468" s="407"/>
      <c r="D468" s="407"/>
      <c r="E468" s="407"/>
      <c r="F468" s="457"/>
      <c r="G468" s="407"/>
      <c r="H468" s="407"/>
      <c r="I468" s="457"/>
      <c r="J468" s="457"/>
      <c r="K468" s="457"/>
      <c r="L468" s="407"/>
      <c r="M468" s="407"/>
      <c r="N468" s="407"/>
      <c r="O468" s="407"/>
      <c r="P468" s="407"/>
      <c r="Q468" s="407"/>
      <c r="R468" s="407"/>
      <c r="S468" s="407"/>
      <c r="T468" s="458"/>
      <c r="U468" s="407"/>
      <c r="V468" s="459"/>
    </row>
    <row r="469" spans="1:23" ht="15" thickBot="1" x14ac:dyDescent="0.4">
      <c r="A469" s="432"/>
      <c r="B469" s="433"/>
      <c r="C469" s="434"/>
      <c r="D469" s="434"/>
      <c r="E469" s="434"/>
      <c r="F469" s="433"/>
      <c r="G469" s="434"/>
      <c r="H469" s="434"/>
      <c r="I469" s="433"/>
      <c r="J469" s="433"/>
      <c r="K469" s="433"/>
      <c r="L469" s="434"/>
      <c r="M469" s="434"/>
      <c r="N469" s="434"/>
      <c r="O469" s="434"/>
      <c r="P469" s="434"/>
      <c r="Q469" s="434"/>
      <c r="R469" s="434"/>
      <c r="S469" s="434"/>
      <c r="T469" s="434"/>
      <c r="U469" s="434"/>
      <c r="V469" s="435"/>
    </row>
    <row r="470" spans="1:23" ht="33.75" customHeight="1" thickBot="1" x14ac:dyDescent="0.4">
      <c r="A470" s="354" t="s">
        <v>9</v>
      </c>
      <c r="B470" s="1317" t="s">
        <v>78</v>
      </c>
      <c r="C470" s="1318"/>
      <c r="E470" s="1456" t="s">
        <v>294</v>
      </c>
      <c r="F470" s="1457"/>
      <c r="G470" s="1315">
        <f>VLOOKUP(B470,'Urbano.Piano inv. forn'!$D$187:$H$206,3,FALSE)</f>
        <v>0</v>
      </c>
      <c r="H470" s="1316"/>
      <c r="I470" s="104"/>
      <c r="J470" s="1456" t="s">
        <v>295</v>
      </c>
      <c r="K470" s="1458"/>
      <c r="L470" s="1457"/>
      <c r="M470" s="1315">
        <f>VLOOKUP(B470,'Urbano.Piano inv. forn'!$D$187:$H$206,4,FALSE)</f>
        <v>0</v>
      </c>
      <c r="N470" s="1316"/>
      <c r="P470" s="359" t="s">
        <v>296</v>
      </c>
      <c r="Q470" s="436"/>
      <c r="S470" s="360" t="s">
        <v>297</v>
      </c>
      <c r="T470" s="1171"/>
      <c r="U470" s="1173"/>
      <c r="V470" s="437"/>
    </row>
    <row r="471" spans="1:23" ht="13.5" customHeight="1" thickBot="1" x14ac:dyDescent="0.4">
      <c r="A471" s="133"/>
      <c r="B471" s="114"/>
      <c r="C471" s="114"/>
      <c r="E471" s="115"/>
      <c r="F471" s="115"/>
      <c r="G471" s="116"/>
      <c r="H471" s="116"/>
      <c r="I471" s="104"/>
      <c r="J471" s="115"/>
      <c r="K471" s="115"/>
      <c r="L471" s="115"/>
      <c r="M471" s="116"/>
      <c r="N471" s="116"/>
      <c r="P471" s="117"/>
      <c r="S471" s="113"/>
      <c r="T471" s="431"/>
      <c r="V471" s="134"/>
      <c r="W471" s="431"/>
    </row>
    <row r="472" spans="1:23" ht="33.75" customHeight="1" thickBot="1" x14ac:dyDescent="0.4">
      <c r="A472" s="1444" t="s">
        <v>298</v>
      </c>
      <c r="B472" s="1445"/>
      <c r="C472" s="1445"/>
      <c r="D472" s="1446"/>
      <c r="E472" s="1346">
        <f>VLOOKUP(B470,'Urbano.Piano inv. forn'!$D$187:$V$206,17,FALSE)</f>
        <v>0</v>
      </c>
      <c r="F472" s="1347"/>
      <c r="G472" s="1347"/>
      <c r="H472" s="1348"/>
      <c r="I472" s="104"/>
      <c r="J472" s="1447" t="s">
        <v>53</v>
      </c>
      <c r="K472" s="1448"/>
      <c r="L472" s="1449"/>
      <c r="M472" s="1346">
        <f>VLOOKUP(B470,'Urbano.Piano inv. forn'!$D$187:$V$206,19,FALSE)</f>
        <v>0</v>
      </c>
      <c r="N472" s="1348"/>
      <c r="O472" s="130"/>
      <c r="P472" s="360" t="s">
        <v>299</v>
      </c>
      <c r="Q472" s="135">
        <f>M472+E472</f>
        <v>0</v>
      </c>
      <c r="S472" s="360" t="s">
        <v>300</v>
      </c>
      <c r="T472" s="1171"/>
      <c r="U472" s="1173"/>
      <c r="V472" s="134"/>
      <c r="W472" s="431"/>
    </row>
    <row r="473" spans="1:23" ht="21.75" customHeight="1" thickBot="1" x14ac:dyDescent="0.4">
      <c r="A473" s="136"/>
      <c r="B473" s="137"/>
      <c r="C473" s="137"/>
      <c r="D473" s="137"/>
      <c r="E473" s="138"/>
      <c r="F473" s="138"/>
      <c r="G473" s="138"/>
      <c r="H473" s="138"/>
      <c r="I473" s="104"/>
      <c r="J473" s="115"/>
      <c r="K473" s="115"/>
      <c r="L473" s="115"/>
      <c r="M473" s="138"/>
      <c r="N473" s="138"/>
      <c r="O473" s="130"/>
      <c r="P473" s="113"/>
      <c r="Q473" s="130"/>
      <c r="S473" s="113"/>
      <c r="T473" s="114"/>
      <c r="U473" s="114"/>
      <c r="V473" s="134"/>
      <c r="W473" s="431"/>
    </row>
    <row r="474" spans="1:23" s="166" customFormat="1" ht="72" customHeight="1" x14ac:dyDescent="0.35">
      <c r="A474" s="1450" t="s">
        <v>301</v>
      </c>
      <c r="B474" s="1452" t="s">
        <v>302</v>
      </c>
      <c r="C474" s="1452" t="s">
        <v>303</v>
      </c>
      <c r="D474" s="355" t="s">
        <v>304</v>
      </c>
      <c r="E474" s="356" t="s">
        <v>305</v>
      </c>
      <c r="F474" s="355" t="s">
        <v>306</v>
      </c>
      <c r="G474" s="355" t="s">
        <v>307</v>
      </c>
      <c r="H474" s="357" t="s">
        <v>268</v>
      </c>
      <c r="I474" s="357" t="s">
        <v>308</v>
      </c>
      <c r="J474" s="357" t="s">
        <v>309</v>
      </c>
      <c r="K474" s="357" t="s">
        <v>818</v>
      </c>
      <c r="L474" s="357" t="s">
        <v>310</v>
      </c>
      <c r="M474" s="357" t="s">
        <v>311</v>
      </c>
      <c r="N474" s="357" t="s">
        <v>312</v>
      </c>
      <c r="O474" s="357" t="s">
        <v>313</v>
      </c>
      <c r="P474" s="357" t="s">
        <v>314</v>
      </c>
      <c r="Q474" s="357" t="s">
        <v>315</v>
      </c>
      <c r="R474" s="357" t="s">
        <v>316</v>
      </c>
      <c r="S474" s="357" t="s">
        <v>317</v>
      </c>
      <c r="T474" s="357" t="s">
        <v>828</v>
      </c>
      <c r="U474" s="1454" t="s">
        <v>319</v>
      </c>
      <c r="V474" s="438"/>
    </row>
    <row r="475" spans="1:23" s="166" customFormat="1" ht="28.5" customHeight="1" thickBot="1" x14ac:dyDescent="0.4">
      <c r="A475" s="1451"/>
      <c r="B475" s="1453"/>
      <c r="C475" s="1453"/>
      <c r="D475" s="358" t="s">
        <v>320</v>
      </c>
      <c r="E475" s="358" t="s">
        <v>321</v>
      </c>
      <c r="F475" s="358" t="s">
        <v>322</v>
      </c>
      <c r="G475" s="358" t="s">
        <v>322</v>
      </c>
      <c r="H475" s="358" t="s">
        <v>77</v>
      </c>
      <c r="I475" s="358" t="s">
        <v>29</v>
      </c>
      <c r="J475" s="358" t="s">
        <v>323</v>
      </c>
      <c r="K475" s="358" t="s">
        <v>324</v>
      </c>
      <c r="L475" s="358" t="s">
        <v>324</v>
      </c>
      <c r="M475" s="358" t="s">
        <v>325</v>
      </c>
      <c r="N475" s="358" t="s">
        <v>324</v>
      </c>
      <c r="O475" s="358" t="s">
        <v>326</v>
      </c>
      <c r="P475" s="358" t="s">
        <v>820</v>
      </c>
      <c r="Q475" s="358" t="s">
        <v>327</v>
      </c>
      <c r="R475" s="358" t="s">
        <v>328</v>
      </c>
      <c r="S475" s="358" t="s">
        <v>329</v>
      </c>
      <c r="T475" s="358" t="s">
        <v>329</v>
      </c>
      <c r="U475" s="1455"/>
      <c r="V475" s="438"/>
    </row>
    <row r="476" spans="1:23" ht="15" customHeight="1" x14ac:dyDescent="0.35">
      <c r="A476" s="1442" t="str">
        <f>B470</f>
        <v>urb.i.1</v>
      </c>
      <c r="B476" s="361">
        <v>1</v>
      </c>
      <c r="C476" s="185"/>
      <c r="D476" s="119"/>
      <c r="E476" s="119"/>
      <c r="F476" s="185"/>
      <c r="G476" s="440"/>
      <c r="H476" s="120"/>
      <c r="I476" s="441"/>
      <c r="J476" s="442"/>
      <c r="K476" s="442"/>
      <c r="L476" s="443"/>
      <c r="M476" s="441"/>
      <c r="N476" s="443"/>
      <c r="O476" s="148"/>
      <c r="P476" s="148"/>
      <c r="Q476" s="441"/>
      <c r="R476" s="441"/>
      <c r="S476" s="441"/>
      <c r="T476" s="441"/>
      <c r="U476" s="444"/>
      <c r="V476" s="437"/>
    </row>
    <row r="477" spans="1:23" x14ac:dyDescent="0.35">
      <c r="A477" s="1442"/>
      <c r="B477" s="362">
        <v>2</v>
      </c>
      <c r="C477" s="118"/>
      <c r="D477" s="112"/>
      <c r="E477" s="112"/>
      <c r="F477" s="118"/>
      <c r="G477" s="445"/>
      <c r="H477" s="120"/>
      <c r="I477" s="428"/>
      <c r="J477" s="446"/>
      <c r="K477" s="446"/>
      <c r="L477" s="447"/>
      <c r="M477" s="428"/>
      <c r="N477" s="447"/>
      <c r="O477" s="139"/>
      <c r="P477" s="139"/>
      <c r="Q477" s="428"/>
      <c r="R477" s="428" t="s">
        <v>330</v>
      </c>
      <c r="S477" s="428"/>
      <c r="T477" s="428"/>
      <c r="U477" s="448"/>
      <c r="V477" s="437"/>
    </row>
    <row r="478" spans="1:23" x14ac:dyDescent="0.35">
      <c r="A478" s="1442"/>
      <c r="B478" s="362">
        <v>3</v>
      </c>
      <c r="C478" s="118"/>
      <c r="D478" s="112"/>
      <c r="E478" s="112"/>
      <c r="F478" s="118"/>
      <c r="G478" s="445"/>
      <c r="H478" s="120"/>
      <c r="I478" s="428"/>
      <c r="J478" s="446"/>
      <c r="K478" s="446"/>
      <c r="L478" s="447"/>
      <c r="M478" s="428"/>
      <c r="N478" s="447"/>
      <c r="O478" s="139"/>
      <c r="P478" s="139"/>
      <c r="Q478" s="428"/>
      <c r="R478" s="428"/>
      <c r="S478" s="428"/>
      <c r="T478" s="428"/>
      <c r="U478" s="448"/>
      <c r="V478" s="437"/>
    </row>
    <row r="479" spans="1:23" x14ac:dyDescent="0.35">
      <c r="A479" s="1442"/>
      <c r="B479" s="362">
        <v>4</v>
      </c>
      <c r="C479" s="118"/>
      <c r="D479" s="112"/>
      <c r="E479" s="112"/>
      <c r="F479" s="118"/>
      <c r="G479" s="445"/>
      <c r="H479" s="120"/>
      <c r="I479" s="428"/>
      <c r="J479" s="446"/>
      <c r="K479" s="446"/>
      <c r="L479" s="447"/>
      <c r="M479" s="428"/>
      <c r="N479" s="447"/>
      <c r="O479" s="139"/>
      <c r="P479" s="139"/>
      <c r="Q479" s="428"/>
      <c r="R479" s="428"/>
      <c r="S479" s="428"/>
      <c r="T479" s="428"/>
      <c r="U479" s="448"/>
      <c r="V479" s="437"/>
    </row>
    <row r="480" spans="1:23" x14ac:dyDescent="0.35">
      <c r="A480" s="1442"/>
      <c r="B480" s="362">
        <v>5</v>
      </c>
      <c r="C480" s="118"/>
      <c r="D480" s="112"/>
      <c r="E480" s="112"/>
      <c r="F480" s="118"/>
      <c r="G480" s="445"/>
      <c r="H480" s="120"/>
      <c r="I480" s="428"/>
      <c r="J480" s="446"/>
      <c r="K480" s="446"/>
      <c r="L480" s="447"/>
      <c r="M480" s="428"/>
      <c r="N480" s="447"/>
      <c r="O480" s="139"/>
      <c r="P480" s="139"/>
      <c r="Q480" s="428"/>
      <c r="R480" s="428"/>
      <c r="S480" s="428"/>
      <c r="T480" s="428"/>
      <c r="U480" s="448"/>
      <c r="V480" s="437"/>
    </row>
    <row r="481" spans="1:23" x14ac:dyDescent="0.35">
      <c r="A481" s="1442"/>
      <c r="B481" s="362">
        <v>6</v>
      </c>
      <c r="C481" s="118"/>
      <c r="D481" s="112"/>
      <c r="E481" s="112"/>
      <c r="F481" s="118"/>
      <c r="G481" s="445"/>
      <c r="H481" s="120"/>
      <c r="I481" s="428"/>
      <c r="J481" s="446"/>
      <c r="K481" s="446"/>
      <c r="L481" s="447"/>
      <c r="M481" s="428"/>
      <c r="N481" s="447"/>
      <c r="O481" s="139"/>
      <c r="P481" s="139"/>
      <c r="Q481" s="428"/>
      <c r="R481" s="428"/>
      <c r="S481" s="428"/>
      <c r="T481" s="428"/>
      <c r="U481" s="448"/>
      <c r="V481" s="437"/>
    </row>
    <row r="482" spans="1:23" x14ac:dyDescent="0.35">
      <c r="A482" s="1442"/>
      <c r="B482" s="362">
        <v>7</v>
      </c>
      <c r="C482" s="118"/>
      <c r="D482" s="112"/>
      <c r="E482" s="112"/>
      <c r="F482" s="118"/>
      <c r="G482" s="445"/>
      <c r="H482" s="120"/>
      <c r="I482" s="428"/>
      <c r="J482" s="446"/>
      <c r="K482" s="446"/>
      <c r="L482" s="447"/>
      <c r="M482" s="428"/>
      <c r="N482" s="447"/>
      <c r="O482" s="139"/>
      <c r="P482" s="139"/>
      <c r="Q482" s="428"/>
      <c r="R482" s="428"/>
      <c r="S482" s="428"/>
      <c r="T482" s="428"/>
      <c r="U482" s="448"/>
      <c r="V482" s="437"/>
    </row>
    <row r="483" spans="1:23" x14ac:dyDescent="0.35">
      <c r="A483" s="1442"/>
      <c r="B483" s="362">
        <v>8</v>
      </c>
      <c r="C483" s="118"/>
      <c r="D483" s="112"/>
      <c r="E483" s="112"/>
      <c r="F483" s="118"/>
      <c r="G483" s="445"/>
      <c r="H483" s="120"/>
      <c r="I483" s="428"/>
      <c r="J483" s="446"/>
      <c r="K483" s="446"/>
      <c r="L483" s="447"/>
      <c r="M483" s="428"/>
      <c r="N483" s="447"/>
      <c r="O483" s="139"/>
      <c r="P483" s="139"/>
      <c r="Q483" s="428"/>
      <c r="R483" s="428"/>
      <c r="S483" s="428"/>
      <c r="T483" s="428"/>
      <c r="U483" s="448"/>
      <c r="V483" s="437"/>
    </row>
    <row r="484" spans="1:23" x14ac:dyDescent="0.35">
      <c r="A484" s="1442"/>
      <c r="B484" s="362">
        <v>9</v>
      </c>
      <c r="C484" s="118"/>
      <c r="D484" s="112"/>
      <c r="E484" s="112"/>
      <c r="F484" s="118"/>
      <c r="G484" s="445"/>
      <c r="H484" s="120"/>
      <c r="I484" s="428"/>
      <c r="J484" s="446"/>
      <c r="K484" s="446"/>
      <c r="L484" s="447"/>
      <c r="M484" s="428"/>
      <c r="N484" s="447"/>
      <c r="O484" s="139"/>
      <c r="P484" s="139"/>
      <c r="Q484" s="428"/>
      <c r="R484" s="428"/>
      <c r="S484" s="428"/>
      <c r="T484" s="428"/>
      <c r="U484" s="448"/>
      <c r="V484" s="437"/>
    </row>
    <row r="485" spans="1:23" ht="15" thickBot="1" x14ac:dyDescent="0.4">
      <c r="A485" s="1443"/>
      <c r="B485" s="363">
        <v>10</v>
      </c>
      <c r="C485" s="132"/>
      <c r="D485" s="131"/>
      <c r="E485" s="131"/>
      <c r="F485" s="132"/>
      <c r="G485" s="449"/>
      <c r="H485" s="367"/>
      <c r="I485" s="450"/>
      <c r="J485" s="451"/>
      <c r="K485" s="451"/>
      <c r="L485" s="452"/>
      <c r="M485" s="450"/>
      <c r="N485" s="452"/>
      <c r="O485" s="140"/>
      <c r="P485" s="140"/>
      <c r="Q485" s="450"/>
      <c r="R485" s="450"/>
      <c r="S485" s="450"/>
      <c r="T485" s="450"/>
      <c r="U485" s="453"/>
      <c r="V485" s="437"/>
    </row>
    <row r="486" spans="1:23" ht="25" thickBot="1" x14ac:dyDescent="0.4">
      <c r="A486" s="564"/>
      <c r="C486" s="565"/>
      <c r="D486" s="566"/>
      <c r="E486" s="424" t="s">
        <v>331</v>
      </c>
      <c r="F486" s="425">
        <f>COUNTA(F476:F485)</f>
        <v>0</v>
      </c>
      <c r="G486" s="426">
        <f>COUNTA(G476:G485)</f>
        <v>0</v>
      </c>
      <c r="H486" s="565"/>
      <c r="I486" s="431"/>
      <c r="J486" s="567"/>
      <c r="K486" s="567"/>
      <c r="L486" s="568"/>
      <c r="M486" s="1354" t="s">
        <v>563</v>
      </c>
      <c r="N486" s="1355"/>
      <c r="O486" s="747">
        <f>SUM(O476:O485)</f>
        <v>0</v>
      </c>
      <c r="P486" s="748">
        <f>SUM(P476:P485)</f>
        <v>0</v>
      </c>
      <c r="Q486" s="431"/>
      <c r="S486" s="113"/>
      <c r="T486" s="117"/>
      <c r="U486" s="531"/>
      <c r="V486" s="455"/>
    </row>
    <row r="487" spans="1:23" ht="15" thickBot="1" x14ac:dyDescent="0.4">
      <c r="A487" s="456"/>
      <c r="B487" s="457"/>
      <c r="C487" s="407"/>
      <c r="D487" s="407"/>
      <c r="E487" s="407"/>
      <c r="F487" s="457"/>
      <c r="G487" s="407"/>
      <c r="H487" s="407"/>
      <c r="I487" s="457"/>
      <c r="J487" s="457"/>
      <c r="K487" s="457"/>
      <c r="L487" s="407"/>
      <c r="M487" s="407"/>
      <c r="N487" s="407"/>
      <c r="O487" s="407"/>
      <c r="P487" s="407"/>
      <c r="Q487" s="407"/>
      <c r="R487" s="407"/>
      <c r="S487" s="407"/>
      <c r="T487" s="458"/>
      <c r="U487" s="407"/>
      <c r="V487" s="459"/>
    </row>
    <row r="488" spans="1:23" ht="15" thickBot="1" x14ac:dyDescent="0.4">
      <c r="A488" s="432"/>
      <c r="B488" s="433"/>
      <c r="C488" s="434"/>
      <c r="D488" s="434"/>
      <c r="E488" s="434"/>
      <c r="F488" s="433"/>
      <c r="G488" s="434"/>
      <c r="H488" s="434"/>
      <c r="I488" s="433"/>
      <c r="J488" s="433"/>
      <c r="K488" s="433"/>
      <c r="L488" s="434"/>
      <c r="M488" s="434"/>
      <c r="N488" s="434"/>
      <c r="O488" s="434"/>
      <c r="P488" s="434"/>
      <c r="Q488" s="434"/>
      <c r="R488" s="434"/>
      <c r="S488" s="434"/>
      <c r="T488" s="434"/>
      <c r="U488" s="434"/>
      <c r="V488" s="435"/>
    </row>
    <row r="489" spans="1:23" ht="33.75" customHeight="1" thickBot="1" x14ac:dyDescent="0.4">
      <c r="A489" s="354" t="s">
        <v>9</v>
      </c>
      <c r="B489" s="1317" t="s">
        <v>78</v>
      </c>
      <c r="C489" s="1318"/>
      <c r="E489" s="1456" t="s">
        <v>294</v>
      </c>
      <c r="F489" s="1457"/>
      <c r="G489" s="1315">
        <f>VLOOKUP(B489,'Urbano.Piano inv. forn'!$D$187:$H$206,3,FALSE)</f>
        <v>0</v>
      </c>
      <c r="H489" s="1316"/>
      <c r="I489" s="104"/>
      <c r="J489" s="1456" t="s">
        <v>295</v>
      </c>
      <c r="K489" s="1458"/>
      <c r="L489" s="1457"/>
      <c r="M489" s="1315">
        <f>VLOOKUP(B489,'Urbano.Piano inv. forn'!$D$187:$H$206,4,FALSE)</f>
        <v>0</v>
      </c>
      <c r="N489" s="1316"/>
      <c r="P489" s="359" t="s">
        <v>296</v>
      </c>
      <c r="Q489" s="436"/>
      <c r="S489" s="360" t="s">
        <v>297</v>
      </c>
      <c r="T489" s="1171"/>
      <c r="U489" s="1173"/>
      <c r="V489" s="437"/>
    </row>
    <row r="490" spans="1:23" ht="13.5" customHeight="1" thickBot="1" x14ac:dyDescent="0.4">
      <c r="A490" s="133"/>
      <c r="B490" s="114"/>
      <c r="C490" s="114"/>
      <c r="E490" s="115"/>
      <c r="F490" s="115"/>
      <c r="G490" s="116"/>
      <c r="H490" s="116"/>
      <c r="I490" s="104"/>
      <c r="J490" s="115"/>
      <c r="K490" s="115"/>
      <c r="L490" s="115"/>
      <c r="M490" s="116"/>
      <c r="N490" s="116"/>
      <c r="P490" s="117"/>
      <c r="S490" s="113"/>
      <c r="T490" s="431"/>
      <c r="V490" s="134"/>
      <c r="W490" s="431"/>
    </row>
    <row r="491" spans="1:23" ht="33.75" customHeight="1" thickBot="1" x14ac:dyDescent="0.4">
      <c r="A491" s="1444" t="s">
        <v>298</v>
      </c>
      <c r="B491" s="1445"/>
      <c r="C491" s="1445"/>
      <c r="D491" s="1446"/>
      <c r="E491" s="1346">
        <f>VLOOKUP(B489,'Urbano.Piano inv. forn'!$D$187:$V$206,17,FALSE)</f>
        <v>0</v>
      </c>
      <c r="F491" s="1347"/>
      <c r="G491" s="1347"/>
      <c r="H491" s="1348"/>
      <c r="I491" s="104"/>
      <c r="J491" s="1447" t="s">
        <v>53</v>
      </c>
      <c r="K491" s="1448"/>
      <c r="L491" s="1449"/>
      <c r="M491" s="1346">
        <f>VLOOKUP(B489,'Urbano.Piano inv. forn'!$D$187:$V$206,19,FALSE)</f>
        <v>0</v>
      </c>
      <c r="N491" s="1348"/>
      <c r="O491" s="130"/>
      <c r="P491" s="360" t="s">
        <v>299</v>
      </c>
      <c r="Q491" s="135">
        <f>M491+E491</f>
        <v>0</v>
      </c>
      <c r="S491" s="360" t="s">
        <v>300</v>
      </c>
      <c r="T491" s="1171"/>
      <c r="U491" s="1173"/>
      <c r="V491" s="134"/>
      <c r="W491" s="431"/>
    </row>
    <row r="492" spans="1:23" ht="21.75" customHeight="1" thickBot="1" x14ac:dyDescent="0.4">
      <c r="A492" s="136"/>
      <c r="B492" s="137"/>
      <c r="C492" s="137"/>
      <c r="D492" s="137"/>
      <c r="E492" s="138"/>
      <c r="F492" s="138"/>
      <c r="G492" s="138"/>
      <c r="H492" s="138"/>
      <c r="I492" s="104"/>
      <c r="J492" s="115"/>
      <c r="K492" s="115"/>
      <c r="L492" s="115"/>
      <c r="M492" s="138"/>
      <c r="N492" s="138"/>
      <c r="O492" s="130"/>
      <c r="P492" s="113"/>
      <c r="Q492" s="130"/>
      <c r="S492" s="113"/>
      <c r="T492" s="114"/>
      <c r="U492" s="114"/>
      <c r="V492" s="134"/>
      <c r="W492" s="431"/>
    </row>
    <row r="493" spans="1:23" s="166" customFormat="1" ht="72" customHeight="1" x14ac:dyDescent="0.35">
      <c r="A493" s="1450" t="s">
        <v>301</v>
      </c>
      <c r="B493" s="1452" t="s">
        <v>302</v>
      </c>
      <c r="C493" s="1452" t="s">
        <v>303</v>
      </c>
      <c r="D493" s="355" t="s">
        <v>304</v>
      </c>
      <c r="E493" s="356" t="s">
        <v>305</v>
      </c>
      <c r="F493" s="355" t="s">
        <v>306</v>
      </c>
      <c r="G493" s="355" t="s">
        <v>307</v>
      </c>
      <c r="H493" s="357" t="s">
        <v>268</v>
      </c>
      <c r="I493" s="357" t="s">
        <v>308</v>
      </c>
      <c r="J493" s="357" t="s">
        <v>309</v>
      </c>
      <c r="K493" s="357" t="s">
        <v>818</v>
      </c>
      <c r="L493" s="357" t="s">
        <v>310</v>
      </c>
      <c r="M493" s="357" t="s">
        <v>311</v>
      </c>
      <c r="N493" s="357" t="s">
        <v>312</v>
      </c>
      <c r="O493" s="357" t="s">
        <v>313</v>
      </c>
      <c r="P493" s="357" t="s">
        <v>314</v>
      </c>
      <c r="Q493" s="357" t="s">
        <v>315</v>
      </c>
      <c r="R493" s="357" t="s">
        <v>316</v>
      </c>
      <c r="S493" s="357" t="s">
        <v>317</v>
      </c>
      <c r="T493" s="357" t="s">
        <v>828</v>
      </c>
      <c r="U493" s="1454" t="s">
        <v>319</v>
      </c>
      <c r="V493" s="438"/>
    </row>
    <row r="494" spans="1:23" s="166" customFormat="1" ht="28.5" customHeight="1" thickBot="1" x14ac:dyDescent="0.4">
      <c r="A494" s="1451"/>
      <c r="B494" s="1453"/>
      <c r="C494" s="1453"/>
      <c r="D494" s="358" t="s">
        <v>320</v>
      </c>
      <c r="E494" s="358" t="s">
        <v>321</v>
      </c>
      <c r="F494" s="358" t="s">
        <v>322</v>
      </c>
      <c r="G494" s="358" t="s">
        <v>322</v>
      </c>
      <c r="H494" s="358" t="s">
        <v>77</v>
      </c>
      <c r="I494" s="358" t="s">
        <v>29</v>
      </c>
      <c r="J494" s="358" t="s">
        <v>323</v>
      </c>
      <c r="K494" s="358" t="s">
        <v>324</v>
      </c>
      <c r="L494" s="358" t="s">
        <v>324</v>
      </c>
      <c r="M494" s="358" t="s">
        <v>325</v>
      </c>
      <c r="N494" s="358" t="s">
        <v>324</v>
      </c>
      <c r="O494" s="358" t="s">
        <v>326</v>
      </c>
      <c r="P494" s="358" t="s">
        <v>820</v>
      </c>
      <c r="Q494" s="358" t="s">
        <v>327</v>
      </c>
      <c r="R494" s="358" t="s">
        <v>328</v>
      </c>
      <c r="S494" s="358" t="s">
        <v>329</v>
      </c>
      <c r="T494" s="358" t="s">
        <v>329</v>
      </c>
      <c r="U494" s="1455"/>
      <c r="V494" s="438"/>
    </row>
    <row r="495" spans="1:23" ht="15" customHeight="1" x14ac:dyDescent="0.35">
      <c r="A495" s="1442" t="str">
        <f>B489</f>
        <v>urb.i.1</v>
      </c>
      <c r="B495" s="361">
        <v>1</v>
      </c>
      <c r="C495" s="185"/>
      <c r="D495" s="119"/>
      <c r="E495" s="119"/>
      <c r="F495" s="185"/>
      <c r="G495" s="440"/>
      <c r="H495" s="120"/>
      <c r="I495" s="441"/>
      <c r="J495" s="442"/>
      <c r="K495" s="442"/>
      <c r="L495" s="443"/>
      <c r="M495" s="441"/>
      <c r="N495" s="443"/>
      <c r="O495" s="148"/>
      <c r="P495" s="148"/>
      <c r="Q495" s="441"/>
      <c r="R495" s="441"/>
      <c r="S495" s="441"/>
      <c r="T495" s="441"/>
      <c r="U495" s="444"/>
      <c r="V495" s="437"/>
    </row>
    <row r="496" spans="1:23" x14ac:dyDescent="0.35">
      <c r="A496" s="1442"/>
      <c r="B496" s="362">
        <v>2</v>
      </c>
      <c r="C496" s="118"/>
      <c r="D496" s="112"/>
      <c r="E496" s="112"/>
      <c r="F496" s="118"/>
      <c r="G496" s="445"/>
      <c r="H496" s="120"/>
      <c r="I496" s="428"/>
      <c r="J496" s="446"/>
      <c r="K496" s="446"/>
      <c r="L496" s="447"/>
      <c r="M496" s="428"/>
      <c r="N496" s="447"/>
      <c r="O496" s="139"/>
      <c r="P496" s="139"/>
      <c r="Q496" s="428"/>
      <c r="R496" s="428" t="s">
        <v>330</v>
      </c>
      <c r="S496" s="428"/>
      <c r="T496" s="428"/>
      <c r="U496" s="448"/>
      <c r="V496" s="437"/>
    </row>
    <row r="497" spans="1:23" x14ac:dyDescent="0.35">
      <c r="A497" s="1442"/>
      <c r="B497" s="362">
        <v>3</v>
      </c>
      <c r="C497" s="118"/>
      <c r="D497" s="112"/>
      <c r="E497" s="112"/>
      <c r="F497" s="118"/>
      <c r="G497" s="445"/>
      <c r="H497" s="120"/>
      <c r="I497" s="428"/>
      <c r="J497" s="446"/>
      <c r="K497" s="446"/>
      <c r="L497" s="447"/>
      <c r="M497" s="428"/>
      <c r="N497" s="447"/>
      <c r="O497" s="139"/>
      <c r="P497" s="139"/>
      <c r="Q497" s="428"/>
      <c r="R497" s="428"/>
      <c r="S497" s="428"/>
      <c r="T497" s="428"/>
      <c r="U497" s="448"/>
      <c r="V497" s="437"/>
    </row>
    <row r="498" spans="1:23" x14ac:dyDescent="0.35">
      <c r="A498" s="1442"/>
      <c r="B498" s="362">
        <v>4</v>
      </c>
      <c r="C498" s="118"/>
      <c r="D498" s="112"/>
      <c r="E498" s="112"/>
      <c r="F498" s="118"/>
      <c r="G498" s="445"/>
      <c r="H498" s="120"/>
      <c r="I498" s="428"/>
      <c r="J498" s="446"/>
      <c r="K498" s="446"/>
      <c r="L498" s="447"/>
      <c r="M498" s="428"/>
      <c r="N498" s="447"/>
      <c r="O498" s="139"/>
      <c r="P498" s="139"/>
      <c r="Q498" s="428"/>
      <c r="R498" s="428"/>
      <c r="S498" s="428"/>
      <c r="T498" s="428"/>
      <c r="U498" s="448"/>
      <c r="V498" s="437"/>
    </row>
    <row r="499" spans="1:23" x14ac:dyDescent="0.35">
      <c r="A499" s="1442"/>
      <c r="B499" s="362">
        <v>5</v>
      </c>
      <c r="C499" s="118"/>
      <c r="D499" s="112"/>
      <c r="E499" s="112"/>
      <c r="F499" s="118"/>
      <c r="G499" s="445"/>
      <c r="H499" s="120"/>
      <c r="I499" s="428"/>
      <c r="J499" s="446"/>
      <c r="K499" s="446"/>
      <c r="L499" s="447"/>
      <c r="M499" s="428"/>
      <c r="N499" s="447"/>
      <c r="O499" s="139"/>
      <c r="P499" s="139"/>
      <c r="Q499" s="428"/>
      <c r="R499" s="428"/>
      <c r="S499" s="428"/>
      <c r="T499" s="428"/>
      <c r="U499" s="448"/>
      <c r="V499" s="437"/>
    </row>
    <row r="500" spans="1:23" x14ac:dyDescent="0.35">
      <c r="A500" s="1442"/>
      <c r="B500" s="362">
        <v>6</v>
      </c>
      <c r="C500" s="118"/>
      <c r="D500" s="112"/>
      <c r="E500" s="112"/>
      <c r="F500" s="118"/>
      <c r="G500" s="445"/>
      <c r="H500" s="120"/>
      <c r="I500" s="428"/>
      <c r="J500" s="446"/>
      <c r="K500" s="446"/>
      <c r="L500" s="447"/>
      <c r="M500" s="428"/>
      <c r="N500" s="447"/>
      <c r="O500" s="139"/>
      <c r="P500" s="139"/>
      <c r="Q500" s="428"/>
      <c r="R500" s="428"/>
      <c r="S500" s="428"/>
      <c r="T500" s="428"/>
      <c r="U500" s="448"/>
      <c r="V500" s="437"/>
    </row>
    <row r="501" spans="1:23" x14ac:dyDescent="0.35">
      <c r="A501" s="1442"/>
      <c r="B501" s="362">
        <v>7</v>
      </c>
      <c r="C501" s="118"/>
      <c r="D501" s="112"/>
      <c r="E501" s="112"/>
      <c r="F501" s="118"/>
      <c r="G501" s="445"/>
      <c r="H501" s="120"/>
      <c r="I501" s="428"/>
      <c r="J501" s="446"/>
      <c r="K501" s="446"/>
      <c r="L501" s="447"/>
      <c r="M501" s="428"/>
      <c r="N501" s="447"/>
      <c r="O501" s="139"/>
      <c r="P501" s="139"/>
      <c r="Q501" s="428"/>
      <c r="R501" s="428"/>
      <c r="S501" s="428"/>
      <c r="T501" s="428"/>
      <c r="U501" s="448"/>
      <c r="V501" s="437"/>
    </row>
    <row r="502" spans="1:23" x14ac:dyDescent="0.35">
      <c r="A502" s="1442"/>
      <c r="B502" s="362">
        <v>8</v>
      </c>
      <c r="C502" s="118"/>
      <c r="D502" s="112"/>
      <c r="E502" s="112"/>
      <c r="F502" s="118"/>
      <c r="G502" s="445"/>
      <c r="H502" s="120"/>
      <c r="I502" s="428"/>
      <c r="J502" s="446"/>
      <c r="K502" s="446"/>
      <c r="L502" s="447"/>
      <c r="M502" s="428"/>
      <c r="N502" s="447"/>
      <c r="O502" s="139"/>
      <c r="P502" s="139"/>
      <c r="Q502" s="428"/>
      <c r="R502" s="428"/>
      <c r="S502" s="428"/>
      <c r="T502" s="428"/>
      <c r="U502" s="448"/>
      <c r="V502" s="437"/>
    </row>
    <row r="503" spans="1:23" x14ac:dyDescent="0.35">
      <c r="A503" s="1442"/>
      <c r="B503" s="362">
        <v>9</v>
      </c>
      <c r="C503" s="118"/>
      <c r="D503" s="112"/>
      <c r="E503" s="112"/>
      <c r="F503" s="118"/>
      <c r="G503" s="445"/>
      <c r="H503" s="120"/>
      <c r="I503" s="428"/>
      <c r="J503" s="446"/>
      <c r="K503" s="446"/>
      <c r="L503" s="447"/>
      <c r="M503" s="428"/>
      <c r="N503" s="447"/>
      <c r="O503" s="139"/>
      <c r="P503" s="139"/>
      <c r="Q503" s="428"/>
      <c r="R503" s="428"/>
      <c r="S503" s="428"/>
      <c r="T503" s="428"/>
      <c r="U503" s="448"/>
      <c r="V503" s="437"/>
    </row>
    <row r="504" spans="1:23" ht="15" thickBot="1" x14ac:dyDescent="0.4">
      <c r="A504" s="1443"/>
      <c r="B504" s="363">
        <v>10</v>
      </c>
      <c r="C504" s="132"/>
      <c r="D504" s="131"/>
      <c r="E504" s="131"/>
      <c r="F504" s="132"/>
      <c r="G504" s="449"/>
      <c r="H504" s="367"/>
      <c r="I504" s="450"/>
      <c r="J504" s="451"/>
      <c r="K504" s="451"/>
      <c r="L504" s="452"/>
      <c r="M504" s="450"/>
      <c r="N504" s="452"/>
      <c r="O504" s="140"/>
      <c r="P504" s="140"/>
      <c r="Q504" s="450"/>
      <c r="R504" s="450"/>
      <c r="S504" s="450"/>
      <c r="T504" s="450"/>
      <c r="U504" s="453"/>
      <c r="V504" s="437"/>
    </row>
    <row r="505" spans="1:23" ht="25" thickBot="1" x14ac:dyDescent="0.4">
      <c r="A505" s="564"/>
      <c r="C505" s="565"/>
      <c r="D505" s="566"/>
      <c r="E505" s="424" t="s">
        <v>331</v>
      </c>
      <c r="F505" s="425">
        <f>COUNTA(F495:F504)</f>
        <v>0</v>
      </c>
      <c r="G505" s="426">
        <f>COUNTA(G495:G504)</f>
        <v>0</v>
      </c>
      <c r="H505" s="565"/>
      <c r="I505" s="431"/>
      <c r="J505" s="567"/>
      <c r="K505" s="567"/>
      <c r="L505" s="568"/>
      <c r="M505" s="1354" t="s">
        <v>563</v>
      </c>
      <c r="N505" s="1355"/>
      <c r="O505" s="747">
        <f>SUM(O495:O504)</f>
        <v>0</v>
      </c>
      <c r="P505" s="748">
        <f>SUM(P495:P504)</f>
        <v>0</v>
      </c>
      <c r="Q505" s="431"/>
      <c r="S505" s="113"/>
      <c r="T505" s="117"/>
      <c r="U505" s="531"/>
      <c r="V505" s="455"/>
    </row>
    <row r="506" spans="1:23" ht="15" thickBot="1" x14ac:dyDescent="0.4">
      <c r="A506" s="456"/>
      <c r="B506" s="457"/>
      <c r="C506" s="407"/>
      <c r="D506" s="407"/>
      <c r="E506" s="407"/>
      <c r="F506" s="457"/>
      <c r="G506" s="407"/>
      <c r="H506" s="407"/>
      <c r="I506" s="457"/>
      <c r="J506" s="457"/>
      <c r="K506" s="457"/>
      <c r="L506" s="407"/>
      <c r="M506" s="407"/>
      <c r="N506" s="407"/>
      <c r="O506" s="407"/>
      <c r="P506" s="407"/>
      <c r="Q506" s="407"/>
      <c r="R506" s="407"/>
      <c r="S506" s="407"/>
      <c r="T506" s="458"/>
      <c r="U506" s="407"/>
      <c r="V506" s="459"/>
    </row>
    <row r="507" spans="1:23" ht="15" thickBot="1" x14ac:dyDescent="0.4">
      <c r="A507" s="432"/>
      <c r="B507" s="433"/>
      <c r="C507" s="434"/>
      <c r="D507" s="434"/>
      <c r="E507" s="434"/>
      <c r="F507" s="433"/>
      <c r="G507" s="434"/>
      <c r="H507" s="434"/>
      <c r="I507" s="433"/>
      <c r="J507" s="433"/>
      <c r="K507" s="433"/>
      <c r="L507" s="434"/>
      <c r="M507" s="434"/>
      <c r="N507" s="434"/>
      <c r="O507" s="434"/>
      <c r="P507" s="434"/>
      <c r="Q507" s="434"/>
      <c r="R507" s="434"/>
      <c r="S507" s="434"/>
      <c r="T507" s="434"/>
      <c r="U507" s="434"/>
      <c r="V507" s="435"/>
    </row>
    <row r="508" spans="1:23" ht="33.75" customHeight="1" thickBot="1" x14ac:dyDescent="0.4">
      <c r="A508" s="354" t="s">
        <v>9</v>
      </c>
      <c r="B508" s="1317" t="s">
        <v>78</v>
      </c>
      <c r="C508" s="1318"/>
      <c r="E508" s="1456" t="s">
        <v>294</v>
      </c>
      <c r="F508" s="1457"/>
      <c r="G508" s="1315">
        <f>VLOOKUP(B508,'Urbano.Piano inv. forn'!$D$187:$H$206,3,FALSE)</f>
        <v>0</v>
      </c>
      <c r="H508" s="1316"/>
      <c r="I508" s="104"/>
      <c r="J508" s="1456" t="s">
        <v>295</v>
      </c>
      <c r="K508" s="1458"/>
      <c r="L508" s="1457"/>
      <c r="M508" s="1315">
        <f>VLOOKUP(B508,'Urbano.Piano inv. forn'!$D$187:$H$206,4,FALSE)</f>
        <v>0</v>
      </c>
      <c r="N508" s="1316"/>
      <c r="P508" s="359" t="s">
        <v>296</v>
      </c>
      <c r="Q508" s="436"/>
      <c r="S508" s="360" t="s">
        <v>297</v>
      </c>
      <c r="T508" s="1171"/>
      <c r="U508" s="1173"/>
      <c r="V508" s="437"/>
    </row>
    <row r="509" spans="1:23" ht="13.5" customHeight="1" thickBot="1" x14ac:dyDescent="0.4">
      <c r="A509" s="133"/>
      <c r="B509" s="114"/>
      <c r="C509" s="114"/>
      <c r="E509" s="115"/>
      <c r="F509" s="115"/>
      <c r="G509" s="116"/>
      <c r="H509" s="116"/>
      <c r="I509" s="104"/>
      <c r="J509" s="115"/>
      <c r="K509" s="115"/>
      <c r="L509" s="115"/>
      <c r="M509" s="116"/>
      <c r="N509" s="116"/>
      <c r="P509" s="117"/>
      <c r="S509" s="113"/>
      <c r="T509" s="431"/>
      <c r="V509" s="134"/>
      <c r="W509" s="431"/>
    </row>
    <row r="510" spans="1:23" ht="33.75" customHeight="1" thickBot="1" x14ac:dyDescent="0.4">
      <c r="A510" s="1444" t="s">
        <v>298</v>
      </c>
      <c r="B510" s="1445"/>
      <c r="C510" s="1445"/>
      <c r="D510" s="1446"/>
      <c r="E510" s="1346">
        <f>VLOOKUP(B508,'Urbano.Piano inv. forn'!$D$187:$V$206,17,FALSE)</f>
        <v>0</v>
      </c>
      <c r="F510" s="1347"/>
      <c r="G510" s="1347"/>
      <c r="H510" s="1348"/>
      <c r="I510" s="104"/>
      <c r="J510" s="1447" t="s">
        <v>53</v>
      </c>
      <c r="K510" s="1448"/>
      <c r="L510" s="1449"/>
      <c r="M510" s="1346">
        <f>VLOOKUP(B508,'Urbano.Piano inv. forn'!$D$187:$V$206,19,FALSE)</f>
        <v>0</v>
      </c>
      <c r="N510" s="1348"/>
      <c r="O510" s="130"/>
      <c r="P510" s="360" t="s">
        <v>299</v>
      </c>
      <c r="Q510" s="135">
        <f>M510+E510</f>
        <v>0</v>
      </c>
      <c r="S510" s="360" t="s">
        <v>300</v>
      </c>
      <c r="T510" s="1171"/>
      <c r="U510" s="1173"/>
      <c r="V510" s="134"/>
      <c r="W510" s="431"/>
    </row>
    <row r="511" spans="1:23" ht="21.75" customHeight="1" thickBot="1" x14ac:dyDescent="0.4">
      <c r="A511" s="136"/>
      <c r="B511" s="137"/>
      <c r="C511" s="137"/>
      <c r="D511" s="137"/>
      <c r="E511" s="138"/>
      <c r="F511" s="138"/>
      <c r="G511" s="138"/>
      <c r="H511" s="138"/>
      <c r="I511" s="104"/>
      <c r="J511" s="115"/>
      <c r="K511" s="115"/>
      <c r="L511" s="115"/>
      <c r="M511" s="138"/>
      <c r="N511" s="138"/>
      <c r="O511" s="130"/>
      <c r="P511" s="113"/>
      <c r="Q511" s="130"/>
      <c r="S511" s="113"/>
      <c r="T511" s="114"/>
      <c r="U511" s="114"/>
      <c r="V511" s="134"/>
      <c r="W511" s="431"/>
    </row>
    <row r="512" spans="1:23" s="166" customFormat="1" ht="72" customHeight="1" x14ac:dyDescent="0.35">
      <c r="A512" s="1450" t="s">
        <v>301</v>
      </c>
      <c r="B512" s="1452" t="s">
        <v>302</v>
      </c>
      <c r="C512" s="1452" t="s">
        <v>303</v>
      </c>
      <c r="D512" s="355" t="s">
        <v>304</v>
      </c>
      <c r="E512" s="356" t="s">
        <v>305</v>
      </c>
      <c r="F512" s="355" t="s">
        <v>306</v>
      </c>
      <c r="G512" s="355" t="s">
        <v>307</v>
      </c>
      <c r="H512" s="357" t="s">
        <v>268</v>
      </c>
      <c r="I512" s="357" t="s">
        <v>308</v>
      </c>
      <c r="J512" s="357" t="s">
        <v>309</v>
      </c>
      <c r="K512" s="357" t="s">
        <v>818</v>
      </c>
      <c r="L512" s="357" t="s">
        <v>310</v>
      </c>
      <c r="M512" s="357" t="s">
        <v>311</v>
      </c>
      <c r="N512" s="357" t="s">
        <v>312</v>
      </c>
      <c r="O512" s="357" t="s">
        <v>313</v>
      </c>
      <c r="P512" s="357" t="s">
        <v>314</v>
      </c>
      <c r="Q512" s="357" t="s">
        <v>315</v>
      </c>
      <c r="R512" s="357" t="s">
        <v>316</v>
      </c>
      <c r="S512" s="357" t="s">
        <v>317</v>
      </c>
      <c r="T512" s="357" t="s">
        <v>828</v>
      </c>
      <c r="U512" s="1454" t="s">
        <v>319</v>
      </c>
      <c r="V512" s="438"/>
    </row>
    <row r="513" spans="1:23" s="166" customFormat="1" ht="28.5" customHeight="1" thickBot="1" x14ac:dyDescent="0.4">
      <c r="A513" s="1451"/>
      <c r="B513" s="1453"/>
      <c r="C513" s="1453"/>
      <c r="D513" s="358" t="s">
        <v>320</v>
      </c>
      <c r="E513" s="358" t="s">
        <v>321</v>
      </c>
      <c r="F513" s="358" t="s">
        <v>322</v>
      </c>
      <c r="G513" s="358" t="s">
        <v>322</v>
      </c>
      <c r="H513" s="358" t="s">
        <v>77</v>
      </c>
      <c r="I513" s="358" t="s">
        <v>29</v>
      </c>
      <c r="J513" s="358" t="s">
        <v>323</v>
      </c>
      <c r="K513" s="358" t="s">
        <v>324</v>
      </c>
      <c r="L513" s="358" t="s">
        <v>324</v>
      </c>
      <c r="M513" s="358" t="s">
        <v>325</v>
      </c>
      <c r="N513" s="358" t="s">
        <v>324</v>
      </c>
      <c r="O513" s="358" t="s">
        <v>326</v>
      </c>
      <c r="P513" s="358" t="s">
        <v>820</v>
      </c>
      <c r="Q513" s="358" t="s">
        <v>327</v>
      </c>
      <c r="R513" s="358" t="s">
        <v>328</v>
      </c>
      <c r="S513" s="358" t="s">
        <v>329</v>
      </c>
      <c r="T513" s="358" t="s">
        <v>329</v>
      </c>
      <c r="U513" s="1455"/>
      <c r="V513" s="438"/>
    </row>
    <row r="514" spans="1:23" ht="15" customHeight="1" x14ac:dyDescent="0.35">
      <c r="A514" s="1442" t="str">
        <f>B508</f>
        <v>urb.i.1</v>
      </c>
      <c r="B514" s="361">
        <v>1</v>
      </c>
      <c r="C514" s="185"/>
      <c r="D514" s="119"/>
      <c r="E514" s="119"/>
      <c r="F514" s="185"/>
      <c r="G514" s="440"/>
      <c r="H514" s="120"/>
      <c r="I514" s="441"/>
      <c r="J514" s="442"/>
      <c r="K514" s="442"/>
      <c r="L514" s="443"/>
      <c r="M514" s="441"/>
      <c r="N514" s="443"/>
      <c r="O514" s="148"/>
      <c r="P514" s="148"/>
      <c r="Q514" s="441"/>
      <c r="R514" s="441"/>
      <c r="S514" s="441"/>
      <c r="T514" s="441"/>
      <c r="U514" s="444"/>
      <c r="V514" s="437"/>
    </row>
    <row r="515" spans="1:23" x14ac:dyDescent="0.35">
      <c r="A515" s="1442"/>
      <c r="B515" s="362">
        <v>2</v>
      </c>
      <c r="C515" s="118"/>
      <c r="D515" s="112"/>
      <c r="E515" s="112"/>
      <c r="F515" s="118"/>
      <c r="G515" s="445"/>
      <c r="H515" s="120"/>
      <c r="I515" s="428"/>
      <c r="J515" s="446"/>
      <c r="K515" s="446"/>
      <c r="L515" s="447"/>
      <c r="M515" s="428"/>
      <c r="N515" s="447"/>
      <c r="O515" s="139"/>
      <c r="P515" s="139"/>
      <c r="Q515" s="428"/>
      <c r="R515" s="428" t="s">
        <v>330</v>
      </c>
      <c r="S515" s="428"/>
      <c r="T515" s="428"/>
      <c r="U515" s="448"/>
      <c r="V515" s="437"/>
    </row>
    <row r="516" spans="1:23" x14ac:dyDescent="0.35">
      <c r="A516" s="1442"/>
      <c r="B516" s="362">
        <v>3</v>
      </c>
      <c r="C516" s="118"/>
      <c r="D516" s="112"/>
      <c r="E516" s="112"/>
      <c r="F516" s="118"/>
      <c r="G516" s="445"/>
      <c r="H516" s="120"/>
      <c r="I516" s="428"/>
      <c r="J516" s="446"/>
      <c r="K516" s="446"/>
      <c r="L516" s="447"/>
      <c r="M516" s="428"/>
      <c r="N516" s="447"/>
      <c r="O516" s="139"/>
      <c r="P516" s="139"/>
      <c r="Q516" s="428"/>
      <c r="R516" s="428"/>
      <c r="S516" s="428"/>
      <c r="T516" s="428"/>
      <c r="U516" s="448"/>
      <c r="V516" s="437"/>
    </row>
    <row r="517" spans="1:23" x14ac:dyDescent="0.35">
      <c r="A517" s="1442"/>
      <c r="B517" s="362">
        <v>4</v>
      </c>
      <c r="C517" s="118"/>
      <c r="D517" s="112"/>
      <c r="E517" s="112"/>
      <c r="F517" s="118"/>
      <c r="G517" s="445"/>
      <c r="H517" s="120"/>
      <c r="I517" s="428"/>
      <c r="J517" s="446"/>
      <c r="K517" s="446"/>
      <c r="L517" s="447"/>
      <c r="M517" s="428"/>
      <c r="N517" s="447"/>
      <c r="O517" s="139"/>
      <c r="P517" s="139"/>
      <c r="Q517" s="428"/>
      <c r="R517" s="428"/>
      <c r="S517" s="428"/>
      <c r="T517" s="428"/>
      <c r="U517" s="448"/>
      <c r="V517" s="437"/>
    </row>
    <row r="518" spans="1:23" x14ac:dyDescent="0.35">
      <c r="A518" s="1442"/>
      <c r="B518" s="362">
        <v>5</v>
      </c>
      <c r="C518" s="118"/>
      <c r="D518" s="112"/>
      <c r="E518" s="112"/>
      <c r="F518" s="118"/>
      <c r="G518" s="445"/>
      <c r="H518" s="120"/>
      <c r="I518" s="428"/>
      <c r="J518" s="446"/>
      <c r="K518" s="446"/>
      <c r="L518" s="447"/>
      <c r="M518" s="428"/>
      <c r="N518" s="447"/>
      <c r="O518" s="139"/>
      <c r="P518" s="139"/>
      <c r="Q518" s="428"/>
      <c r="R518" s="428"/>
      <c r="S518" s="428"/>
      <c r="T518" s="428"/>
      <c r="U518" s="448"/>
      <c r="V518" s="437"/>
    </row>
    <row r="519" spans="1:23" x14ac:dyDescent="0.35">
      <c r="A519" s="1442"/>
      <c r="B519" s="362">
        <v>6</v>
      </c>
      <c r="C519" s="118"/>
      <c r="D519" s="112"/>
      <c r="E519" s="112"/>
      <c r="F519" s="118"/>
      <c r="G519" s="445"/>
      <c r="H519" s="120"/>
      <c r="I519" s="428"/>
      <c r="J519" s="446"/>
      <c r="K519" s="446"/>
      <c r="L519" s="447"/>
      <c r="M519" s="428"/>
      <c r="N519" s="447"/>
      <c r="O519" s="139"/>
      <c r="P519" s="139"/>
      <c r="Q519" s="428"/>
      <c r="R519" s="428"/>
      <c r="S519" s="428"/>
      <c r="T519" s="428"/>
      <c r="U519" s="448"/>
      <c r="V519" s="437"/>
    </row>
    <row r="520" spans="1:23" x14ac:dyDescent="0.35">
      <c r="A520" s="1442"/>
      <c r="B520" s="362">
        <v>7</v>
      </c>
      <c r="C520" s="118"/>
      <c r="D520" s="112"/>
      <c r="E520" s="112"/>
      <c r="F520" s="118"/>
      <c r="G520" s="445"/>
      <c r="H520" s="120"/>
      <c r="I520" s="428"/>
      <c r="J520" s="446"/>
      <c r="K520" s="446"/>
      <c r="L520" s="447"/>
      <c r="M520" s="428"/>
      <c r="N520" s="447"/>
      <c r="O520" s="139"/>
      <c r="P520" s="139"/>
      <c r="Q520" s="428"/>
      <c r="R520" s="428"/>
      <c r="S520" s="428"/>
      <c r="T520" s="428"/>
      <c r="U520" s="448"/>
      <c r="V520" s="437"/>
    </row>
    <row r="521" spans="1:23" x14ac:dyDescent="0.35">
      <c r="A521" s="1442"/>
      <c r="B521" s="362">
        <v>8</v>
      </c>
      <c r="C521" s="118"/>
      <c r="D521" s="112"/>
      <c r="E521" s="112"/>
      <c r="F521" s="118"/>
      <c r="G521" s="445"/>
      <c r="H521" s="120"/>
      <c r="I521" s="428"/>
      <c r="J521" s="446"/>
      <c r="K521" s="446"/>
      <c r="L521" s="447"/>
      <c r="M521" s="428"/>
      <c r="N521" s="447"/>
      <c r="O521" s="139"/>
      <c r="P521" s="139"/>
      <c r="Q521" s="428"/>
      <c r="R521" s="428"/>
      <c r="S521" s="428"/>
      <c r="T521" s="428"/>
      <c r="U521" s="448"/>
      <c r="V521" s="437"/>
    </row>
    <row r="522" spans="1:23" x14ac:dyDescent="0.35">
      <c r="A522" s="1442"/>
      <c r="B522" s="362">
        <v>9</v>
      </c>
      <c r="C522" s="118"/>
      <c r="D522" s="112"/>
      <c r="E522" s="112"/>
      <c r="F522" s="118"/>
      <c r="G522" s="445"/>
      <c r="H522" s="120"/>
      <c r="I522" s="428"/>
      <c r="J522" s="446"/>
      <c r="K522" s="446"/>
      <c r="L522" s="447"/>
      <c r="M522" s="428"/>
      <c r="N522" s="447"/>
      <c r="O522" s="139"/>
      <c r="P522" s="139"/>
      <c r="Q522" s="428"/>
      <c r="R522" s="428"/>
      <c r="S522" s="428"/>
      <c r="T522" s="428"/>
      <c r="U522" s="448"/>
      <c r="V522" s="437"/>
    </row>
    <row r="523" spans="1:23" ht="15" thickBot="1" x14ac:dyDescent="0.4">
      <c r="A523" s="1443"/>
      <c r="B523" s="363">
        <v>10</v>
      </c>
      <c r="C523" s="132"/>
      <c r="D523" s="131"/>
      <c r="E523" s="131"/>
      <c r="F523" s="132"/>
      <c r="G523" s="449"/>
      <c r="H523" s="367"/>
      <c r="I523" s="450"/>
      <c r="J523" s="451"/>
      <c r="K523" s="451"/>
      <c r="L523" s="452"/>
      <c r="M523" s="450"/>
      <c r="N523" s="452"/>
      <c r="O523" s="140"/>
      <c r="P523" s="140"/>
      <c r="Q523" s="450"/>
      <c r="R523" s="450"/>
      <c r="S523" s="450"/>
      <c r="T523" s="450"/>
      <c r="U523" s="453"/>
      <c r="V523" s="437"/>
    </row>
    <row r="524" spans="1:23" ht="25" thickBot="1" x14ac:dyDescent="0.4">
      <c r="A524" s="564"/>
      <c r="C524" s="565"/>
      <c r="D524" s="566"/>
      <c r="E524" s="424" t="s">
        <v>331</v>
      </c>
      <c r="F524" s="425">
        <f>COUNTA(F514:F523)</f>
        <v>0</v>
      </c>
      <c r="G524" s="426">
        <f>COUNTA(G514:G523)</f>
        <v>0</v>
      </c>
      <c r="H524" s="565"/>
      <c r="I524" s="431"/>
      <c r="J524" s="567"/>
      <c r="K524" s="567"/>
      <c r="L524" s="568"/>
      <c r="M524" s="1354" t="s">
        <v>563</v>
      </c>
      <c r="N524" s="1355"/>
      <c r="O524" s="747">
        <f>SUM(O514:O523)</f>
        <v>0</v>
      </c>
      <c r="P524" s="748">
        <f>SUM(P514:P523)</f>
        <v>0</v>
      </c>
      <c r="Q524" s="431"/>
      <c r="S524" s="113"/>
      <c r="T524" s="117"/>
      <c r="U524" s="531"/>
      <c r="V524" s="455"/>
    </row>
    <row r="525" spans="1:23" ht="15" thickBot="1" x14ac:dyDescent="0.4">
      <c r="A525" s="456"/>
      <c r="B525" s="457"/>
      <c r="C525" s="407"/>
      <c r="D525" s="407"/>
      <c r="E525" s="407"/>
      <c r="F525" s="457"/>
      <c r="G525" s="407"/>
      <c r="H525" s="407"/>
      <c r="I525" s="457"/>
      <c r="J525" s="457"/>
      <c r="K525" s="457"/>
      <c r="L525" s="407"/>
      <c r="M525" s="407"/>
      <c r="N525" s="407"/>
      <c r="O525" s="407"/>
      <c r="P525" s="407"/>
      <c r="Q525" s="407"/>
      <c r="R525" s="407"/>
      <c r="S525" s="407"/>
      <c r="T525" s="458"/>
      <c r="U525" s="407"/>
      <c r="V525" s="459"/>
    </row>
    <row r="526" spans="1:23" ht="15" thickBot="1" x14ac:dyDescent="0.4">
      <c r="A526" s="432"/>
      <c r="B526" s="433"/>
      <c r="C526" s="434"/>
      <c r="D526" s="434"/>
      <c r="E526" s="434"/>
      <c r="F526" s="433"/>
      <c r="G526" s="434"/>
      <c r="H526" s="434"/>
      <c r="I526" s="433"/>
      <c r="J526" s="433"/>
      <c r="K526" s="433"/>
      <c r="L526" s="434"/>
      <c r="M526" s="434"/>
      <c r="N526" s="434"/>
      <c r="O526" s="434"/>
      <c r="P526" s="434"/>
      <c r="Q526" s="434"/>
      <c r="R526" s="434"/>
      <c r="S526" s="434"/>
      <c r="T526" s="434"/>
      <c r="U526" s="434"/>
      <c r="V526" s="435"/>
    </row>
    <row r="527" spans="1:23" ht="33.75" customHeight="1" thickBot="1" x14ac:dyDescent="0.4">
      <c r="A527" s="354" t="s">
        <v>9</v>
      </c>
      <c r="B527" s="1317" t="s">
        <v>78</v>
      </c>
      <c r="C527" s="1318"/>
      <c r="E527" s="1456" t="s">
        <v>294</v>
      </c>
      <c r="F527" s="1457"/>
      <c r="G527" s="1315">
        <f>VLOOKUP(B527,'Urbano.Piano inv. forn'!$D$187:$H$206,3,FALSE)</f>
        <v>0</v>
      </c>
      <c r="H527" s="1316"/>
      <c r="I527" s="104"/>
      <c r="J527" s="1456" t="s">
        <v>295</v>
      </c>
      <c r="K527" s="1458"/>
      <c r="L527" s="1457"/>
      <c r="M527" s="1315">
        <f>VLOOKUP(B527,'Urbano.Piano inv. forn'!$D$187:$H$206,4,FALSE)</f>
        <v>0</v>
      </c>
      <c r="N527" s="1316"/>
      <c r="P527" s="359" t="s">
        <v>296</v>
      </c>
      <c r="Q527" s="436"/>
      <c r="S527" s="360" t="s">
        <v>297</v>
      </c>
      <c r="T527" s="1171"/>
      <c r="U527" s="1173"/>
      <c r="V527" s="437"/>
    </row>
    <row r="528" spans="1:23" ht="13.5" customHeight="1" thickBot="1" x14ac:dyDescent="0.4">
      <c r="A528" s="133"/>
      <c r="B528" s="114"/>
      <c r="C528" s="114"/>
      <c r="E528" s="115"/>
      <c r="F528" s="115"/>
      <c r="G528" s="116"/>
      <c r="H528" s="116"/>
      <c r="I528" s="104"/>
      <c r="J528" s="115"/>
      <c r="K528" s="115"/>
      <c r="L528" s="115"/>
      <c r="M528" s="116"/>
      <c r="N528" s="116"/>
      <c r="P528" s="117"/>
      <c r="S528" s="113"/>
      <c r="T528" s="431"/>
      <c r="V528" s="134"/>
      <c r="W528" s="431"/>
    </row>
    <row r="529" spans="1:23" ht="33.75" customHeight="1" thickBot="1" x14ac:dyDescent="0.4">
      <c r="A529" s="1444" t="s">
        <v>298</v>
      </c>
      <c r="B529" s="1445"/>
      <c r="C529" s="1445"/>
      <c r="D529" s="1446"/>
      <c r="E529" s="1346">
        <f>VLOOKUP(B527,'Urbano.Piano inv. forn'!$D$187:$V$206,17,FALSE)</f>
        <v>0</v>
      </c>
      <c r="F529" s="1347"/>
      <c r="G529" s="1347"/>
      <c r="H529" s="1348"/>
      <c r="I529" s="104"/>
      <c r="J529" s="1447" t="s">
        <v>53</v>
      </c>
      <c r="K529" s="1448"/>
      <c r="L529" s="1449"/>
      <c r="M529" s="1346">
        <f>VLOOKUP(B527,'Urbano.Piano inv. forn'!$D$187:$V$206,19,FALSE)</f>
        <v>0</v>
      </c>
      <c r="N529" s="1348"/>
      <c r="O529" s="130"/>
      <c r="P529" s="360" t="s">
        <v>299</v>
      </c>
      <c r="Q529" s="135">
        <f>M529+E529</f>
        <v>0</v>
      </c>
      <c r="S529" s="360" t="s">
        <v>300</v>
      </c>
      <c r="T529" s="1171"/>
      <c r="U529" s="1173"/>
      <c r="V529" s="134"/>
      <c r="W529" s="431"/>
    </row>
    <row r="530" spans="1:23" ht="21.75" customHeight="1" thickBot="1" x14ac:dyDescent="0.4">
      <c r="A530" s="136"/>
      <c r="B530" s="137"/>
      <c r="C530" s="137"/>
      <c r="D530" s="137"/>
      <c r="E530" s="138"/>
      <c r="F530" s="138"/>
      <c r="G530" s="138"/>
      <c r="H530" s="138"/>
      <c r="I530" s="104"/>
      <c r="J530" s="115"/>
      <c r="K530" s="115"/>
      <c r="L530" s="115"/>
      <c r="M530" s="138"/>
      <c r="N530" s="138"/>
      <c r="O530" s="130"/>
      <c r="P530" s="113"/>
      <c r="Q530" s="130"/>
      <c r="S530" s="113"/>
      <c r="T530" s="114"/>
      <c r="U530" s="114"/>
      <c r="V530" s="134"/>
      <c r="W530" s="431"/>
    </row>
    <row r="531" spans="1:23" s="166" customFormat="1" ht="72" customHeight="1" x14ac:dyDescent="0.35">
      <c r="A531" s="1450" t="s">
        <v>301</v>
      </c>
      <c r="B531" s="1452" t="s">
        <v>302</v>
      </c>
      <c r="C531" s="1452" t="s">
        <v>303</v>
      </c>
      <c r="D531" s="355" t="s">
        <v>304</v>
      </c>
      <c r="E531" s="356" t="s">
        <v>305</v>
      </c>
      <c r="F531" s="355" t="s">
        <v>306</v>
      </c>
      <c r="G531" s="355" t="s">
        <v>307</v>
      </c>
      <c r="H531" s="357" t="s">
        <v>268</v>
      </c>
      <c r="I531" s="357" t="s">
        <v>308</v>
      </c>
      <c r="J531" s="357" t="s">
        <v>309</v>
      </c>
      <c r="K531" s="357" t="s">
        <v>818</v>
      </c>
      <c r="L531" s="357" t="s">
        <v>310</v>
      </c>
      <c r="M531" s="357" t="s">
        <v>311</v>
      </c>
      <c r="N531" s="357" t="s">
        <v>312</v>
      </c>
      <c r="O531" s="357" t="s">
        <v>313</v>
      </c>
      <c r="P531" s="357" t="s">
        <v>314</v>
      </c>
      <c r="Q531" s="357" t="s">
        <v>315</v>
      </c>
      <c r="R531" s="357" t="s">
        <v>316</v>
      </c>
      <c r="S531" s="357" t="s">
        <v>317</v>
      </c>
      <c r="T531" s="357" t="s">
        <v>828</v>
      </c>
      <c r="U531" s="1454" t="s">
        <v>319</v>
      </c>
      <c r="V531" s="438"/>
    </row>
    <row r="532" spans="1:23" s="166" customFormat="1" ht="28.5" customHeight="1" thickBot="1" x14ac:dyDescent="0.4">
      <c r="A532" s="1451"/>
      <c r="B532" s="1453"/>
      <c r="C532" s="1453"/>
      <c r="D532" s="358" t="s">
        <v>320</v>
      </c>
      <c r="E532" s="358" t="s">
        <v>321</v>
      </c>
      <c r="F532" s="358" t="s">
        <v>322</v>
      </c>
      <c r="G532" s="358" t="s">
        <v>322</v>
      </c>
      <c r="H532" s="358" t="s">
        <v>77</v>
      </c>
      <c r="I532" s="358" t="s">
        <v>29</v>
      </c>
      <c r="J532" s="358" t="s">
        <v>323</v>
      </c>
      <c r="K532" s="358" t="s">
        <v>324</v>
      </c>
      <c r="L532" s="358" t="s">
        <v>324</v>
      </c>
      <c r="M532" s="358" t="s">
        <v>325</v>
      </c>
      <c r="N532" s="358" t="s">
        <v>324</v>
      </c>
      <c r="O532" s="358" t="s">
        <v>326</v>
      </c>
      <c r="P532" s="358" t="s">
        <v>820</v>
      </c>
      <c r="Q532" s="358" t="s">
        <v>327</v>
      </c>
      <c r="R532" s="358" t="s">
        <v>328</v>
      </c>
      <c r="S532" s="358" t="s">
        <v>329</v>
      </c>
      <c r="T532" s="358" t="s">
        <v>329</v>
      </c>
      <c r="U532" s="1455"/>
      <c r="V532" s="438"/>
    </row>
    <row r="533" spans="1:23" ht="15" customHeight="1" x14ac:dyDescent="0.35">
      <c r="A533" s="1442" t="str">
        <f>B527</f>
        <v>urb.i.1</v>
      </c>
      <c r="B533" s="361">
        <v>1</v>
      </c>
      <c r="C533" s="185"/>
      <c r="D533" s="119"/>
      <c r="E533" s="119"/>
      <c r="F533" s="185"/>
      <c r="G533" s="440"/>
      <c r="H533" s="120"/>
      <c r="I533" s="441"/>
      <c r="J533" s="442"/>
      <c r="K533" s="442"/>
      <c r="L533" s="443"/>
      <c r="M533" s="441"/>
      <c r="N533" s="443"/>
      <c r="O533" s="148"/>
      <c r="P533" s="148"/>
      <c r="Q533" s="441"/>
      <c r="R533" s="441"/>
      <c r="S533" s="441"/>
      <c r="T533" s="441"/>
      <c r="U533" s="444"/>
      <c r="V533" s="437"/>
    </row>
    <row r="534" spans="1:23" x14ac:dyDescent="0.35">
      <c r="A534" s="1442"/>
      <c r="B534" s="362">
        <v>2</v>
      </c>
      <c r="C534" s="118"/>
      <c r="D534" s="112"/>
      <c r="E534" s="112"/>
      <c r="F534" s="118"/>
      <c r="G534" s="445"/>
      <c r="H534" s="120"/>
      <c r="I534" s="428"/>
      <c r="J534" s="446"/>
      <c r="K534" s="446"/>
      <c r="L534" s="447"/>
      <c r="M534" s="428"/>
      <c r="N534" s="447"/>
      <c r="O534" s="139"/>
      <c r="P534" s="139"/>
      <c r="Q534" s="428"/>
      <c r="R534" s="428" t="s">
        <v>330</v>
      </c>
      <c r="S534" s="428"/>
      <c r="T534" s="428"/>
      <c r="U534" s="448"/>
      <c r="V534" s="437"/>
    </row>
    <row r="535" spans="1:23" x14ac:dyDescent="0.35">
      <c r="A535" s="1442"/>
      <c r="B535" s="362">
        <v>3</v>
      </c>
      <c r="C535" s="118"/>
      <c r="D535" s="112"/>
      <c r="E535" s="112"/>
      <c r="F535" s="118"/>
      <c r="G535" s="445"/>
      <c r="H535" s="120"/>
      <c r="I535" s="428"/>
      <c r="J535" s="446"/>
      <c r="K535" s="446"/>
      <c r="L535" s="447"/>
      <c r="M535" s="428"/>
      <c r="N535" s="447"/>
      <c r="O535" s="139"/>
      <c r="P535" s="139"/>
      <c r="Q535" s="428"/>
      <c r="R535" s="428"/>
      <c r="S535" s="428"/>
      <c r="T535" s="428"/>
      <c r="U535" s="448"/>
      <c r="V535" s="437"/>
    </row>
    <row r="536" spans="1:23" x14ac:dyDescent="0.35">
      <c r="A536" s="1442"/>
      <c r="B536" s="362">
        <v>4</v>
      </c>
      <c r="C536" s="118"/>
      <c r="D536" s="112"/>
      <c r="E536" s="112"/>
      <c r="F536" s="118"/>
      <c r="G536" s="445"/>
      <c r="H536" s="120"/>
      <c r="I536" s="428"/>
      <c r="J536" s="446"/>
      <c r="K536" s="446"/>
      <c r="L536" s="447"/>
      <c r="M536" s="428"/>
      <c r="N536" s="447"/>
      <c r="O536" s="139"/>
      <c r="P536" s="139"/>
      <c r="Q536" s="428"/>
      <c r="R536" s="428"/>
      <c r="S536" s="428"/>
      <c r="T536" s="428"/>
      <c r="U536" s="448"/>
      <c r="V536" s="437"/>
    </row>
    <row r="537" spans="1:23" x14ac:dyDescent="0.35">
      <c r="A537" s="1442"/>
      <c r="B537" s="362">
        <v>5</v>
      </c>
      <c r="C537" s="118"/>
      <c r="D537" s="112"/>
      <c r="E537" s="112"/>
      <c r="F537" s="118"/>
      <c r="G537" s="445"/>
      <c r="H537" s="120"/>
      <c r="I537" s="428"/>
      <c r="J537" s="446"/>
      <c r="K537" s="446"/>
      <c r="L537" s="447"/>
      <c r="M537" s="428"/>
      <c r="N537" s="447"/>
      <c r="O537" s="139"/>
      <c r="P537" s="139"/>
      <c r="Q537" s="428"/>
      <c r="R537" s="428"/>
      <c r="S537" s="428"/>
      <c r="T537" s="428"/>
      <c r="U537" s="448"/>
      <c r="V537" s="437"/>
    </row>
    <row r="538" spans="1:23" x14ac:dyDescent="0.35">
      <c r="A538" s="1442"/>
      <c r="B538" s="362">
        <v>6</v>
      </c>
      <c r="C538" s="118"/>
      <c r="D538" s="112"/>
      <c r="E538" s="112"/>
      <c r="F538" s="118"/>
      <c r="G538" s="445"/>
      <c r="H538" s="120"/>
      <c r="I538" s="428"/>
      <c r="J538" s="446"/>
      <c r="K538" s="446"/>
      <c r="L538" s="447"/>
      <c r="M538" s="428"/>
      <c r="N538" s="447"/>
      <c r="O538" s="139"/>
      <c r="P538" s="139"/>
      <c r="Q538" s="428"/>
      <c r="R538" s="428"/>
      <c r="S538" s="428"/>
      <c r="T538" s="428"/>
      <c r="U538" s="448"/>
      <c r="V538" s="437"/>
    </row>
    <row r="539" spans="1:23" x14ac:dyDescent="0.35">
      <c r="A539" s="1442"/>
      <c r="B539" s="362">
        <v>7</v>
      </c>
      <c r="C539" s="118"/>
      <c r="D539" s="112"/>
      <c r="E539" s="112"/>
      <c r="F539" s="118"/>
      <c r="G539" s="445"/>
      <c r="H539" s="120"/>
      <c r="I539" s="428"/>
      <c r="J539" s="446"/>
      <c r="K539" s="446"/>
      <c r="L539" s="447"/>
      <c r="M539" s="428"/>
      <c r="N539" s="447"/>
      <c r="O539" s="139"/>
      <c r="P539" s="139"/>
      <c r="Q539" s="428"/>
      <c r="R539" s="428"/>
      <c r="S539" s="428"/>
      <c r="T539" s="428"/>
      <c r="U539" s="448"/>
      <c r="V539" s="437"/>
    </row>
    <row r="540" spans="1:23" x14ac:dyDescent="0.35">
      <c r="A540" s="1442"/>
      <c r="B540" s="362">
        <v>8</v>
      </c>
      <c r="C540" s="118"/>
      <c r="D540" s="112"/>
      <c r="E540" s="112"/>
      <c r="F540" s="118"/>
      <c r="G540" s="445"/>
      <c r="H540" s="120"/>
      <c r="I540" s="428"/>
      <c r="J540" s="446"/>
      <c r="K540" s="446"/>
      <c r="L540" s="447"/>
      <c r="M540" s="428"/>
      <c r="N540" s="447"/>
      <c r="O540" s="139"/>
      <c r="P540" s="139"/>
      <c r="Q540" s="428"/>
      <c r="R540" s="428"/>
      <c r="S540" s="428"/>
      <c r="T540" s="428"/>
      <c r="U540" s="448"/>
      <c r="V540" s="437"/>
    </row>
    <row r="541" spans="1:23" x14ac:dyDescent="0.35">
      <c r="A541" s="1442"/>
      <c r="B541" s="362">
        <v>9</v>
      </c>
      <c r="C541" s="118"/>
      <c r="D541" s="112"/>
      <c r="E541" s="112"/>
      <c r="F541" s="118"/>
      <c r="G541" s="445"/>
      <c r="H541" s="120"/>
      <c r="I541" s="428"/>
      <c r="J541" s="446"/>
      <c r="K541" s="446"/>
      <c r="L541" s="447"/>
      <c r="M541" s="428"/>
      <c r="N541" s="447"/>
      <c r="O541" s="139"/>
      <c r="P541" s="139"/>
      <c r="Q541" s="428"/>
      <c r="R541" s="428"/>
      <c r="S541" s="428"/>
      <c r="T541" s="428"/>
      <c r="U541" s="448"/>
      <c r="V541" s="437"/>
    </row>
    <row r="542" spans="1:23" ht="15" thickBot="1" x14ac:dyDescent="0.4">
      <c r="A542" s="1443"/>
      <c r="B542" s="363">
        <v>10</v>
      </c>
      <c r="C542" s="132"/>
      <c r="D542" s="131"/>
      <c r="E542" s="131"/>
      <c r="F542" s="132"/>
      <c r="G542" s="449"/>
      <c r="H542" s="367"/>
      <c r="I542" s="450"/>
      <c r="J542" s="451"/>
      <c r="K542" s="451"/>
      <c r="L542" s="452"/>
      <c r="M542" s="450"/>
      <c r="N542" s="452"/>
      <c r="O542" s="140"/>
      <c r="P542" s="140"/>
      <c r="Q542" s="450"/>
      <c r="R542" s="450"/>
      <c r="S542" s="450"/>
      <c r="T542" s="450"/>
      <c r="U542" s="453"/>
      <c r="V542" s="437"/>
    </row>
    <row r="543" spans="1:23" ht="25" thickBot="1" x14ac:dyDescent="0.4">
      <c r="A543" s="564"/>
      <c r="C543" s="565"/>
      <c r="D543" s="566"/>
      <c r="E543" s="424" t="s">
        <v>331</v>
      </c>
      <c r="F543" s="425">
        <f>COUNTA(F533:F542)</f>
        <v>0</v>
      </c>
      <c r="G543" s="426">
        <f>COUNTA(G533:G542)</f>
        <v>0</v>
      </c>
      <c r="H543" s="565"/>
      <c r="I543" s="431"/>
      <c r="J543" s="567"/>
      <c r="K543" s="567"/>
      <c r="L543" s="568"/>
      <c r="M543" s="1354" t="s">
        <v>563</v>
      </c>
      <c r="N543" s="1355"/>
      <c r="O543" s="747">
        <f>SUM(O533:O542)</f>
        <v>0</v>
      </c>
      <c r="P543" s="748">
        <f>SUM(P533:P542)</f>
        <v>0</v>
      </c>
      <c r="Q543" s="431"/>
      <c r="S543" s="113"/>
      <c r="T543" s="117"/>
      <c r="U543" s="531"/>
      <c r="V543" s="455"/>
    </row>
    <row r="544" spans="1:23" ht="15" thickBot="1" x14ac:dyDescent="0.4">
      <c r="A544" s="456"/>
      <c r="B544" s="457"/>
      <c r="C544" s="407"/>
      <c r="D544" s="407"/>
      <c r="E544" s="407"/>
      <c r="F544" s="457"/>
      <c r="G544" s="407"/>
      <c r="H544" s="407"/>
      <c r="I544" s="457"/>
      <c r="J544" s="457"/>
      <c r="K544" s="457"/>
      <c r="L544" s="407"/>
      <c r="M544" s="407"/>
      <c r="N544" s="407"/>
      <c r="O544" s="407"/>
      <c r="P544" s="407"/>
      <c r="Q544" s="407"/>
      <c r="R544" s="407"/>
      <c r="S544" s="407"/>
      <c r="T544" s="458"/>
      <c r="U544" s="407"/>
      <c r="V544" s="459"/>
    </row>
    <row r="545" spans="1:23" ht="15" thickBot="1" x14ac:dyDescent="0.4">
      <c r="A545" s="432"/>
      <c r="B545" s="433"/>
      <c r="C545" s="434"/>
      <c r="D545" s="434"/>
      <c r="E545" s="434"/>
      <c r="F545" s="433"/>
      <c r="G545" s="434"/>
      <c r="H545" s="434"/>
      <c r="I545" s="433"/>
      <c r="J545" s="433"/>
      <c r="K545" s="433"/>
      <c r="L545" s="434"/>
      <c r="M545" s="434"/>
      <c r="N545" s="434"/>
      <c r="O545" s="434"/>
      <c r="P545" s="434"/>
      <c r="Q545" s="434"/>
      <c r="R545" s="434"/>
      <c r="S545" s="434"/>
      <c r="T545" s="434"/>
      <c r="U545" s="434"/>
      <c r="V545" s="435"/>
    </row>
    <row r="546" spans="1:23" ht="33.75" customHeight="1" thickBot="1" x14ac:dyDescent="0.4">
      <c r="A546" s="354" t="s">
        <v>9</v>
      </c>
      <c r="B546" s="1317" t="s">
        <v>78</v>
      </c>
      <c r="C546" s="1318"/>
      <c r="E546" s="1456" t="s">
        <v>294</v>
      </c>
      <c r="F546" s="1457"/>
      <c r="G546" s="1315">
        <f>VLOOKUP(B546,'Urbano.Piano inv. forn'!$D$187:$H$206,3,FALSE)</f>
        <v>0</v>
      </c>
      <c r="H546" s="1316"/>
      <c r="I546" s="104"/>
      <c r="J546" s="1456" t="s">
        <v>295</v>
      </c>
      <c r="K546" s="1458"/>
      <c r="L546" s="1457"/>
      <c r="M546" s="1315">
        <f>VLOOKUP(B546,'Urbano.Piano inv. forn'!$D$187:$H$206,4,FALSE)</f>
        <v>0</v>
      </c>
      <c r="N546" s="1316"/>
      <c r="P546" s="359" t="s">
        <v>296</v>
      </c>
      <c r="Q546" s="436"/>
      <c r="S546" s="360" t="s">
        <v>297</v>
      </c>
      <c r="T546" s="1171"/>
      <c r="U546" s="1173"/>
      <c r="V546" s="437"/>
    </row>
    <row r="547" spans="1:23" ht="13.5" customHeight="1" thickBot="1" x14ac:dyDescent="0.4">
      <c r="A547" s="133"/>
      <c r="B547" s="114"/>
      <c r="C547" s="114"/>
      <c r="E547" s="115"/>
      <c r="F547" s="115"/>
      <c r="G547" s="116"/>
      <c r="H547" s="116"/>
      <c r="I547" s="104"/>
      <c r="J547" s="115"/>
      <c r="K547" s="115"/>
      <c r="L547" s="115"/>
      <c r="M547" s="116"/>
      <c r="N547" s="116"/>
      <c r="P547" s="117"/>
      <c r="S547" s="113"/>
      <c r="T547" s="431"/>
      <c r="V547" s="134"/>
      <c r="W547" s="431"/>
    </row>
    <row r="548" spans="1:23" ht="33.75" customHeight="1" thickBot="1" x14ac:dyDescent="0.4">
      <c r="A548" s="1444" t="s">
        <v>298</v>
      </c>
      <c r="B548" s="1445"/>
      <c r="C548" s="1445"/>
      <c r="D548" s="1446"/>
      <c r="E548" s="1346">
        <f>VLOOKUP(B546,'Urbano.Piano inv. forn'!$D$187:$V$206,17,FALSE)</f>
        <v>0</v>
      </c>
      <c r="F548" s="1347"/>
      <c r="G548" s="1347"/>
      <c r="H548" s="1348"/>
      <c r="I548" s="104"/>
      <c r="J548" s="1447" t="s">
        <v>53</v>
      </c>
      <c r="K548" s="1448"/>
      <c r="L548" s="1449"/>
      <c r="M548" s="1346">
        <f>VLOOKUP(B546,'Urbano.Piano inv. forn'!$D$187:$V$206,19,FALSE)</f>
        <v>0</v>
      </c>
      <c r="N548" s="1348"/>
      <c r="O548" s="130"/>
      <c r="P548" s="360" t="s">
        <v>299</v>
      </c>
      <c r="Q548" s="135">
        <f>M548+E548</f>
        <v>0</v>
      </c>
      <c r="S548" s="360" t="s">
        <v>300</v>
      </c>
      <c r="T548" s="1171"/>
      <c r="U548" s="1173"/>
      <c r="V548" s="134"/>
      <c r="W548" s="431"/>
    </row>
    <row r="549" spans="1:23" ht="21.75" customHeight="1" thickBot="1" x14ac:dyDescent="0.4">
      <c r="A549" s="136"/>
      <c r="B549" s="137"/>
      <c r="C549" s="137"/>
      <c r="D549" s="137"/>
      <c r="E549" s="138"/>
      <c r="F549" s="138"/>
      <c r="G549" s="138"/>
      <c r="H549" s="138"/>
      <c r="I549" s="104"/>
      <c r="J549" s="115"/>
      <c r="K549" s="115"/>
      <c r="L549" s="115"/>
      <c r="M549" s="138"/>
      <c r="N549" s="138"/>
      <c r="O549" s="130"/>
      <c r="P549" s="113"/>
      <c r="Q549" s="130"/>
      <c r="S549" s="113"/>
      <c r="T549" s="114"/>
      <c r="U549" s="114"/>
      <c r="V549" s="134"/>
      <c r="W549" s="431"/>
    </row>
    <row r="550" spans="1:23" s="166" customFormat="1" ht="72" customHeight="1" x14ac:dyDescent="0.35">
      <c r="A550" s="1450" t="s">
        <v>301</v>
      </c>
      <c r="B550" s="1452" t="s">
        <v>302</v>
      </c>
      <c r="C550" s="1452" t="s">
        <v>303</v>
      </c>
      <c r="D550" s="355" t="s">
        <v>304</v>
      </c>
      <c r="E550" s="356" t="s">
        <v>305</v>
      </c>
      <c r="F550" s="355" t="s">
        <v>306</v>
      </c>
      <c r="G550" s="355" t="s">
        <v>307</v>
      </c>
      <c r="H550" s="357" t="s">
        <v>268</v>
      </c>
      <c r="I550" s="357" t="s">
        <v>308</v>
      </c>
      <c r="J550" s="357" t="s">
        <v>309</v>
      </c>
      <c r="K550" s="357" t="s">
        <v>818</v>
      </c>
      <c r="L550" s="357" t="s">
        <v>310</v>
      </c>
      <c r="M550" s="357" t="s">
        <v>311</v>
      </c>
      <c r="N550" s="357" t="s">
        <v>312</v>
      </c>
      <c r="O550" s="357" t="s">
        <v>313</v>
      </c>
      <c r="P550" s="357" t="s">
        <v>314</v>
      </c>
      <c r="Q550" s="357" t="s">
        <v>315</v>
      </c>
      <c r="R550" s="357" t="s">
        <v>316</v>
      </c>
      <c r="S550" s="357" t="s">
        <v>317</v>
      </c>
      <c r="T550" s="357" t="s">
        <v>828</v>
      </c>
      <c r="U550" s="1454" t="s">
        <v>319</v>
      </c>
      <c r="V550" s="438"/>
    </row>
    <row r="551" spans="1:23" s="166" customFormat="1" ht="28.5" customHeight="1" thickBot="1" x14ac:dyDescent="0.4">
      <c r="A551" s="1451"/>
      <c r="B551" s="1453"/>
      <c r="C551" s="1453"/>
      <c r="D551" s="358" t="s">
        <v>320</v>
      </c>
      <c r="E551" s="358" t="s">
        <v>321</v>
      </c>
      <c r="F551" s="358" t="s">
        <v>322</v>
      </c>
      <c r="G551" s="358" t="s">
        <v>322</v>
      </c>
      <c r="H551" s="358" t="s">
        <v>77</v>
      </c>
      <c r="I551" s="358" t="s">
        <v>29</v>
      </c>
      <c r="J551" s="358" t="s">
        <v>323</v>
      </c>
      <c r="K551" s="358" t="s">
        <v>324</v>
      </c>
      <c r="L551" s="358" t="s">
        <v>324</v>
      </c>
      <c r="M551" s="358" t="s">
        <v>325</v>
      </c>
      <c r="N551" s="358" t="s">
        <v>324</v>
      </c>
      <c r="O551" s="358" t="s">
        <v>326</v>
      </c>
      <c r="P551" s="358" t="s">
        <v>820</v>
      </c>
      <c r="Q551" s="358" t="s">
        <v>327</v>
      </c>
      <c r="R551" s="358" t="s">
        <v>328</v>
      </c>
      <c r="S551" s="358" t="s">
        <v>329</v>
      </c>
      <c r="T551" s="358" t="s">
        <v>329</v>
      </c>
      <c r="U551" s="1455"/>
      <c r="V551" s="438"/>
    </row>
    <row r="552" spans="1:23" ht="15" customHeight="1" x14ac:dyDescent="0.35">
      <c r="A552" s="1442" t="str">
        <f>B546</f>
        <v>urb.i.1</v>
      </c>
      <c r="B552" s="361">
        <v>1</v>
      </c>
      <c r="C552" s="185"/>
      <c r="D552" s="119"/>
      <c r="E552" s="119"/>
      <c r="F552" s="185"/>
      <c r="G552" s="440"/>
      <c r="H552" s="120"/>
      <c r="I552" s="441"/>
      <c r="J552" s="442"/>
      <c r="K552" s="442"/>
      <c r="L552" s="443"/>
      <c r="M552" s="441"/>
      <c r="N552" s="443"/>
      <c r="O552" s="148"/>
      <c r="P552" s="148"/>
      <c r="Q552" s="441"/>
      <c r="R552" s="441"/>
      <c r="S552" s="441"/>
      <c r="T552" s="441"/>
      <c r="U552" s="444"/>
      <c r="V552" s="437"/>
    </row>
    <row r="553" spans="1:23" x14ac:dyDescent="0.35">
      <c r="A553" s="1442"/>
      <c r="B553" s="362">
        <v>2</v>
      </c>
      <c r="C553" s="118"/>
      <c r="D553" s="112"/>
      <c r="E553" s="112"/>
      <c r="F553" s="118"/>
      <c r="G553" s="445"/>
      <c r="H553" s="120"/>
      <c r="I553" s="428"/>
      <c r="J553" s="446"/>
      <c r="K553" s="446"/>
      <c r="L553" s="447"/>
      <c r="M553" s="428"/>
      <c r="N553" s="447"/>
      <c r="O553" s="139"/>
      <c r="P553" s="139"/>
      <c r="Q553" s="428"/>
      <c r="R553" s="428" t="s">
        <v>330</v>
      </c>
      <c r="S553" s="428"/>
      <c r="T553" s="428"/>
      <c r="U553" s="448"/>
      <c r="V553" s="437"/>
    </row>
    <row r="554" spans="1:23" x14ac:dyDescent="0.35">
      <c r="A554" s="1442"/>
      <c r="B554" s="362">
        <v>3</v>
      </c>
      <c r="C554" s="118"/>
      <c r="D554" s="112"/>
      <c r="E554" s="112"/>
      <c r="F554" s="118"/>
      <c r="G554" s="445"/>
      <c r="H554" s="120"/>
      <c r="I554" s="428"/>
      <c r="J554" s="446"/>
      <c r="K554" s="446"/>
      <c r="L554" s="447"/>
      <c r="M554" s="428"/>
      <c r="N554" s="447"/>
      <c r="O554" s="139"/>
      <c r="P554" s="139"/>
      <c r="Q554" s="428"/>
      <c r="R554" s="428"/>
      <c r="S554" s="428"/>
      <c r="T554" s="428"/>
      <c r="U554" s="448"/>
      <c r="V554" s="437"/>
    </row>
    <row r="555" spans="1:23" x14ac:dyDescent="0.35">
      <c r="A555" s="1442"/>
      <c r="B555" s="362">
        <v>4</v>
      </c>
      <c r="C555" s="118"/>
      <c r="D555" s="112"/>
      <c r="E555" s="112"/>
      <c r="F555" s="118"/>
      <c r="G555" s="445"/>
      <c r="H555" s="120"/>
      <c r="I555" s="428"/>
      <c r="J555" s="446"/>
      <c r="K555" s="446"/>
      <c r="L555" s="447"/>
      <c r="M555" s="428"/>
      <c r="N555" s="447"/>
      <c r="O555" s="139"/>
      <c r="P555" s="139"/>
      <c r="Q555" s="428"/>
      <c r="R555" s="428"/>
      <c r="S555" s="428"/>
      <c r="T555" s="428"/>
      <c r="U555" s="448"/>
      <c r="V555" s="437"/>
    </row>
    <row r="556" spans="1:23" x14ac:dyDescent="0.35">
      <c r="A556" s="1442"/>
      <c r="B556" s="362">
        <v>5</v>
      </c>
      <c r="C556" s="118"/>
      <c r="D556" s="112"/>
      <c r="E556" s="112"/>
      <c r="F556" s="118"/>
      <c r="G556" s="445"/>
      <c r="H556" s="120"/>
      <c r="I556" s="428"/>
      <c r="J556" s="446"/>
      <c r="K556" s="446"/>
      <c r="L556" s="447"/>
      <c r="M556" s="428"/>
      <c r="N556" s="447"/>
      <c r="O556" s="139"/>
      <c r="P556" s="139"/>
      <c r="Q556" s="428"/>
      <c r="R556" s="428"/>
      <c r="S556" s="428"/>
      <c r="T556" s="428"/>
      <c r="U556" s="448"/>
      <c r="V556" s="437"/>
    </row>
    <row r="557" spans="1:23" x14ac:dyDescent="0.35">
      <c r="A557" s="1442"/>
      <c r="B557" s="362">
        <v>6</v>
      </c>
      <c r="C557" s="118"/>
      <c r="D557" s="112"/>
      <c r="E557" s="112"/>
      <c r="F557" s="118"/>
      <c r="G557" s="445"/>
      <c r="H557" s="120"/>
      <c r="I557" s="428"/>
      <c r="J557" s="446"/>
      <c r="K557" s="446"/>
      <c r="L557" s="447"/>
      <c r="M557" s="428"/>
      <c r="N557" s="447"/>
      <c r="O557" s="139"/>
      <c r="P557" s="139"/>
      <c r="Q557" s="428"/>
      <c r="R557" s="428"/>
      <c r="S557" s="428"/>
      <c r="T557" s="428"/>
      <c r="U557" s="448"/>
      <c r="V557" s="437"/>
    </row>
    <row r="558" spans="1:23" x14ac:dyDescent="0.35">
      <c r="A558" s="1442"/>
      <c r="B558" s="362">
        <v>7</v>
      </c>
      <c r="C558" s="118"/>
      <c r="D558" s="112"/>
      <c r="E558" s="112"/>
      <c r="F558" s="118"/>
      <c r="G558" s="445"/>
      <c r="H558" s="120"/>
      <c r="I558" s="428"/>
      <c r="J558" s="446"/>
      <c r="K558" s="446"/>
      <c r="L558" s="447"/>
      <c r="M558" s="428"/>
      <c r="N558" s="447"/>
      <c r="O558" s="139"/>
      <c r="P558" s="139"/>
      <c r="Q558" s="428"/>
      <c r="R558" s="428"/>
      <c r="S558" s="428"/>
      <c r="T558" s="428"/>
      <c r="U558" s="448"/>
      <c r="V558" s="437"/>
    </row>
    <row r="559" spans="1:23" x14ac:dyDescent="0.35">
      <c r="A559" s="1442"/>
      <c r="B559" s="362">
        <v>8</v>
      </c>
      <c r="C559" s="118"/>
      <c r="D559" s="112"/>
      <c r="E559" s="112"/>
      <c r="F559" s="118"/>
      <c r="G559" s="445"/>
      <c r="H559" s="120"/>
      <c r="I559" s="428"/>
      <c r="J559" s="446"/>
      <c r="K559" s="446"/>
      <c r="L559" s="447"/>
      <c r="M559" s="428"/>
      <c r="N559" s="447"/>
      <c r="O559" s="139"/>
      <c r="P559" s="139"/>
      <c r="Q559" s="428"/>
      <c r="R559" s="428"/>
      <c r="S559" s="428"/>
      <c r="T559" s="428"/>
      <c r="U559" s="448"/>
      <c r="V559" s="437"/>
    </row>
    <row r="560" spans="1:23" x14ac:dyDescent="0.35">
      <c r="A560" s="1442"/>
      <c r="B560" s="362">
        <v>9</v>
      </c>
      <c r="C560" s="118"/>
      <c r="D560" s="112"/>
      <c r="E560" s="112"/>
      <c r="F560" s="118"/>
      <c r="G560" s="445"/>
      <c r="H560" s="120"/>
      <c r="I560" s="428"/>
      <c r="J560" s="446"/>
      <c r="K560" s="446"/>
      <c r="L560" s="447"/>
      <c r="M560" s="428"/>
      <c r="N560" s="447"/>
      <c r="O560" s="139"/>
      <c r="P560" s="139"/>
      <c r="Q560" s="428"/>
      <c r="R560" s="428"/>
      <c r="S560" s="428"/>
      <c r="T560" s="428"/>
      <c r="U560" s="448"/>
      <c r="V560" s="437"/>
    </row>
    <row r="561" spans="1:23" ht="15" thickBot="1" x14ac:dyDescent="0.4">
      <c r="A561" s="1443"/>
      <c r="B561" s="363">
        <v>10</v>
      </c>
      <c r="C561" s="132"/>
      <c r="D561" s="131"/>
      <c r="E561" s="131"/>
      <c r="F561" s="132"/>
      <c r="G561" s="449"/>
      <c r="H561" s="367"/>
      <c r="I561" s="450"/>
      <c r="J561" s="451"/>
      <c r="K561" s="451"/>
      <c r="L561" s="452"/>
      <c r="M561" s="450"/>
      <c r="N561" s="452"/>
      <c r="O561" s="140"/>
      <c r="P561" s="140"/>
      <c r="Q561" s="450"/>
      <c r="R561" s="450"/>
      <c r="S561" s="450"/>
      <c r="T561" s="450"/>
      <c r="U561" s="453"/>
      <c r="V561" s="437"/>
    </row>
    <row r="562" spans="1:23" ht="25" thickBot="1" x14ac:dyDescent="0.4">
      <c r="A562" s="564"/>
      <c r="C562" s="565"/>
      <c r="D562" s="566"/>
      <c r="E562" s="424" t="s">
        <v>331</v>
      </c>
      <c r="F562" s="425">
        <f>COUNTA(F552:F561)</f>
        <v>0</v>
      </c>
      <c r="G562" s="426">
        <f>COUNTA(G552:G561)</f>
        <v>0</v>
      </c>
      <c r="H562" s="565"/>
      <c r="I562" s="431"/>
      <c r="J562" s="567"/>
      <c r="K562" s="567"/>
      <c r="L562" s="568"/>
      <c r="M562" s="1354" t="s">
        <v>563</v>
      </c>
      <c r="N562" s="1355"/>
      <c r="O562" s="747">
        <f>SUM(O552:O561)</f>
        <v>0</v>
      </c>
      <c r="P562" s="748">
        <f>SUM(P552:P561)</f>
        <v>0</v>
      </c>
      <c r="Q562" s="431"/>
      <c r="S562" s="113"/>
      <c r="T562" s="117"/>
      <c r="U562" s="531"/>
      <c r="V562" s="455"/>
    </row>
    <row r="563" spans="1:23" ht="15" thickBot="1" x14ac:dyDescent="0.4">
      <c r="A563" s="456"/>
      <c r="B563" s="457"/>
      <c r="C563" s="407"/>
      <c r="D563" s="407"/>
      <c r="E563" s="407"/>
      <c r="F563" s="457"/>
      <c r="G563" s="407"/>
      <c r="H563" s="407"/>
      <c r="I563" s="457"/>
      <c r="J563" s="457"/>
      <c r="K563" s="457"/>
      <c r="L563" s="407"/>
      <c r="M563" s="407"/>
      <c r="N563" s="407"/>
      <c r="O563" s="407"/>
      <c r="P563" s="407"/>
      <c r="Q563" s="407"/>
      <c r="R563" s="407"/>
      <c r="S563" s="407"/>
      <c r="T563" s="458"/>
      <c r="U563" s="407"/>
      <c r="V563" s="459"/>
    </row>
    <row r="564" spans="1:23" ht="15" thickBot="1" x14ac:dyDescent="0.4">
      <c r="A564" s="432"/>
      <c r="B564" s="433"/>
      <c r="C564" s="434"/>
      <c r="D564" s="434"/>
      <c r="E564" s="434"/>
      <c r="F564" s="433"/>
      <c r="G564" s="434"/>
      <c r="H564" s="434"/>
      <c r="I564" s="433"/>
      <c r="J564" s="433"/>
      <c r="K564" s="433"/>
      <c r="L564" s="434"/>
      <c r="M564" s="434"/>
      <c r="N564" s="434"/>
      <c r="O564" s="434"/>
      <c r="P564" s="434"/>
      <c r="Q564" s="434"/>
      <c r="R564" s="434"/>
      <c r="S564" s="434"/>
      <c r="T564" s="434"/>
      <c r="U564" s="434"/>
      <c r="V564" s="435"/>
    </row>
    <row r="565" spans="1:23" ht="33.75" customHeight="1" thickBot="1" x14ac:dyDescent="0.4">
      <c r="A565" s="354" t="s">
        <v>9</v>
      </c>
      <c r="B565" s="1317" t="s">
        <v>78</v>
      </c>
      <c r="C565" s="1318"/>
      <c r="E565" s="1456" t="s">
        <v>294</v>
      </c>
      <c r="F565" s="1457"/>
      <c r="G565" s="1315">
        <f>VLOOKUP(B565,'Urbano.Piano inv. forn'!$D$187:$H$206,3,FALSE)</f>
        <v>0</v>
      </c>
      <c r="H565" s="1316"/>
      <c r="I565" s="104"/>
      <c r="J565" s="1456" t="s">
        <v>295</v>
      </c>
      <c r="K565" s="1458"/>
      <c r="L565" s="1457"/>
      <c r="M565" s="1315">
        <f>VLOOKUP(B565,'Urbano.Piano inv. forn'!$D$187:$H$206,4,FALSE)</f>
        <v>0</v>
      </c>
      <c r="N565" s="1316"/>
      <c r="P565" s="359" t="s">
        <v>296</v>
      </c>
      <c r="Q565" s="436"/>
      <c r="S565" s="360" t="s">
        <v>297</v>
      </c>
      <c r="T565" s="1171"/>
      <c r="U565" s="1173"/>
      <c r="V565" s="437"/>
    </row>
    <row r="566" spans="1:23" ht="13.5" customHeight="1" thickBot="1" x14ac:dyDescent="0.4">
      <c r="A566" s="133"/>
      <c r="B566" s="114"/>
      <c r="C566" s="114"/>
      <c r="E566" s="115"/>
      <c r="F566" s="115"/>
      <c r="G566" s="116"/>
      <c r="H566" s="116"/>
      <c r="I566" s="104"/>
      <c r="J566" s="115"/>
      <c r="K566" s="115"/>
      <c r="L566" s="115"/>
      <c r="M566" s="116"/>
      <c r="N566" s="116"/>
      <c r="P566" s="117"/>
      <c r="S566" s="113"/>
      <c r="T566" s="431"/>
      <c r="V566" s="134"/>
      <c r="W566" s="431"/>
    </row>
    <row r="567" spans="1:23" ht="33.75" customHeight="1" thickBot="1" x14ac:dyDescent="0.4">
      <c r="A567" s="1444" t="s">
        <v>298</v>
      </c>
      <c r="B567" s="1445"/>
      <c r="C567" s="1445"/>
      <c r="D567" s="1446"/>
      <c r="E567" s="1346">
        <f>VLOOKUP(B565,'Urbano.Piano inv. forn'!$D$187:$V$206,17,FALSE)</f>
        <v>0</v>
      </c>
      <c r="F567" s="1347"/>
      <c r="G567" s="1347"/>
      <c r="H567" s="1348"/>
      <c r="I567" s="104"/>
      <c r="J567" s="1447" t="s">
        <v>53</v>
      </c>
      <c r="K567" s="1448"/>
      <c r="L567" s="1449"/>
      <c r="M567" s="1346">
        <f>VLOOKUP(B565,'Urbano.Piano inv. forn'!$D$187:$V$206,19,FALSE)</f>
        <v>0</v>
      </c>
      <c r="N567" s="1348"/>
      <c r="O567" s="130"/>
      <c r="P567" s="360" t="s">
        <v>299</v>
      </c>
      <c r="Q567" s="135">
        <f>M567+E567</f>
        <v>0</v>
      </c>
      <c r="S567" s="360" t="s">
        <v>300</v>
      </c>
      <c r="T567" s="1171"/>
      <c r="U567" s="1173"/>
      <c r="V567" s="134"/>
      <c r="W567" s="431"/>
    </row>
    <row r="568" spans="1:23" ht="21.75" customHeight="1" thickBot="1" x14ac:dyDescent="0.4">
      <c r="A568" s="136"/>
      <c r="B568" s="137"/>
      <c r="C568" s="137"/>
      <c r="D568" s="137"/>
      <c r="E568" s="138"/>
      <c r="F568" s="138"/>
      <c r="G568" s="138"/>
      <c r="H568" s="138"/>
      <c r="I568" s="104"/>
      <c r="J568" s="115"/>
      <c r="K568" s="115"/>
      <c r="L568" s="115"/>
      <c r="M568" s="138"/>
      <c r="N568" s="138"/>
      <c r="O568" s="130"/>
      <c r="P568" s="113"/>
      <c r="Q568" s="130"/>
      <c r="S568" s="113"/>
      <c r="T568" s="114"/>
      <c r="U568" s="114"/>
      <c r="V568" s="134"/>
      <c r="W568" s="431"/>
    </row>
    <row r="569" spans="1:23" s="166" customFormat="1" ht="72" customHeight="1" x14ac:dyDescent="0.35">
      <c r="A569" s="1450" t="s">
        <v>301</v>
      </c>
      <c r="B569" s="1452" t="s">
        <v>302</v>
      </c>
      <c r="C569" s="1452" t="s">
        <v>303</v>
      </c>
      <c r="D569" s="355" t="s">
        <v>304</v>
      </c>
      <c r="E569" s="356" t="s">
        <v>305</v>
      </c>
      <c r="F569" s="355" t="s">
        <v>306</v>
      </c>
      <c r="G569" s="355" t="s">
        <v>307</v>
      </c>
      <c r="H569" s="357" t="s">
        <v>268</v>
      </c>
      <c r="I569" s="357" t="s">
        <v>308</v>
      </c>
      <c r="J569" s="357" t="s">
        <v>309</v>
      </c>
      <c r="K569" s="357" t="s">
        <v>818</v>
      </c>
      <c r="L569" s="357" t="s">
        <v>310</v>
      </c>
      <c r="M569" s="357" t="s">
        <v>311</v>
      </c>
      <c r="N569" s="357" t="s">
        <v>312</v>
      </c>
      <c r="O569" s="357" t="s">
        <v>313</v>
      </c>
      <c r="P569" s="357" t="s">
        <v>314</v>
      </c>
      <c r="Q569" s="357" t="s">
        <v>315</v>
      </c>
      <c r="R569" s="357" t="s">
        <v>316</v>
      </c>
      <c r="S569" s="357" t="s">
        <v>317</v>
      </c>
      <c r="T569" s="357" t="s">
        <v>828</v>
      </c>
      <c r="U569" s="1454" t="s">
        <v>319</v>
      </c>
      <c r="V569" s="438"/>
    </row>
    <row r="570" spans="1:23" s="166" customFormat="1" ht="28.5" customHeight="1" thickBot="1" x14ac:dyDescent="0.4">
      <c r="A570" s="1451"/>
      <c r="B570" s="1453"/>
      <c r="C570" s="1453"/>
      <c r="D570" s="358" t="s">
        <v>320</v>
      </c>
      <c r="E570" s="358" t="s">
        <v>321</v>
      </c>
      <c r="F570" s="358" t="s">
        <v>322</v>
      </c>
      <c r="G570" s="358" t="s">
        <v>322</v>
      </c>
      <c r="H570" s="358" t="s">
        <v>77</v>
      </c>
      <c r="I570" s="358" t="s">
        <v>29</v>
      </c>
      <c r="J570" s="358" t="s">
        <v>323</v>
      </c>
      <c r="K570" s="358" t="s">
        <v>324</v>
      </c>
      <c r="L570" s="358" t="s">
        <v>324</v>
      </c>
      <c r="M570" s="358" t="s">
        <v>325</v>
      </c>
      <c r="N570" s="358" t="s">
        <v>324</v>
      </c>
      <c r="O570" s="358" t="s">
        <v>326</v>
      </c>
      <c r="P570" s="358" t="s">
        <v>820</v>
      </c>
      <c r="Q570" s="358" t="s">
        <v>327</v>
      </c>
      <c r="R570" s="358" t="s">
        <v>328</v>
      </c>
      <c r="S570" s="358" t="s">
        <v>329</v>
      </c>
      <c r="T570" s="358" t="s">
        <v>329</v>
      </c>
      <c r="U570" s="1455"/>
      <c r="V570" s="438"/>
    </row>
    <row r="571" spans="1:23" ht="15" customHeight="1" x14ac:dyDescent="0.35">
      <c r="A571" s="1442" t="str">
        <f>B565</f>
        <v>urb.i.1</v>
      </c>
      <c r="B571" s="361">
        <v>1</v>
      </c>
      <c r="C571" s="185"/>
      <c r="D571" s="119"/>
      <c r="E571" s="119"/>
      <c r="F571" s="185"/>
      <c r="G571" s="440"/>
      <c r="H571" s="120"/>
      <c r="I571" s="441"/>
      <c r="J571" s="442"/>
      <c r="K571" s="442"/>
      <c r="L571" s="443"/>
      <c r="M571" s="441"/>
      <c r="N571" s="443"/>
      <c r="O571" s="148"/>
      <c r="P571" s="148"/>
      <c r="Q571" s="441"/>
      <c r="R571" s="441"/>
      <c r="S571" s="441"/>
      <c r="T571" s="441"/>
      <c r="U571" s="444"/>
      <c r="V571" s="437"/>
    </row>
    <row r="572" spans="1:23" x14ac:dyDescent="0.35">
      <c r="A572" s="1442"/>
      <c r="B572" s="362">
        <v>2</v>
      </c>
      <c r="C572" s="118"/>
      <c r="D572" s="112"/>
      <c r="E572" s="112"/>
      <c r="F572" s="118"/>
      <c r="G572" s="445"/>
      <c r="H572" s="120"/>
      <c r="I572" s="428"/>
      <c r="J572" s="446"/>
      <c r="K572" s="446"/>
      <c r="L572" s="447"/>
      <c r="M572" s="428"/>
      <c r="N572" s="447"/>
      <c r="O572" s="139"/>
      <c r="P572" s="139"/>
      <c r="Q572" s="428"/>
      <c r="R572" s="428" t="s">
        <v>330</v>
      </c>
      <c r="S572" s="428"/>
      <c r="T572" s="428"/>
      <c r="U572" s="448"/>
      <c r="V572" s="437"/>
    </row>
    <row r="573" spans="1:23" x14ac:dyDescent="0.35">
      <c r="A573" s="1442"/>
      <c r="B573" s="362">
        <v>3</v>
      </c>
      <c r="C573" s="118"/>
      <c r="D573" s="112"/>
      <c r="E573" s="112"/>
      <c r="F573" s="118"/>
      <c r="G573" s="445"/>
      <c r="H573" s="120"/>
      <c r="I573" s="428"/>
      <c r="J573" s="446"/>
      <c r="K573" s="446"/>
      <c r="L573" s="447"/>
      <c r="M573" s="428"/>
      <c r="N573" s="447"/>
      <c r="O573" s="139"/>
      <c r="P573" s="139"/>
      <c r="Q573" s="428"/>
      <c r="R573" s="428"/>
      <c r="S573" s="428"/>
      <c r="T573" s="428"/>
      <c r="U573" s="448"/>
      <c r="V573" s="437"/>
    </row>
    <row r="574" spans="1:23" x14ac:dyDescent="0.35">
      <c r="A574" s="1442"/>
      <c r="B574" s="362">
        <v>4</v>
      </c>
      <c r="C574" s="118"/>
      <c r="D574" s="112"/>
      <c r="E574" s="112"/>
      <c r="F574" s="118"/>
      <c r="G574" s="445"/>
      <c r="H574" s="120"/>
      <c r="I574" s="428"/>
      <c r="J574" s="446"/>
      <c r="K574" s="446"/>
      <c r="L574" s="447"/>
      <c r="M574" s="428"/>
      <c r="N574" s="447"/>
      <c r="O574" s="139"/>
      <c r="P574" s="139"/>
      <c r="Q574" s="428"/>
      <c r="R574" s="428"/>
      <c r="S574" s="428"/>
      <c r="T574" s="428"/>
      <c r="U574" s="448"/>
      <c r="V574" s="437"/>
    </row>
    <row r="575" spans="1:23" x14ac:dyDescent="0.35">
      <c r="A575" s="1442"/>
      <c r="B575" s="362">
        <v>5</v>
      </c>
      <c r="C575" s="118"/>
      <c r="D575" s="112"/>
      <c r="E575" s="112"/>
      <c r="F575" s="118"/>
      <c r="G575" s="445"/>
      <c r="H575" s="120"/>
      <c r="I575" s="428"/>
      <c r="J575" s="446"/>
      <c r="K575" s="446"/>
      <c r="L575" s="447"/>
      <c r="M575" s="428"/>
      <c r="N575" s="447"/>
      <c r="O575" s="139"/>
      <c r="P575" s="139"/>
      <c r="Q575" s="428"/>
      <c r="R575" s="428"/>
      <c r="S575" s="428"/>
      <c r="T575" s="428"/>
      <c r="U575" s="448"/>
      <c r="V575" s="437"/>
    </row>
    <row r="576" spans="1:23" x14ac:dyDescent="0.35">
      <c r="A576" s="1442"/>
      <c r="B576" s="362">
        <v>6</v>
      </c>
      <c r="C576" s="118"/>
      <c r="D576" s="112"/>
      <c r="E576" s="112"/>
      <c r="F576" s="118"/>
      <c r="G576" s="445"/>
      <c r="H576" s="120"/>
      <c r="I576" s="428"/>
      <c r="J576" s="446"/>
      <c r="K576" s="446"/>
      <c r="L576" s="447"/>
      <c r="M576" s="428"/>
      <c r="N576" s="447"/>
      <c r="O576" s="139"/>
      <c r="P576" s="139"/>
      <c r="Q576" s="428"/>
      <c r="R576" s="428"/>
      <c r="S576" s="428"/>
      <c r="T576" s="428"/>
      <c r="U576" s="448"/>
      <c r="V576" s="437"/>
    </row>
    <row r="577" spans="1:23" x14ac:dyDescent="0.35">
      <c r="A577" s="1442"/>
      <c r="B577" s="362">
        <v>7</v>
      </c>
      <c r="C577" s="118"/>
      <c r="D577" s="112"/>
      <c r="E577" s="112"/>
      <c r="F577" s="118"/>
      <c r="G577" s="445"/>
      <c r="H577" s="120"/>
      <c r="I577" s="428"/>
      <c r="J577" s="446"/>
      <c r="K577" s="446"/>
      <c r="L577" s="447"/>
      <c r="M577" s="428"/>
      <c r="N577" s="447"/>
      <c r="O577" s="139"/>
      <c r="P577" s="139"/>
      <c r="Q577" s="428"/>
      <c r="R577" s="428"/>
      <c r="S577" s="428"/>
      <c r="T577" s="428"/>
      <c r="U577" s="448"/>
      <c r="V577" s="437"/>
    </row>
    <row r="578" spans="1:23" x14ac:dyDescent="0.35">
      <c r="A578" s="1442"/>
      <c r="B578" s="362">
        <v>8</v>
      </c>
      <c r="C578" s="118"/>
      <c r="D578" s="112"/>
      <c r="E578" s="112"/>
      <c r="F578" s="118"/>
      <c r="G578" s="445"/>
      <c r="H578" s="120"/>
      <c r="I578" s="428"/>
      <c r="J578" s="446"/>
      <c r="K578" s="446"/>
      <c r="L578" s="447"/>
      <c r="M578" s="428"/>
      <c r="N578" s="447"/>
      <c r="O578" s="139"/>
      <c r="P578" s="139"/>
      <c r="Q578" s="428"/>
      <c r="R578" s="428"/>
      <c r="S578" s="428"/>
      <c r="T578" s="428"/>
      <c r="U578" s="448"/>
      <c r="V578" s="437"/>
    </row>
    <row r="579" spans="1:23" x14ac:dyDescent="0.35">
      <c r="A579" s="1442"/>
      <c r="B579" s="362">
        <v>9</v>
      </c>
      <c r="C579" s="118"/>
      <c r="D579" s="112"/>
      <c r="E579" s="112"/>
      <c r="F579" s="118"/>
      <c r="G579" s="445"/>
      <c r="H579" s="120"/>
      <c r="I579" s="428"/>
      <c r="J579" s="446"/>
      <c r="K579" s="446"/>
      <c r="L579" s="447"/>
      <c r="M579" s="428"/>
      <c r="N579" s="447"/>
      <c r="O579" s="139"/>
      <c r="P579" s="139"/>
      <c r="Q579" s="428"/>
      <c r="R579" s="428"/>
      <c r="S579" s="428"/>
      <c r="T579" s="428"/>
      <c r="U579" s="448"/>
      <c r="V579" s="437"/>
    </row>
    <row r="580" spans="1:23" ht="15" thickBot="1" x14ac:dyDescent="0.4">
      <c r="A580" s="1443"/>
      <c r="B580" s="363">
        <v>10</v>
      </c>
      <c r="C580" s="132"/>
      <c r="D580" s="131"/>
      <c r="E580" s="131"/>
      <c r="F580" s="132"/>
      <c r="G580" s="449"/>
      <c r="H580" s="367"/>
      <c r="I580" s="450"/>
      <c r="J580" s="451"/>
      <c r="K580" s="451"/>
      <c r="L580" s="452"/>
      <c r="M580" s="450"/>
      <c r="N580" s="452"/>
      <c r="O580" s="140"/>
      <c r="P580" s="140"/>
      <c r="Q580" s="450"/>
      <c r="R580" s="450"/>
      <c r="S580" s="450"/>
      <c r="T580" s="450"/>
      <c r="U580" s="453"/>
      <c r="V580" s="437"/>
    </row>
    <row r="581" spans="1:23" ht="25" thickBot="1" x14ac:dyDescent="0.4">
      <c r="A581" s="564"/>
      <c r="C581" s="565"/>
      <c r="D581" s="566"/>
      <c r="E581" s="424" t="s">
        <v>331</v>
      </c>
      <c r="F581" s="425">
        <f>COUNTA(F571:F580)</f>
        <v>0</v>
      </c>
      <c r="G581" s="426">
        <f>COUNTA(G571:G580)</f>
        <v>0</v>
      </c>
      <c r="H581" s="565"/>
      <c r="I581" s="431"/>
      <c r="J581" s="567"/>
      <c r="K581" s="567"/>
      <c r="L581" s="568"/>
      <c r="M581" s="1354" t="s">
        <v>563</v>
      </c>
      <c r="N581" s="1355"/>
      <c r="O581" s="747">
        <f>SUM(O571:O580)</f>
        <v>0</v>
      </c>
      <c r="P581" s="748">
        <f>SUM(P571:P580)</f>
        <v>0</v>
      </c>
      <c r="Q581" s="431"/>
      <c r="S581" s="113"/>
      <c r="T581" s="117"/>
      <c r="U581" s="531"/>
      <c r="V581" s="455"/>
    </row>
    <row r="582" spans="1:23" ht="15" thickBot="1" x14ac:dyDescent="0.4">
      <c r="A582" s="456"/>
      <c r="B582" s="457"/>
      <c r="C582" s="407"/>
      <c r="D582" s="407"/>
      <c r="E582" s="407"/>
      <c r="F582" s="457"/>
      <c r="G582" s="407"/>
      <c r="H582" s="407"/>
      <c r="I582" s="457"/>
      <c r="J582" s="457"/>
      <c r="K582" s="457"/>
      <c r="L582" s="407"/>
      <c r="M582" s="407"/>
      <c r="N582" s="407"/>
      <c r="O582" s="407"/>
      <c r="P582" s="407"/>
      <c r="Q582" s="407"/>
      <c r="R582" s="407"/>
      <c r="S582" s="407"/>
      <c r="T582" s="458"/>
      <c r="U582" s="407"/>
      <c r="V582" s="459"/>
    </row>
    <row r="583" spans="1:23" ht="15" thickBot="1" x14ac:dyDescent="0.4">
      <c r="A583" s="432"/>
      <c r="B583" s="433"/>
      <c r="C583" s="434"/>
      <c r="D583" s="434"/>
      <c r="E583" s="434"/>
      <c r="F583" s="433"/>
      <c r="G583" s="434"/>
      <c r="H583" s="434"/>
      <c r="I583" s="433"/>
      <c r="J583" s="433"/>
      <c r="K583" s="433"/>
      <c r="L583" s="434"/>
      <c r="M583" s="434"/>
      <c r="N583" s="434"/>
      <c r="O583" s="434"/>
      <c r="P583" s="434"/>
      <c r="Q583" s="434"/>
      <c r="R583" s="434"/>
      <c r="S583" s="434"/>
      <c r="T583" s="434"/>
      <c r="U583" s="434"/>
      <c r="V583" s="435"/>
    </row>
    <row r="584" spans="1:23" ht="33.75" customHeight="1" thickBot="1" x14ac:dyDescent="0.4">
      <c r="A584" s="354" t="s">
        <v>9</v>
      </c>
      <c r="B584" s="1317" t="s">
        <v>78</v>
      </c>
      <c r="C584" s="1318"/>
      <c r="E584" s="1456" t="s">
        <v>294</v>
      </c>
      <c r="F584" s="1457"/>
      <c r="G584" s="1315">
        <f>VLOOKUP(B584,'Urbano.Piano inv. forn'!$D$187:$H$206,3,FALSE)</f>
        <v>0</v>
      </c>
      <c r="H584" s="1316"/>
      <c r="I584" s="104"/>
      <c r="J584" s="1456" t="s">
        <v>295</v>
      </c>
      <c r="K584" s="1458"/>
      <c r="L584" s="1457"/>
      <c r="M584" s="1315">
        <f>VLOOKUP(B584,'Urbano.Piano inv. forn'!$D$187:$H$206,4,FALSE)</f>
        <v>0</v>
      </c>
      <c r="N584" s="1316"/>
      <c r="P584" s="359" t="s">
        <v>296</v>
      </c>
      <c r="Q584" s="436"/>
      <c r="S584" s="360" t="s">
        <v>297</v>
      </c>
      <c r="T584" s="1171"/>
      <c r="U584" s="1173"/>
      <c r="V584" s="437"/>
    </row>
    <row r="585" spans="1:23" ht="13.5" customHeight="1" thickBot="1" x14ac:dyDescent="0.4">
      <c r="A585" s="133"/>
      <c r="B585" s="114"/>
      <c r="C585" s="114"/>
      <c r="E585" s="115"/>
      <c r="F585" s="115"/>
      <c r="G585" s="116"/>
      <c r="H585" s="116"/>
      <c r="I585" s="104"/>
      <c r="J585" s="115"/>
      <c r="K585" s="115"/>
      <c r="L585" s="115"/>
      <c r="M585" s="116"/>
      <c r="N585" s="116"/>
      <c r="P585" s="117"/>
      <c r="S585" s="113"/>
      <c r="T585" s="431"/>
      <c r="V585" s="134"/>
      <c r="W585" s="431"/>
    </row>
    <row r="586" spans="1:23" ht="33.75" customHeight="1" thickBot="1" x14ac:dyDescent="0.4">
      <c r="A586" s="1444" t="s">
        <v>298</v>
      </c>
      <c r="B586" s="1445"/>
      <c r="C586" s="1445"/>
      <c r="D586" s="1446"/>
      <c r="E586" s="1346">
        <f>VLOOKUP(B584,'Urbano.Piano inv. forn'!$D$187:$V$206,17,FALSE)</f>
        <v>0</v>
      </c>
      <c r="F586" s="1347"/>
      <c r="G586" s="1347"/>
      <c r="H586" s="1348"/>
      <c r="I586" s="104"/>
      <c r="J586" s="1447" t="s">
        <v>53</v>
      </c>
      <c r="K586" s="1448"/>
      <c r="L586" s="1449"/>
      <c r="M586" s="1346">
        <f>VLOOKUP(B584,'Urbano.Piano inv. forn'!$D$187:$V$206,19,FALSE)</f>
        <v>0</v>
      </c>
      <c r="N586" s="1348"/>
      <c r="O586" s="130"/>
      <c r="P586" s="360" t="s">
        <v>299</v>
      </c>
      <c r="Q586" s="135">
        <f>M586+E586</f>
        <v>0</v>
      </c>
      <c r="S586" s="360" t="s">
        <v>300</v>
      </c>
      <c r="T586" s="1171"/>
      <c r="U586" s="1173"/>
      <c r="V586" s="134"/>
      <c r="W586" s="431"/>
    </row>
    <row r="587" spans="1:23" ht="21.75" customHeight="1" thickBot="1" x14ac:dyDescent="0.4">
      <c r="A587" s="136"/>
      <c r="B587" s="137"/>
      <c r="C587" s="137"/>
      <c r="D587" s="137"/>
      <c r="E587" s="138"/>
      <c r="F587" s="138"/>
      <c r="G587" s="138"/>
      <c r="H587" s="138"/>
      <c r="I587" s="104"/>
      <c r="J587" s="115"/>
      <c r="K587" s="115"/>
      <c r="L587" s="115"/>
      <c r="M587" s="138"/>
      <c r="N587" s="138"/>
      <c r="O587" s="130"/>
      <c r="P587" s="113"/>
      <c r="Q587" s="130"/>
      <c r="S587" s="113"/>
      <c r="T587" s="114"/>
      <c r="U587" s="114"/>
      <c r="V587" s="134"/>
      <c r="W587" s="431"/>
    </row>
    <row r="588" spans="1:23" s="166" customFormat="1" ht="72" customHeight="1" x14ac:dyDescent="0.35">
      <c r="A588" s="1450" t="s">
        <v>301</v>
      </c>
      <c r="B588" s="1452" t="s">
        <v>302</v>
      </c>
      <c r="C588" s="1452" t="s">
        <v>303</v>
      </c>
      <c r="D588" s="355" t="s">
        <v>304</v>
      </c>
      <c r="E588" s="356" t="s">
        <v>305</v>
      </c>
      <c r="F588" s="355" t="s">
        <v>306</v>
      </c>
      <c r="G588" s="355" t="s">
        <v>307</v>
      </c>
      <c r="H588" s="357" t="s">
        <v>268</v>
      </c>
      <c r="I588" s="357" t="s">
        <v>308</v>
      </c>
      <c r="J588" s="357" t="s">
        <v>309</v>
      </c>
      <c r="K588" s="357" t="s">
        <v>818</v>
      </c>
      <c r="L588" s="357" t="s">
        <v>310</v>
      </c>
      <c r="M588" s="357" t="s">
        <v>311</v>
      </c>
      <c r="N588" s="357" t="s">
        <v>312</v>
      </c>
      <c r="O588" s="357" t="s">
        <v>313</v>
      </c>
      <c r="P588" s="357" t="s">
        <v>314</v>
      </c>
      <c r="Q588" s="357" t="s">
        <v>315</v>
      </c>
      <c r="R588" s="357" t="s">
        <v>316</v>
      </c>
      <c r="S588" s="357" t="s">
        <v>317</v>
      </c>
      <c r="T588" s="357" t="s">
        <v>828</v>
      </c>
      <c r="U588" s="1454" t="s">
        <v>319</v>
      </c>
      <c r="V588" s="438"/>
    </row>
    <row r="589" spans="1:23" s="166" customFormat="1" ht="28.5" customHeight="1" thickBot="1" x14ac:dyDescent="0.4">
      <c r="A589" s="1451"/>
      <c r="B589" s="1453"/>
      <c r="C589" s="1453"/>
      <c r="D589" s="358" t="s">
        <v>320</v>
      </c>
      <c r="E589" s="358" t="s">
        <v>321</v>
      </c>
      <c r="F589" s="358" t="s">
        <v>322</v>
      </c>
      <c r="G589" s="358" t="s">
        <v>322</v>
      </c>
      <c r="H589" s="358" t="s">
        <v>77</v>
      </c>
      <c r="I589" s="358" t="s">
        <v>29</v>
      </c>
      <c r="J589" s="358" t="s">
        <v>323</v>
      </c>
      <c r="K589" s="358" t="s">
        <v>324</v>
      </c>
      <c r="L589" s="358" t="s">
        <v>324</v>
      </c>
      <c r="M589" s="358" t="s">
        <v>325</v>
      </c>
      <c r="N589" s="358" t="s">
        <v>324</v>
      </c>
      <c r="O589" s="358" t="s">
        <v>326</v>
      </c>
      <c r="P589" s="358" t="s">
        <v>820</v>
      </c>
      <c r="Q589" s="358" t="s">
        <v>327</v>
      </c>
      <c r="R589" s="358" t="s">
        <v>328</v>
      </c>
      <c r="S589" s="358" t="s">
        <v>329</v>
      </c>
      <c r="T589" s="358" t="s">
        <v>329</v>
      </c>
      <c r="U589" s="1455"/>
      <c r="V589" s="438"/>
    </row>
    <row r="590" spans="1:23" ht="15" customHeight="1" x14ac:dyDescent="0.35">
      <c r="A590" s="1442" t="str">
        <f>B584</f>
        <v>urb.i.1</v>
      </c>
      <c r="B590" s="361">
        <v>1</v>
      </c>
      <c r="C590" s="185"/>
      <c r="D590" s="119"/>
      <c r="E590" s="119"/>
      <c r="F590" s="185"/>
      <c r="G590" s="440"/>
      <c r="H590" s="120"/>
      <c r="I590" s="441"/>
      <c r="J590" s="442"/>
      <c r="K590" s="442"/>
      <c r="L590" s="443"/>
      <c r="M590" s="441"/>
      <c r="N590" s="443"/>
      <c r="O590" s="148"/>
      <c r="P590" s="148"/>
      <c r="Q590" s="441"/>
      <c r="R590" s="441"/>
      <c r="S590" s="441"/>
      <c r="T590" s="441"/>
      <c r="U590" s="444"/>
      <c r="V590" s="437"/>
    </row>
    <row r="591" spans="1:23" x14ac:dyDescent="0.35">
      <c r="A591" s="1442"/>
      <c r="B591" s="362">
        <v>2</v>
      </c>
      <c r="C591" s="118"/>
      <c r="D591" s="112"/>
      <c r="E591" s="112"/>
      <c r="F591" s="118"/>
      <c r="G591" s="445"/>
      <c r="H591" s="120"/>
      <c r="I591" s="428"/>
      <c r="J591" s="446"/>
      <c r="K591" s="446"/>
      <c r="L591" s="447"/>
      <c r="M591" s="428"/>
      <c r="N591" s="447"/>
      <c r="O591" s="139"/>
      <c r="P591" s="139"/>
      <c r="Q591" s="428"/>
      <c r="R591" s="428" t="s">
        <v>330</v>
      </c>
      <c r="S591" s="428"/>
      <c r="T591" s="428"/>
      <c r="U591" s="448"/>
      <c r="V591" s="437"/>
    </row>
    <row r="592" spans="1:23" x14ac:dyDescent="0.35">
      <c r="A592" s="1442"/>
      <c r="B592" s="362">
        <v>3</v>
      </c>
      <c r="C592" s="118"/>
      <c r="D592" s="112"/>
      <c r="E592" s="112"/>
      <c r="F592" s="118"/>
      <c r="G592" s="445"/>
      <c r="H592" s="120"/>
      <c r="I592" s="428"/>
      <c r="J592" s="446"/>
      <c r="K592" s="446"/>
      <c r="L592" s="447"/>
      <c r="M592" s="428"/>
      <c r="N592" s="447"/>
      <c r="O592" s="139"/>
      <c r="P592" s="139"/>
      <c r="Q592" s="428"/>
      <c r="R592" s="428"/>
      <c r="S592" s="428"/>
      <c r="T592" s="428"/>
      <c r="U592" s="448"/>
      <c r="V592" s="437"/>
    </row>
    <row r="593" spans="1:23" x14ac:dyDescent="0.35">
      <c r="A593" s="1442"/>
      <c r="B593" s="362">
        <v>4</v>
      </c>
      <c r="C593" s="118"/>
      <c r="D593" s="112"/>
      <c r="E593" s="112"/>
      <c r="F593" s="118"/>
      <c r="G593" s="445"/>
      <c r="H593" s="120"/>
      <c r="I593" s="428"/>
      <c r="J593" s="446"/>
      <c r="K593" s="446"/>
      <c r="L593" s="447"/>
      <c r="M593" s="428"/>
      <c r="N593" s="447"/>
      <c r="O593" s="139"/>
      <c r="P593" s="139"/>
      <c r="Q593" s="428"/>
      <c r="R593" s="428"/>
      <c r="S593" s="428"/>
      <c r="T593" s="428"/>
      <c r="U593" s="448"/>
      <c r="V593" s="437"/>
    </row>
    <row r="594" spans="1:23" x14ac:dyDescent="0.35">
      <c r="A594" s="1442"/>
      <c r="B594" s="362">
        <v>5</v>
      </c>
      <c r="C594" s="118"/>
      <c r="D594" s="112"/>
      <c r="E594" s="112"/>
      <c r="F594" s="118"/>
      <c r="G594" s="445"/>
      <c r="H594" s="120"/>
      <c r="I594" s="428"/>
      <c r="J594" s="446"/>
      <c r="K594" s="446"/>
      <c r="L594" s="447"/>
      <c r="M594" s="428"/>
      <c r="N594" s="447"/>
      <c r="O594" s="139"/>
      <c r="P594" s="139"/>
      <c r="Q594" s="428"/>
      <c r="R594" s="428"/>
      <c r="S594" s="428"/>
      <c r="T594" s="428"/>
      <c r="U594" s="448"/>
      <c r="V594" s="437"/>
    </row>
    <row r="595" spans="1:23" x14ac:dyDescent="0.35">
      <c r="A595" s="1442"/>
      <c r="B595" s="362">
        <v>6</v>
      </c>
      <c r="C595" s="118"/>
      <c r="D595" s="112"/>
      <c r="E595" s="112"/>
      <c r="F595" s="118"/>
      <c r="G595" s="445"/>
      <c r="H595" s="120"/>
      <c r="I595" s="428"/>
      <c r="J595" s="446"/>
      <c r="K595" s="446"/>
      <c r="L595" s="447"/>
      <c r="M595" s="428"/>
      <c r="N595" s="447"/>
      <c r="O595" s="139"/>
      <c r="P595" s="139"/>
      <c r="Q595" s="428"/>
      <c r="R595" s="428"/>
      <c r="S595" s="428"/>
      <c r="T595" s="428"/>
      <c r="U595" s="448"/>
      <c r="V595" s="437"/>
    </row>
    <row r="596" spans="1:23" x14ac:dyDescent="0.35">
      <c r="A596" s="1442"/>
      <c r="B596" s="362">
        <v>7</v>
      </c>
      <c r="C596" s="118"/>
      <c r="D596" s="112"/>
      <c r="E596" s="112"/>
      <c r="F596" s="118"/>
      <c r="G596" s="445"/>
      <c r="H596" s="120"/>
      <c r="I596" s="428"/>
      <c r="J596" s="446"/>
      <c r="K596" s="446"/>
      <c r="L596" s="447"/>
      <c r="M596" s="428"/>
      <c r="N596" s="447"/>
      <c r="O596" s="139"/>
      <c r="P596" s="139"/>
      <c r="Q596" s="428"/>
      <c r="R596" s="428"/>
      <c r="S596" s="428"/>
      <c r="T596" s="428"/>
      <c r="U596" s="448"/>
      <c r="V596" s="437"/>
    </row>
    <row r="597" spans="1:23" x14ac:dyDescent="0.35">
      <c r="A597" s="1442"/>
      <c r="B597" s="362">
        <v>8</v>
      </c>
      <c r="C597" s="118"/>
      <c r="D597" s="112"/>
      <c r="E597" s="112"/>
      <c r="F597" s="118"/>
      <c r="G597" s="445"/>
      <c r="H597" s="120"/>
      <c r="I597" s="428"/>
      <c r="J597" s="446"/>
      <c r="K597" s="446"/>
      <c r="L597" s="447"/>
      <c r="M597" s="428"/>
      <c r="N597" s="447"/>
      <c r="O597" s="139"/>
      <c r="P597" s="139"/>
      <c r="Q597" s="428"/>
      <c r="R597" s="428"/>
      <c r="S597" s="428"/>
      <c r="T597" s="428"/>
      <c r="U597" s="448"/>
      <c r="V597" s="437"/>
    </row>
    <row r="598" spans="1:23" x14ac:dyDescent="0.35">
      <c r="A598" s="1442"/>
      <c r="B598" s="362">
        <v>9</v>
      </c>
      <c r="C598" s="118"/>
      <c r="D598" s="112"/>
      <c r="E598" s="112"/>
      <c r="F598" s="118"/>
      <c r="G598" s="445"/>
      <c r="H598" s="120"/>
      <c r="I598" s="428"/>
      <c r="J598" s="446"/>
      <c r="K598" s="446"/>
      <c r="L598" s="447"/>
      <c r="M598" s="428"/>
      <c r="N598" s="447"/>
      <c r="O598" s="139"/>
      <c r="P598" s="139"/>
      <c r="Q598" s="428"/>
      <c r="R598" s="428"/>
      <c r="S598" s="428"/>
      <c r="T598" s="428"/>
      <c r="U598" s="448"/>
      <c r="V598" s="437"/>
    </row>
    <row r="599" spans="1:23" ht="15" thickBot="1" x14ac:dyDescent="0.4">
      <c r="A599" s="1443"/>
      <c r="B599" s="363">
        <v>10</v>
      </c>
      <c r="C599" s="132"/>
      <c r="D599" s="131"/>
      <c r="E599" s="131"/>
      <c r="F599" s="132"/>
      <c r="G599" s="449"/>
      <c r="H599" s="367"/>
      <c r="I599" s="450"/>
      <c r="J599" s="451"/>
      <c r="K599" s="451"/>
      <c r="L599" s="452"/>
      <c r="M599" s="450"/>
      <c r="N599" s="452"/>
      <c r="O599" s="140"/>
      <c r="P599" s="140"/>
      <c r="Q599" s="450"/>
      <c r="R599" s="450"/>
      <c r="S599" s="450"/>
      <c r="T599" s="450"/>
      <c r="U599" s="453"/>
      <c r="V599" s="437"/>
    </row>
    <row r="600" spans="1:23" ht="25" thickBot="1" x14ac:dyDescent="0.4">
      <c r="A600" s="564"/>
      <c r="C600" s="565"/>
      <c r="D600" s="566"/>
      <c r="E600" s="424" t="s">
        <v>331</v>
      </c>
      <c r="F600" s="425">
        <f>COUNTA(F590:F599)</f>
        <v>0</v>
      </c>
      <c r="G600" s="426">
        <f>COUNTA(G590:G599)</f>
        <v>0</v>
      </c>
      <c r="H600" s="565"/>
      <c r="I600" s="431"/>
      <c r="J600" s="567"/>
      <c r="K600" s="567"/>
      <c r="L600" s="568"/>
      <c r="M600" s="1354" t="s">
        <v>563</v>
      </c>
      <c r="N600" s="1355"/>
      <c r="O600" s="747">
        <f>SUM(O590:O599)</f>
        <v>0</v>
      </c>
      <c r="P600" s="748">
        <f>SUM(P590:P599)</f>
        <v>0</v>
      </c>
      <c r="Q600" s="431"/>
      <c r="S600" s="113"/>
      <c r="T600" s="117"/>
      <c r="U600" s="531"/>
      <c r="V600" s="455"/>
    </row>
    <row r="601" spans="1:23" ht="15" thickBot="1" x14ac:dyDescent="0.4">
      <c r="A601" s="456"/>
      <c r="B601" s="457"/>
      <c r="C601" s="407"/>
      <c r="D601" s="407"/>
      <c r="E601" s="407"/>
      <c r="F601" s="457"/>
      <c r="G601" s="407"/>
      <c r="H601" s="407"/>
      <c r="I601" s="457"/>
      <c r="J601" s="457"/>
      <c r="K601" s="457"/>
      <c r="L601" s="407"/>
      <c r="M601" s="407"/>
      <c r="N601" s="407"/>
      <c r="O601" s="407"/>
      <c r="P601" s="407"/>
      <c r="Q601" s="407"/>
      <c r="R601" s="407"/>
      <c r="S601" s="407"/>
      <c r="T601" s="458"/>
      <c r="U601" s="407"/>
      <c r="V601" s="459"/>
    </row>
    <row r="602" spans="1:23" ht="15" thickBot="1" x14ac:dyDescent="0.4">
      <c r="A602" s="432"/>
      <c r="B602" s="433"/>
      <c r="C602" s="434"/>
      <c r="D602" s="434"/>
      <c r="E602" s="434"/>
      <c r="F602" s="433"/>
      <c r="G602" s="434"/>
      <c r="H602" s="434"/>
      <c r="I602" s="433"/>
      <c r="J602" s="433"/>
      <c r="K602" s="433"/>
      <c r="L602" s="434"/>
      <c r="M602" s="434"/>
      <c r="N602" s="434"/>
      <c r="O602" s="434"/>
      <c r="P602" s="434"/>
      <c r="Q602" s="434"/>
      <c r="R602" s="434"/>
      <c r="S602" s="434"/>
      <c r="T602" s="434"/>
      <c r="U602" s="434"/>
      <c r="V602" s="435"/>
    </row>
    <row r="603" spans="1:23" ht="33.75" customHeight="1" thickBot="1" x14ac:dyDescent="0.4">
      <c r="A603" s="354" t="s">
        <v>9</v>
      </c>
      <c r="B603" s="1317" t="s">
        <v>78</v>
      </c>
      <c r="C603" s="1318"/>
      <c r="E603" s="1456" t="s">
        <v>294</v>
      </c>
      <c r="F603" s="1457"/>
      <c r="G603" s="1315">
        <f>VLOOKUP(B603,'Urbano.Piano inv. forn'!$D$187:$H$206,3,FALSE)</f>
        <v>0</v>
      </c>
      <c r="H603" s="1316"/>
      <c r="I603" s="104"/>
      <c r="J603" s="1456" t="s">
        <v>295</v>
      </c>
      <c r="K603" s="1458"/>
      <c r="L603" s="1457"/>
      <c r="M603" s="1315">
        <f>VLOOKUP(B603,'Urbano.Piano inv. forn'!$D$187:$H$206,4,FALSE)</f>
        <v>0</v>
      </c>
      <c r="N603" s="1316"/>
      <c r="P603" s="359" t="s">
        <v>296</v>
      </c>
      <c r="Q603" s="436"/>
      <c r="S603" s="360" t="s">
        <v>297</v>
      </c>
      <c r="T603" s="1171"/>
      <c r="U603" s="1173"/>
      <c r="V603" s="437"/>
    </row>
    <row r="604" spans="1:23" ht="13.5" customHeight="1" thickBot="1" x14ac:dyDescent="0.4">
      <c r="A604" s="133"/>
      <c r="B604" s="114"/>
      <c r="C604" s="114"/>
      <c r="E604" s="115"/>
      <c r="F604" s="115"/>
      <c r="G604" s="116"/>
      <c r="H604" s="116"/>
      <c r="I604" s="104"/>
      <c r="J604" s="115"/>
      <c r="K604" s="115"/>
      <c r="L604" s="115"/>
      <c r="M604" s="116"/>
      <c r="N604" s="116"/>
      <c r="P604" s="117"/>
      <c r="S604" s="113"/>
      <c r="T604" s="431"/>
      <c r="V604" s="134"/>
      <c r="W604" s="431"/>
    </row>
    <row r="605" spans="1:23" ht="33.75" customHeight="1" thickBot="1" x14ac:dyDescent="0.4">
      <c r="A605" s="1444" t="s">
        <v>298</v>
      </c>
      <c r="B605" s="1445"/>
      <c r="C605" s="1445"/>
      <c r="D605" s="1446"/>
      <c r="E605" s="1346">
        <f>VLOOKUP(B603,'Urbano.Piano inv. forn'!$D$187:$V$206,17,FALSE)</f>
        <v>0</v>
      </c>
      <c r="F605" s="1347"/>
      <c r="G605" s="1347"/>
      <c r="H605" s="1348"/>
      <c r="I605" s="104"/>
      <c r="J605" s="1447" t="s">
        <v>53</v>
      </c>
      <c r="K605" s="1448"/>
      <c r="L605" s="1449"/>
      <c r="M605" s="1346">
        <f>VLOOKUP(B603,'Urbano.Piano inv. forn'!$D$187:$V$206,19,FALSE)</f>
        <v>0</v>
      </c>
      <c r="N605" s="1348"/>
      <c r="O605" s="130"/>
      <c r="P605" s="360" t="s">
        <v>299</v>
      </c>
      <c r="Q605" s="135">
        <f>M605+E605</f>
        <v>0</v>
      </c>
      <c r="S605" s="360" t="s">
        <v>300</v>
      </c>
      <c r="T605" s="1171"/>
      <c r="U605" s="1173"/>
      <c r="V605" s="134"/>
      <c r="W605" s="431"/>
    </row>
    <row r="606" spans="1:23" ht="21.75" customHeight="1" thickBot="1" x14ac:dyDescent="0.4">
      <c r="A606" s="136"/>
      <c r="B606" s="137"/>
      <c r="C606" s="137"/>
      <c r="D606" s="137"/>
      <c r="E606" s="138"/>
      <c r="F606" s="138"/>
      <c r="G606" s="138"/>
      <c r="H606" s="138"/>
      <c r="I606" s="104"/>
      <c r="J606" s="115"/>
      <c r="K606" s="115"/>
      <c r="L606" s="115"/>
      <c r="M606" s="138"/>
      <c r="N606" s="138"/>
      <c r="O606" s="130"/>
      <c r="P606" s="113"/>
      <c r="Q606" s="130"/>
      <c r="S606" s="113"/>
      <c r="T606" s="114"/>
      <c r="U606" s="114"/>
      <c r="V606" s="134"/>
      <c r="W606" s="431"/>
    </row>
    <row r="607" spans="1:23" s="166" customFormat="1" ht="72" customHeight="1" x14ac:dyDescent="0.35">
      <c r="A607" s="1450" t="s">
        <v>301</v>
      </c>
      <c r="B607" s="1452" t="s">
        <v>302</v>
      </c>
      <c r="C607" s="1452" t="s">
        <v>303</v>
      </c>
      <c r="D607" s="355" t="s">
        <v>304</v>
      </c>
      <c r="E607" s="356" t="s">
        <v>305</v>
      </c>
      <c r="F607" s="355" t="s">
        <v>306</v>
      </c>
      <c r="G607" s="355" t="s">
        <v>307</v>
      </c>
      <c r="H607" s="357" t="s">
        <v>268</v>
      </c>
      <c r="I607" s="357" t="s">
        <v>308</v>
      </c>
      <c r="J607" s="357" t="s">
        <v>309</v>
      </c>
      <c r="K607" s="357" t="s">
        <v>818</v>
      </c>
      <c r="L607" s="357" t="s">
        <v>310</v>
      </c>
      <c r="M607" s="357" t="s">
        <v>311</v>
      </c>
      <c r="N607" s="357" t="s">
        <v>312</v>
      </c>
      <c r="O607" s="357" t="s">
        <v>313</v>
      </c>
      <c r="P607" s="357" t="s">
        <v>314</v>
      </c>
      <c r="Q607" s="357" t="s">
        <v>315</v>
      </c>
      <c r="R607" s="357" t="s">
        <v>316</v>
      </c>
      <c r="S607" s="357" t="s">
        <v>317</v>
      </c>
      <c r="T607" s="357" t="s">
        <v>828</v>
      </c>
      <c r="U607" s="1454" t="s">
        <v>319</v>
      </c>
      <c r="V607" s="438"/>
    </row>
    <row r="608" spans="1:23" s="166" customFormat="1" ht="28.5" customHeight="1" thickBot="1" x14ac:dyDescent="0.4">
      <c r="A608" s="1451"/>
      <c r="B608" s="1453"/>
      <c r="C608" s="1453"/>
      <c r="D608" s="358" t="s">
        <v>320</v>
      </c>
      <c r="E608" s="358" t="s">
        <v>321</v>
      </c>
      <c r="F608" s="358" t="s">
        <v>322</v>
      </c>
      <c r="G608" s="358" t="s">
        <v>322</v>
      </c>
      <c r="H608" s="358" t="s">
        <v>77</v>
      </c>
      <c r="I608" s="358" t="s">
        <v>29</v>
      </c>
      <c r="J608" s="358" t="s">
        <v>323</v>
      </c>
      <c r="K608" s="358" t="s">
        <v>324</v>
      </c>
      <c r="L608" s="358" t="s">
        <v>324</v>
      </c>
      <c r="M608" s="358" t="s">
        <v>325</v>
      </c>
      <c r="N608" s="358" t="s">
        <v>324</v>
      </c>
      <c r="O608" s="358" t="s">
        <v>326</v>
      </c>
      <c r="P608" s="358" t="s">
        <v>820</v>
      </c>
      <c r="Q608" s="358" t="s">
        <v>327</v>
      </c>
      <c r="R608" s="358" t="s">
        <v>328</v>
      </c>
      <c r="S608" s="358" t="s">
        <v>329</v>
      </c>
      <c r="T608" s="358" t="s">
        <v>329</v>
      </c>
      <c r="U608" s="1455"/>
      <c r="V608" s="438"/>
    </row>
    <row r="609" spans="1:23" ht="15" customHeight="1" x14ac:dyDescent="0.35">
      <c r="A609" s="1442" t="str">
        <f>B603</f>
        <v>urb.i.1</v>
      </c>
      <c r="B609" s="361">
        <v>1</v>
      </c>
      <c r="C609" s="185"/>
      <c r="D609" s="119"/>
      <c r="E609" s="119"/>
      <c r="F609" s="185"/>
      <c r="G609" s="440"/>
      <c r="H609" s="120"/>
      <c r="I609" s="441"/>
      <c r="J609" s="442"/>
      <c r="K609" s="442"/>
      <c r="L609" s="443"/>
      <c r="M609" s="441"/>
      <c r="N609" s="443"/>
      <c r="O609" s="148"/>
      <c r="P609" s="148"/>
      <c r="Q609" s="441"/>
      <c r="R609" s="441"/>
      <c r="S609" s="441"/>
      <c r="T609" s="441"/>
      <c r="U609" s="444"/>
      <c r="V609" s="437"/>
    </row>
    <row r="610" spans="1:23" x14ac:dyDescent="0.35">
      <c r="A610" s="1442"/>
      <c r="B610" s="362">
        <v>2</v>
      </c>
      <c r="C610" s="118"/>
      <c r="D610" s="112"/>
      <c r="E610" s="112"/>
      <c r="F610" s="118"/>
      <c r="G610" s="445"/>
      <c r="H610" s="120"/>
      <c r="I610" s="428"/>
      <c r="J610" s="446"/>
      <c r="K610" s="446"/>
      <c r="L610" s="447"/>
      <c r="M610" s="428"/>
      <c r="N610" s="447"/>
      <c r="O610" s="139"/>
      <c r="P610" s="139"/>
      <c r="Q610" s="428"/>
      <c r="R610" s="428" t="s">
        <v>330</v>
      </c>
      <c r="S610" s="428"/>
      <c r="T610" s="428"/>
      <c r="U610" s="448"/>
      <c r="V610" s="437"/>
    </row>
    <row r="611" spans="1:23" x14ac:dyDescent="0.35">
      <c r="A611" s="1442"/>
      <c r="B611" s="362">
        <v>3</v>
      </c>
      <c r="C611" s="118"/>
      <c r="D611" s="112"/>
      <c r="E611" s="112"/>
      <c r="F611" s="118"/>
      <c r="G611" s="445"/>
      <c r="H611" s="120"/>
      <c r="I611" s="428"/>
      <c r="J611" s="446"/>
      <c r="K611" s="446"/>
      <c r="L611" s="447"/>
      <c r="M611" s="428"/>
      <c r="N611" s="447"/>
      <c r="O611" s="139"/>
      <c r="P611" s="139"/>
      <c r="Q611" s="428"/>
      <c r="R611" s="428"/>
      <c r="S611" s="428"/>
      <c r="T611" s="428"/>
      <c r="U611" s="448"/>
      <c r="V611" s="437"/>
    </row>
    <row r="612" spans="1:23" x14ac:dyDescent="0.35">
      <c r="A612" s="1442"/>
      <c r="B612" s="362">
        <v>4</v>
      </c>
      <c r="C612" s="118"/>
      <c r="D612" s="112"/>
      <c r="E612" s="112"/>
      <c r="F612" s="118"/>
      <c r="G612" s="445"/>
      <c r="H612" s="120"/>
      <c r="I612" s="428"/>
      <c r="J612" s="446"/>
      <c r="K612" s="446"/>
      <c r="L612" s="447"/>
      <c r="M612" s="428"/>
      <c r="N612" s="447"/>
      <c r="O612" s="139"/>
      <c r="P612" s="139"/>
      <c r="Q612" s="428"/>
      <c r="R612" s="428"/>
      <c r="S612" s="428"/>
      <c r="T612" s="428"/>
      <c r="U612" s="448"/>
      <c r="V612" s="437"/>
    </row>
    <row r="613" spans="1:23" x14ac:dyDescent="0.35">
      <c r="A613" s="1442"/>
      <c r="B613" s="362">
        <v>5</v>
      </c>
      <c r="C613" s="118"/>
      <c r="D613" s="112"/>
      <c r="E613" s="112"/>
      <c r="F613" s="118"/>
      <c r="G613" s="445"/>
      <c r="H613" s="120"/>
      <c r="I613" s="428"/>
      <c r="J613" s="446"/>
      <c r="K613" s="446"/>
      <c r="L613" s="447"/>
      <c r="M613" s="428"/>
      <c r="N613" s="447"/>
      <c r="O613" s="139"/>
      <c r="P613" s="139"/>
      <c r="Q613" s="428"/>
      <c r="R613" s="428"/>
      <c r="S613" s="428"/>
      <c r="T613" s="428"/>
      <c r="U613" s="448"/>
      <c r="V613" s="437"/>
    </row>
    <row r="614" spans="1:23" x14ac:dyDescent="0.35">
      <c r="A614" s="1442"/>
      <c r="B614" s="362">
        <v>6</v>
      </c>
      <c r="C614" s="118"/>
      <c r="D614" s="112"/>
      <c r="E614" s="112"/>
      <c r="F614" s="118"/>
      <c r="G614" s="445"/>
      <c r="H614" s="120"/>
      <c r="I614" s="428"/>
      <c r="J614" s="446"/>
      <c r="K614" s="446"/>
      <c r="L614" s="447"/>
      <c r="M614" s="428"/>
      <c r="N614" s="447"/>
      <c r="O614" s="139"/>
      <c r="P614" s="139"/>
      <c r="Q614" s="428"/>
      <c r="R614" s="428"/>
      <c r="S614" s="428"/>
      <c r="T614" s="428"/>
      <c r="U614" s="448"/>
      <c r="V614" s="437"/>
    </row>
    <row r="615" spans="1:23" x14ac:dyDescent="0.35">
      <c r="A615" s="1442"/>
      <c r="B615" s="362">
        <v>7</v>
      </c>
      <c r="C615" s="118"/>
      <c r="D615" s="112"/>
      <c r="E615" s="112"/>
      <c r="F615" s="118"/>
      <c r="G615" s="445"/>
      <c r="H615" s="120"/>
      <c r="I615" s="428"/>
      <c r="J615" s="446"/>
      <c r="K615" s="446"/>
      <c r="L615" s="447"/>
      <c r="M615" s="428"/>
      <c r="N615" s="447"/>
      <c r="O615" s="139"/>
      <c r="P615" s="139"/>
      <c r="Q615" s="428"/>
      <c r="R615" s="428"/>
      <c r="S615" s="428"/>
      <c r="T615" s="428"/>
      <c r="U615" s="448"/>
      <c r="V615" s="437"/>
    </row>
    <row r="616" spans="1:23" x14ac:dyDescent="0.35">
      <c r="A616" s="1442"/>
      <c r="B616" s="362">
        <v>8</v>
      </c>
      <c r="C616" s="118"/>
      <c r="D616" s="112"/>
      <c r="E616" s="112"/>
      <c r="F616" s="118"/>
      <c r="G616" s="445"/>
      <c r="H616" s="120"/>
      <c r="I616" s="428"/>
      <c r="J616" s="446"/>
      <c r="K616" s="446"/>
      <c r="L616" s="447"/>
      <c r="M616" s="428"/>
      <c r="N616" s="447"/>
      <c r="O616" s="139"/>
      <c r="P616" s="139"/>
      <c r="Q616" s="428"/>
      <c r="R616" s="428"/>
      <c r="S616" s="428"/>
      <c r="T616" s="428"/>
      <c r="U616" s="448"/>
      <c r="V616" s="437"/>
    </row>
    <row r="617" spans="1:23" x14ac:dyDescent="0.35">
      <c r="A617" s="1442"/>
      <c r="B617" s="362">
        <v>9</v>
      </c>
      <c r="C617" s="118"/>
      <c r="D617" s="112"/>
      <c r="E617" s="112"/>
      <c r="F617" s="118"/>
      <c r="G617" s="445"/>
      <c r="H617" s="120"/>
      <c r="I617" s="428"/>
      <c r="J617" s="446"/>
      <c r="K617" s="446"/>
      <c r="L617" s="447"/>
      <c r="M617" s="428"/>
      <c r="N617" s="447"/>
      <c r="O617" s="139"/>
      <c r="P617" s="139"/>
      <c r="Q617" s="428"/>
      <c r="R617" s="428"/>
      <c r="S617" s="428"/>
      <c r="T617" s="428"/>
      <c r="U617" s="448"/>
      <c r="V617" s="437"/>
    </row>
    <row r="618" spans="1:23" ht="15" thickBot="1" x14ac:dyDescent="0.4">
      <c r="A618" s="1443"/>
      <c r="B618" s="363">
        <v>10</v>
      </c>
      <c r="C618" s="132"/>
      <c r="D618" s="131"/>
      <c r="E618" s="131"/>
      <c r="F618" s="132"/>
      <c r="G618" s="449"/>
      <c r="H618" s="367"/>
      <c r="I618" s="450"/>
      <c r="J618" s="451"/>
      <c r="K618" s="451"/>
      <c r="L618" s="452"/>
      <c r="M618" s="450"/>
      <c r="N618" s="452"/>
      <c r="O618" s="140"/>
      <c r="P618" s="140"/>
      <c r="Q618" s="450"/>
      <c r="R618" s="450"/>
      <c r="S618" s="450"/>
      <c r="T618" s="450"/>
      <c r="U618" s="453"/>
      <c r="V618" s="437"/>
    </row>
    <row r="619" spans="1:23" ht="25" thickBot="1" x14ac:dyDescent="0.4">
      <c r="A619" s="564"/>
      <c r="C619" s="565"/>
      <c r="D619" s="566"/>
      <c r="E619" s="424" t="s">
        <v>331</v>
      </c>
      <c r="F619" s="425">
        <f>COUNTA(F609:F618)</f>
        <v>0</v>
      </c>
      <c r="G619" s="426">
        <f>COUNTA(G609:G618)</f>
        <v>0</v>
      </c>
      <c r="H619" s="565"/>
      <c r="I619" s="431"/>
      <c r="J619" s="567"/>
      <c r="K619" s="567"/>
      <c r="L619" s="568"/>
      <c r="M619" s="1354" t="s">
        <v>563</v>
      </c>
      <c r="N619" s="1355"/>
      <c r="O619" s="747">
        <f>SUM(O609:O618)</f>
        <v>0</v>
      </c>
      <c r="P619" s="748">
        <f>SUM(P609:P618)</f>
        <v>0</v>
      </c>
      <c r="Q619" s="431"/>
      <c r="S619" s="113"/>
      <c r="T619" s="117"/>
      <c r="U619" s="531"/>
      <c r="V619" s="455"/>
    </row>
    <row r="620" spans="1:23" ht="15" thickBot="1" x14ac:dyDescent="0.4">
      <c r="A620" s="456"/>
      <c r="B620" s="457"/>
      <c r="C620" s="407"/>
      <c r="D620" s="407"/>
      <c r="E620" s="407"/>
      <c r="F620" s="457"/>
      <c r="G620" s="407"/>
      <c r="H620" s="407"/>
      <c r="I620" s="457"/>
      <c r="J620" s="457"/>
      <c r="K620" s="457"/>
      <c r="L620" s="407"/>
      <c r="M620" s="407"/>
      <c r="N620" s="407"/>
      <c r="O620" s="407"/>
      <c r="P620" s="407"/>
      <c r="Q620" s="407"/>
      <c r="R620" s="407"/>
      <c r="S620" s="407"/>
      <c r="T620" s="458"/>
      <c r="U620" s="407"/>
      <c r="V620" s="459"/>
    </row>
    <row r="621" spans="1:23" ht="15" thickBot="1" x14ac:dyDescent="0.4">
      <c r="A621" s="432"/>
      <c r="B621" s="433"/>
      <c r="C621" s="434"/>
      <c r="D621" s="434"/>
      <c r="E621" s="434"/>
      <c r="F621" s="433"/>
      <c r="G621" s="434"/>
      <c r="H621" s="434"/>
      <c r="I621" s="433"/>
      <c r="J621" s="433"/>
      <c r="K621" s="433"/>
      <c r="L621" s="434"/>
      <c r="M621" s="434"/>
      <c r="N621" s="434"/>
      <c r="O621" s="434"/>
      <c r="P621" s="434"/>
      <c r="Q621" s="434"/>
      <c r="R621" s="434"/>
      <c r="S621" s="434"/>
      <c r="T621" s="434"/>
      <c r="U621" s="434"/>
      <c r="V621" s="435"/>
    </row>
    <row r="622" spans="1:23" ht="33.75" customHeight="1" thickBot="1" x14ac:dyDescent="0.4">
      <c r="A622" s="354" t="s">
        <v>9</v>
      </c>
      <c r="B622" s="1317" t="s">
        <v>78</v>
      </c>
      <c r="C622" s="1318"/>
      <c r="E622" s="1456" t="s">
        <v>294</v>
      </c>
      <c r="F622" s="1457"/>
      <c r="G622" s="1315">
        <f>VLOOKUP(B622,'Urbano.Piano inv. forn'!$D$187:$H$206,3,FALSE)</f>
        <v>0</v>
      </c>
      <c r="H622" s="1316"/>
      <c r="I622" s="104"/>
      <c r="J622" s="1456" t="s">
        <v>295</v>
      </c>
      <c r="K622" s="1458"/>
      <c r="L622" s="1457"/>
      <c r="M622" s="1315">
        <f>VLOOKUP(B622,'Urbano.Piano inv. forn'!$D$187:$H$206,4,FALSE)</f>
        <v>0</v>
      </c>
      <c r="N622" s="1316"/>
      <c r="P622" s="359" t="s">
        <v>296</v>
      </c>
      <c r="Q622" s="436"/>
      <c r="S622" s="360" t="s">
        <v>297</v>
      </c>
      <c r="T622" s="1171"/>
      <c r="U622" s="1173"/>
      <c r="V622" s="437"/>
    </row>
    <row r="623" spans="1:23" ht="13.5" customHeight="1" thickBot="1" x14ac:dyDescent="0.4">
      <c r="A623" s="133"/>
      <c r="B623" s="114"/>
      <c r="C623" s="114"/>
      <c r="E623" s="115"/>
      <c r="F623" s="115"/>
      <c r="G623" s="116"/>
      <c r="H623" s="116"/>
      <c r="I623" s="104"/>
      <c r="J623" s="115"/>
      <c r="K623" s="115"/>
      <c r="L623" s="115"/>
      <c r="M623" s="116"/>
      <c r="N623" s="116"/>
      <c r="P623" s="117"/>
      <c r="S623" s="113"/>
      <c r="T623" s="431"/>
      <c r="V623" s="134"/>
      <c r="W623" s="431"/>
    </row>
    <row r="624" spans="1:23" ht="33.75" customHeight="1" thickBot="1" x14ac:dyDescent="0.4">
      <c r="A624" s="1444" t="s">
        <v>298</v>
      </c>
      <c r="B624" s="1445"/>
      <c r="C624" s="1445"/>
      <c r="D624" s="1446"/>
      <c r="E624" s="1346">
        <f>VLOOKUP(B622,'Urbano.Piano inv. forn'!$D$187:$V$206,17,FALSE)</f>
        <v>0</v>
      </c>
      <c r="F624" s="1347"/>
      <c r="G624" s="1347"/>
      <c r="H624" s="1348"/>
      <c r="I624" s="104"/>
      <c r="J624" s="1447" t="s">
        <v>53</v>
      </c>
      <c r="K624" s="1448"/>
      <c r="L624" s="1449"/>
      <c r="M624" s="1346">
        <f>VLOOKUP(B622,'Urbano.Piano inv. forn'!$D$187:$V$206,19,FALSE)</f>
        <v>0</v>
      </c>
      <c r="N624" s="1348"/>
      <c r="O624" s="130"/>
      <c r="P624" s="360" t="s">
        <v>299</v>
      </c>
      <c r="Q624" s="135">
        <f>M624+E624</f>
        <v>0</v>
      </c>
      <c r="S624" s="360" t="s">
        <v>300</v>
      </c>
      <c r="T624" s="1171"/>
      <c r="U624" s="1173"/>
      <c r="V624" s="134"/>
      <c r="W624" s="431"/>
    </row>
    <row r="625" spans="1:23" ht="21.75" customHeight="1" thickBot="1" x14ac:dyDescent="0.4">
      <c r="A625" s="136"/>
      <c r="B625" s="137"/>
      <c r="C625" s="137"/>
      <c r="D625" s="137"/>
      <c r="E625" s="138"/>
      <c r="F625" s="138"/>
      <c r="G625" s="138"/>
      <c r="H625" s="138"/>
      <c r="I625" s="104"/>
      <c r="J625" s="115"/>
      <c r="K625" s="115"/>
      <c r="L625" s="115"/>
      <c r="M625" s="138"/>
      <c r="N625" s="138"/>
      <c r="O625" s="130"/>
      <c r="P625" s="113"/>
      <c r="Q625" s="130"/>
      <c r="S625" s="113"/>
      <c r="T625" s="114"/>
      <c r="U625" s="114"/>
      <c r="V625" s="134"/>
      <c r="W625" s="431"/>
    </row>
    <row r="626" spans="1:23" s="166" customFormat="1" ht="72" customHeight="1" x14ac:dyDescent="0.35">
      <c r="A626" s="1450" t="s">
        <v>301</v>
      </c>
      <c r="B626" s="1452" t="s">
        <v>302</v>
      </c>
      <c r="C626" s="1452" t="s">
        <v>303</v>
      </c>
      <c r="D626" s="355" t="s">
        <v>304</v>
      </c>
      <c r="E626" s="356" t="s">
        <v>305</v>
      </c>
      <c r="F626" s="355" t="s">
        <v>306</v>
      </c>
      <c r="G626" s="355" t="s">
        <v>307</v>
      </c>
      <c r="H626" s="357" t="s">
        <v>268</v>
      </c>
      <c r="I626" s="357" t="s">
        <v>308</v>
      </c>
      <c r="J626" s="357" t="s">
        <v>309</v>
      </c>
      <c r="K626" s="357" t="s">
        <v>818</v>
      </c>
      <c r="L626" s="357" t="s">
        <v>310</v>
      </c>
      <c r="M626" s="357" t="s">
        <v>311</v>
      </c>
      <c r="N626" s="357" t="s">
        <v>312</v>
      </c>
      <c r="O626" s="357" t="s">
        <v>313</v>
      </c>
      <c r="P626" s="357" t="s">
        <v>314</v>
      </c>
      <c r="Q626" s="357" t="s">
        <v>315</v>
      </c>
      <c r="R626" s="357" t="s">
        <v>316</v>
      </c>
      <c r="S626" s="357" t="s">
        <v>317</v>
      </c>
      <c r="T626" s="357" t="s">
        <v>828</v>
      </c>
      <c r="U626" s="1454" t="s">
        <v>319</v>
      </c>
      <c r="V626" s="438"/>
    </row>
    <row r="627" spans="1:23" s="166" customFormat="1" ht="28.5" customHeight="1" thickBot="1" x14ac:dyDescent="0.4">
      <c r="A627" s="1451"/>
      <c r="B627" s="1453"/>
      <c r="C627" s="1453"/>
      <c r="D627" s="358" t="s">
        <v>320</v>
      </c>
      <c r="E627" s="358" t="s">
        <v>321</v>
      </c>
      <c r="F627" s="358" t="s">
        <v>322</v>
      </c>
      <c r="G627" s="358" t="s">
        <v>322</v>
      </c>
      <c r="H627" s="358" t="s">
        <v>77</v>
      </c>
      <c r="I627" s="358" t="s">
        <v>29</v>
      </c>
      <c r="J627" s="358" t="s">
        <v>323</v>
      </c>
      <c r="K627" s="358" t="s">
        <v>324</v>
      </c>
      <c r="L627" s="358" t="s">
        <v>324</v>
      </c>
      <c r="M627" s="358" t="s">
        <v>325</v>
      </c>
      <c r="N627" s="358" t="s">
        <v>324</v>
      </c>
      <c r="O627" s="358" t="s">
        <v>326</v>
      </c>
      <c r="P627" s="358" t="s">
        <v>820</v>
      </c>
      <c r="Q627" s="358" t="s">
        <v>327</v>
      </c>
      <c r="R627" s="358" t="s">
        <v>328</v>
      </c>
      <c r="S627" s="358" t="s">
        <v>329</v>
      </c>
      <c r="T627" s="358" t="s">
        <v>329</v>
      </c>
      <c r="U627" s="1455"/>
      <c r="V627" s="438"/>
    </row>
    <row r="628" spans="1:23" ht="15" customHeight="1" x14ac:dyDescent="0.35">
      <c r="A628" s="1442" t="str">
        <f>B622</f>
        <v>urb.i.1</v>
      </c>
      <c r="B628" s="361">
        <v>1</v>
      </c>
      <c r="C628" s="185"/>
      <c r="D628" s="119"/>
      <c r="E628" s="119"/>
      <c r="F628" s="185"/>
      <c r="G628" s="440"/>
      <c r="H628" s="120"/>
      <c r="I628" s="441"/>
      <c r="J628" s="442"/>
      <c r="K628" s="442"/>
      <c r="L628" s="443"/>
      <c r="M628" s="441"/>
      <c r="N628" s="443"/>
      <c r="O628" s="148"/>
      <c r="P628" s="148"/>
      <c r="Q628" s="441"/>
      <c r="R628" s="441"/>
      <c r="S628" s="441"/>
      <c r="T628" s="441"/>
      <c r="U628" s="444"/>
      <c r="V628" s="437"/>
    </row>
    <row r="629" spans="1:23" x14ac:dyDescent="0.35">
      <c r="A629" s="1442"/>
      <c r="B629" s="362">
        <v>2</v>
      </c>
      <c r="C629" s="118"/>
      <c r="D629" s="112"/>
      <c r="E629" s="112"/>
      <c r="F629" s="118"/>
      <c r="G629" s="445"/>
      <c r="H629" s="120"/>
      <c r="I629" s="428"/>
      <c r="J629" s="446"/>
      <c r="K629" s="446"/>
      <c r="L629" s="447"/>
      <c r="M629" s="428"/>
      <c r="N629" s="447"/>
      <c r="O629" s="139"/>
      <c r="P629" s="139"/>
      <c r="Q629" s="428"/>
      <c r="R629" s="428" t="s">
        <v>330</v>
      </c>
      <c r="S629" s="428"/>
      <c r="T629" s="428"/>
      <c r="U629" s="448"/>
      <c r="V629" s="437"/>
    </row>
    <row r="630" spans="1:23" x14ac:dyDescent="0.35">
      <c r="A630" s="1442"/>
      <c r="B630" s="362">
        <v>3</v>
      </c>
      <c r="C630" s="118"/>
      <c r="D630" s="112"/>
      <c r="E630" s="112"/>
      <c r="F630" s="118"/>
      <c r="G630" s="445"/>
      <c r="H630" s="120"/>
      <c r="I630" s="428"/>
      <c r="J630" s="446"/>
      <c r="K630" s="446"/>
      <c r="L630" s="447"/>
      <c r="M630" s="428"/>
      <c r="N630" s="447"/>
      <c r="O630" s="139"/>
      <c r="P630" s="139"/>
      <c r="Q630" s="428"/>
      <c r="R630" s="428"/>
      <c r="S630" s="428"/>
      <c r="T630" s="428"/>
      <c r="U630" s="448"/>
      <c r="V630" s="437"/>
    </row>
    <row r="631" spans="1:23" x14ac:dyDescent="0.35">
      <c r="A631" s="1442"/>
      <c r="B631" s="362">
        <v>4</v>
      </c>
      <c r="C631" s="118"/>
      <c r="D631" s="112"/>
      <c r="E631" s="112"/>
      <c r="F631" s="118"/>
      <c r="G631" s="445"/>
      <c r="H631" s="120"/>
      <c r="I631" s="428"/>
      <c r="J631" s="446"/>
      <c r="K631" s="446"/>
      <c r="L631" s="447"/>
      <c r="M631" s="428"/>
      <c r="N631" s="447"/>
      <c r="O631" s="139"/>
      <c r="P631" s="139"/>
      <c r="Q631" s="428"/>
      <c r="R631" s="428"/>
      <c r="S631" s="428"/>
      <c r="T631" s="428"/>
      <c r="U631" s="448"/>
      <c r="V631" s="437"/>
    </row>
    <row r="632" spans="1:23" x14ac:dyDescent="0.35">
      <c r="A632" s="1442"/>
      <c r="B632" s="362">
        <v>5</v>
      </c>
      <c r="C632" s="118"/>
      <c r="D632" s="112"/>
      <c r="E632" s="112"/>
      <c r="F632" s="118"/>
      <c r="G632" s="445"/>
      <c r="H632" s="120"/>
      <c r="I632" s="428"/>
      <c r="J632" s="446"/>
      <c r="K632" s="446"/>
      <c r="L632" s="447"/>
      <c r="M632" s="428"/>
      <c r="N632" s="447"/>
      <c r="O632" s="139"/>
      <c r="P632" s="139"/>
      <c r="Q632" s="428"/>
      <c r="R632" s="428"/>
      <c r="S632" s="428"/>
      <c r="T632" s="428"/>
      <c r="U632" s="448"/>
      <c r="V632" s="437"/>
    </row>
    <row r="633" spans="1:23" x14ac:dyDescent="0.35">
      <c r="A633" s="1442"/>
      <c r="B633" s="362">
        <v>6</v>
      </c>
      <c r="C633" s="118"/>
      <c r="D633" s="112"/>
      <c r="E633" s="112"/>
      <c r="F633" s="118"/>
      <c r="G633" s="445"/>
      <c r="H633" s="120"/>
      <c r="I633" s="428"/>
      <c r="J633" s="446"/>
      <c r="K633" s="446"/>
      <c r="L633" s="447"/>
      <c r="M633" s="428"/>
      <c r="N633" s="447"/>
      <c r="O633" s="139"/>
      <c r="P633" s="139"/>
      <c r="Q633" s="428"/>
      <c r="R633" s="428"/>
      <c r="S633" s="428"/>
      <c r="T633" s="428"/>
      <c r="U633" s="448"/>
      <c r="V633" s="437"/>
    </row>
    <row r="634" spans="1:23" x14ac:dyDescent="0.35">
      <c r="A634" s="1442"/>
      <c r="B634" s="362">
        <v>7</v>
      </c>
      <c r="C634" s="118"/>
      <c r="D634" s="112"/>
      <c r="E634" s="112"/>
      <c r="F634" s="118"/>
      <c r="G634" s="445"/>
      <c r="H634" s="120"/>
      <c r="I634" s="428"/>
      <c r="J634" s="446"/>
      <c r="K634" s="446"/>
      <c r="L634" s="447"/>
      <c r="M634" s="428"/>
      <c r="N634" s="447"/>
      <c r="O634" s="139"/>
      <c r="P634" s="139"/>
      <c r="Q634" s="428"/>
      <c r="R634" s="428"/>
      <c r="S634" s="428"/>
      <c r="T634" s="428"/>
      <c r="U634" s="448"/>
      <c r="V634" s="437"/>
    </row>
    <row r="635" spans="1:23" x14ac:dyDescent="0.35">
      <c r="A635" s="1442"/>
      <c r="B635" s="362">
        <v>8</v>
      </c>
      <c r="C635" s="118"/>
      <c r="D635" s="112"/>
      <c r="E635" s="112"/>
      <c r="F635" s="118"/>
      <c r="G635" s="445"/>
      <c r="H635" s="120"/>
      <c r="I635" s="428"/>
      <c r="J635" s="446"/>
      <c r="K635" s="446"/>
      <c r="L635" s="447"/>
      <c r="M635" s="428"/>
      <c r="N635" s="447"/>
      <c r="O635" s="139"/>
      <c r="P635" s="139"/>
      <c r="Q635" s="428"/>
      <c r="R635" s="428"/>
      <c r="S635" s="428"/>
      <c r="T635" s="428"/>
      <c r="U635" s="448"/>
      <c r="V635" s="437"/>
    </row>
    <row r="636" spans="1:23" x14ac:dyDescent="0.35">
      <c r="A636" s="1442"/>
      <c r="B636" s="362">
        <v>9</v>
      </c>
      <c r="C636" s="118"/>
      <c r="D636" s="112"/>
      <c r="E636" s="112"/>
      <c r="F636" s="118"/>
      <c r="G636" s="445"/>
      <c r="H636" s="120"/>
      <c r="I636" s="428"/>
      <c r="J636" s="446"/>
      <c r="K636" s="446"/>
      <c r="L636" s="447"/>
      <c r="M636" s="428"/>
      <c r="N636" s="447"/>
      <c r="O636" s="139"/>
      <c r="P636" s="139"/>
      <c r="Q636" s="428"/>
      <c r="R636" s="428"/>
      <c r="S636" s="428"/>
      <c r="T636" s="428"/>
      <c r="U636" s="448"/>
      <c r="V636" s="437"/>
    </row>
    <row r="637" spans="1:23" ht="15" thickBot="1" x14ac:dyDescent="0.4">
      <c r="A637" s="1443"/>
      <c r="B637" s="363">
        <v>10</v>
      </c>
      <c r="C637" s="132"/>
      <c r="D637" s="131"/>
      <c r="E637" s="131"/>
      <c r="F637" s="132"/>
      <c r="G637" s="449"/>
      <c r="H637" s="367"/>
      <c r="I637" s="450"/>
      <c r="J637" s="451"/>
      <c r="K637" s="451"/>
      <c r="L637" s="452"/>
      <c r="M637" s="450"/>
      <c r="N637" s="452"/>
      <c r="O637" s="140"/>
      <c r="P637" s="140"/>
      <c r="Q637" s="450"/>
      <c r="R637" s="450"/>
      <c r="S637" s="450"/>
      <c r="T637" s="450"/>
      <c r="U637" s="453"/>
      <c r="V637" s="437"/>
    </row>
    <row r="638" spans="1:23" ht="25" thickBot="1" x14ac:dyDescent="0.4">
      <c r="A638" s="564"/>
      <c r="C638" s="565"/>
      <c r="D638" s="566"/>
      <c r="E638" s="424" t="s">
        <v>331</v>
      </c>
      <c r="F638" s="425">
        <f>COUNTA(F628:F637)</f>
        <v>0</v>
      </c>
      <c r="G638" s="426">
        <f>COUNTA(G628:G637)</f>
        <v>0</v>
      </c>
      <c r="H638" s="565"/>
      <c r="I638" s="431"/>
      <c r="J638" s="567"/>
      <c r="K638" s="567"/>
      <c r="L638" s="568"/>
      <c r="M638" s="1354" t="s">
        <v>563</v>
      </c>
      <c r="N638" s="1355"/>
      <c r="O638" s="747">
        <f>SUM(O628:O637)</f>
        <v>0</v>
      </c>
      <c r="P638" s="748">
        <f>SUM(P628:P637)</f>
        <v>0</v>
      </c>
      <c r="Q638" s="431"/>
      <c r="S638" s="113"/>
      <c r="T638" s="117"/>
      <c r="U638" s="531"/>
      <c r="V638" s="455"/>
    </row>
    <row r="639" spans="1:23" ht="15" thickBot="1" x14ac:dyDescent="0.4">
      <c r="A639" s="456"/>
      <c r="B639" s="457"/>
      <c r="C639" s="407"/>
      <c r="D639" s="407"/>
      <c r="E639" s="407"/>
      <c r="F639" s="457"/>
      <c r="G639" s="407"/>
      <c r="H639" s="407"/>
      <c r="I639" s="457"/>
      <c r="J639" s="457"/>
      <c r="K639" s="457"/>
      <c r="L639" s="407"/>
      <c r="M639" s="407"/>
      <c r="N639" s="407"/>
      <c r="O639" s="407"/>
      <c r="P639" s="407"/>
      <c r="Q639" s="407"/>
      <c r="R639" s="407"/>
      <c r="S639" s="407"/>
      <c r="T639" s="458"/>
      <c r="U639" s="407"/>
      <c r="V639" s="459"/>
    </row>
  </sheetData>
  <sheetProtection algorithmName="SHA-512" hashValue="r5jU0NksK3gzI47n3APsgDGLT4Gu6tOeE+HXXK/ZSEmeevt3EKdHY1U2JkSDWAC82nIfen7E7HTgDvSOPs28JQ==" saltValue="kl+iYTPmIq/dybrTueFPMQ==" spinCount="100000" sheet="1" objects="1" scenarios="1"/>
  <mergeCells count="575">
    <mergeCell ref="A1:U1"/>
    <mergeCell ref="A3:U3"/>
    <mergeCell ref="A6:D6"/>
    <mergeCell ref="E6:J6"/>
    <mergeCell ref="M6:O6"/>
    <mergeCell ref="P6:U6"/>
    <mergeCell ref="B14:C14"/>
    <mergeCell ref="E14:F14"/>
    <mergeCell ref="G14:H14"/>
    <mergeCell ref="J14:L14"/>
    <mergeCell ref="M14:N14"/>
    <mergeCell ref="T14:U14"/>
    <mergeCell ref="A8:U8"/>
    <mergeCell ref="A10:D11"/>
    <mergeCell ref="E10:H11"/>
    <mergeCell ref="J10:O10"/>
    <mergeCell ref="P10:Q11"/>
    <mergeCell ref="J11:O11"/>
    <mergeCell ref="S10:T11"/>
    <mergeCell ref="U10:U11"/>
    <mergeCell ref="A16:D16"/>
    <mergeCell ref="E16:H16"/>
    <mergeCell ref="J16:L16"/>
    <mergeCell ref="M16:N16"/>
    <mergeCell ref="T16:U16"/>
    <mergeCell ref="A18:A19"/>
    <mergeCell ref="B18:B19"/>
    <mergeCell ref="C18:C19"/>
    <mergeCell ref="U18:U19"/>
    <mergeCell ref="T33:U33"/>
    <mergeCell ref="A35:D35"/>
    <mergeCell ref="E35:H35"/>
    <mergeCell ref="J35:L35"/>
    <mergeCell ref="M35:N35"/>
    <mergeCell ref="T35:U35"/>
    <mergeCell ref="A20:A29"/>
    <mergeCell ref="B33:C33"/>
    <mergeCell ref="E33:F33"/>
    <mergeCell ref="G33:H33"/>
    <mergeCell ref="J33:L33"/>
    <mergeCell ref="M33:N33"/>
    <mergeCell ref="M30:N30"/>
    <mergeCell ref="T52:U52"/>
    <mergeCell ref="A54:D54"/>
    <mergeCell ref="E54:H54"/>
    <mergeCell ref="J54:L54"/>
    <mergeCell ref="M54:N54"/>
    <mergeCell ref="T54:U54"/>
    <mergeCell ref="A37:A38"/>
    <mergeCell ref="B37:B38"/>
    <mergeCell ref="C37:C38"/>
    <mergeCell ref="U37:U38"/>
    <mergeCell ref="A39:A48"/>
    <mergeCell ref="B52:C52"/>
    <mergeCell ref="E52:F52"/>
    <mergeCell ref="G52:H52"/>
    <mergeCell ref="J52:L52"/>
    <mergeCell ref="M52:N52"/>
    <mergeCell ref="M49:N49"/>
    <mergeCell ref="T71:U71"/>
    <mergeCell ref="A73:D73"/>
    <mergeCell ref="E73:H73"/>
    <mergeCell ref="J73:L73"/>
    <mergeCell ref="M73:N73"/>
    <mergeCell ref="T73:U73"/>
    <mergeCell ref="A56:A57"/>
    <mergeCell ref="B56:B57"/>
    <mergeCell ref="C56:C57"/>
    <mergeCell ref="U56:U57"/>
    <mergeCell ref="A58:A67"/>
    <mergeCell ref="B71:C71"/>
    <mergeCell ref="E71:F71"/>
    <mergeCell ref="G71:H71"/>
    <mergeCell ref="J71:L71"/>
    <mergeCell ref="M71:N71"/>
    <mergeCell ref="M68:N68"/>
    <mergeCell ref="E92:H92"/>
    <mergeCell ref="J92:L92"/>
    <mergeCell ref="M92:N92"/>
    <mergeCell ref="T92:U92"/>
    <mergeCell ref="A75:A76"/>
    <mergeCell ref="B75:B76"/>
    <mergeCell ref="C75:C76"/>
    <mergeCell ref="U75:U76"/>
    <mergeCell ref="A77:A86"/>
    <mergeCell ref="B90:C90"/>
    <mergeCell ref="E90:F90"/>
    <mergeCell ref="G90:H90"/>
    <mergeCell ref="J90:L90"/>
    <mergeCell ref="M90:N90"/>
    <mergeCell ref="M87:N87"/>
    <mergeCell ref="T90:U90"/>
    <mergeCell ref="A92:D92"/>
    <mergeCell ref="A115:A124"/>
    <mergeCell ref="B128:C128"/>
    <mergeCell ref="E128:F128"/>
    <mergeCell ref="G109:H109"/>
    <mergeCell ref="J109:L109"/>
    <mergeCell ref="M109:N109"/>
    <mergeCell ref="G128:H128"/>
    <mergeCell ref="J128:L128"/>
    <mergeCell ref="M128:N128"/>
    <mergeCell ref="M125:N125"/>
    <mergeCell ref="A111:D111"/>
    <mergeCell ref="E111:H111"/>
    <mergeCell ref="J111:L111"/>
    <mergeCell ref="M111:N111"/>
    <mergeCell ref="B109:C109"/>
    <mergeCell ref="E109:F109"/>
    <mergeCell ref="T128:U128"/>
    <mergeCell ref="A130:D130"/>
    <mergeCell ref="E130:H130"/>
    <mergeCell ref="J130:L130"/>
    <mergeCell ref="M130:N130"/>
    <mergeCell ref="T130:U130"/>
    <mergeCell ref="T147:U147"/>
    <mergeCell ref="A149:D149"/>
    <mergeCell ref="E149:H149"/>
    <mergeCell ref="J149:L149"/>
    <mergeCell ref="M149:N149"/>
    <mergeCell ref="T149:U149"/>
    <mergeCell ref="A132:A133"/>
    <mergeCell ref="B132:B133"/>
    <mergeCell ref="C132:C133"/>
    <mergeCell ref="A134:A143"/>
    <mergeCell ref="B147:C147"/>
    <mergeCell ref="E147:F147"/>
    <mergeCell ref="M144:N144"/>
    <mergeCell ref="U132:U133"/>
    <mergeCell ref="A151:A152"/>
    <mergeCell ref="B151:B152"/>
    <mergeCell ref="C151:C152"/>
    <mergeCell ref="A153:A162"/>
    <mergeCell ref="B166:C166"/>
    <mergeCell ref="E166:F166"/>
    <mergeCell ref="G147:H147"/>
    <mergeCell ref="J147:L147"/>
    <mergeCell ref="M147:N147"/>
    <mergeCell ref="G166:H166"/>
    <mergeCell ref="J166:L166"/>
    <mergeCell ref="M166:N166"/>
    <mergeCell ref="M163:N163"/>
    <mergeCell ref="J187:L187"/>
    <mergeCell ref="M187:N187"/>
    <mergeCell ref="T187:U187"/>
    <mergeCell ref="A170:A171"/>
    <mergeCell ref="B170:B171"/>
    <mergeCell ref="C170:C171"/>
    <mergeCell ref="A172:A181"/>
    <mergeCell ref="B185:C185"/>
    <mergeCell ref="E185:F185"/>
    <mergeCell ref="M182:N182"/>
    <mergeCell ref="A210:A219"/>
    <mergeCell ref="G204:H204"/>
    <mergeCell ref="J204:L204"/>
    <mergeCell ref="M204:N204"/>
    <mergeCell ref="T204:U204"/>
    <mergeCell ref="A206:D206"/>
    <mergeCell ref="E206:H206"/>
    <mergeCell ref="J206:L206"/>
    <mergeCell ref="M206:N206"/>
    <mergeCell ref="T206:U206"/>
    <mergeCell ref="B204:C204"/>
    <mergeCell ref="E204:F204"/>
    <mergeCell ref="U151:U152"/>
    <mergeCell ref="U170:U171"/>
    <mergeCell ref="U189:U190"/>
    <mergeCell ref="U208:U209"/>
    <mergeCell ref="A208:A209"/>
    <mergeCell ref="B208:B209"/>
    <mergeCell ref="C208:C209"/>
    <mergeCell ref="A189:A190"/>
    <mergeCell ref="B189:B190"/>
    <mergeCell ref="C189:C190"/>
    <mergeCell ref="A191:A200"/>
    <mergeCell ref="G185:H185"/>
    <mergeCell ref="J185:L185"/>
    <mergeCell ref="M185:N185"/>
    <mergeCell ref="T166:U166"/>
    <mergeCell ref="A168:D168"/>
    <mergeCell ref="E168:H168"/>
    <mergeCell ref="J168:L168"/>
    <mergeCell ref="M168:N168"/>
    <mergeCell ref="T168:U168"/>
    <mergeCell ref="T185:U185"/>
    <mergeCell ref="A187:D187"/>
    <mergeCell ref="E187:H187"/>
    <mergeCell ref="M201:N201"/>
    <mergeCell ref="U113:U114"/>
    <mergeCell ref="A113:A114"/>
    <mergeCell ref="B113:B114"/>
    <mergeCell ref="C113:C114"/>
    <mergeCell ref="T109:U109"/>
    <mergeCell ref="T111:U111"/>
    <mergeCell ref="A94:A95"/>
    <mergeCell ref="B94:B95"/>
    <mergeCell ref="C94:C95"/>
    <mergeCell ref="A96:A105"/>
    <mergeCell ref="U94:U95"/>
    <mergeCell ref="M106:N106"/>
    <mergeCell ref="M220:N220"/>
    <mergeCell ref="B223:C223"/>
    <mergeCell ref="E223:F223"/>
    <mergeCell ref="G223:H223"/>
    <mergeCell ref="J223:L223"/>
    <mergeCell ref="M223:N223"/>
    <mergeCell ref="T223:U223"/>
    <mergeCell ref="A225:D225"/>
    <mergeCell ref="E225:H225"/>
    <mergeCell ref="J225:L225"/>
    <mergeCell ref="M225:N225"/>
    <mergeCell ref="T225:U225"/>
    <mergeCell ref="A227:A228"/>
    <mergeCell ref="B227:B228"/>
    <mergeCell ref="C227:C228"/>
    <mergeCell ref="U227:U228"/>
    <mergeCell ref="A229:A238"/>
    <mergeCell ref="M239:N239"/>
    <mergeCell ref="B242:C242"/>
    <mergeCell ref="E242:F242"/>
    <mergeCell ref="G242:H242"/>
    <mergeCell ref="J242:L242"/>
    <mergeCell ref="M242:N242"/>
    <mergeCell ref="T242:U242"/>
    <mergeCell ref="A244:D244"/>
    <mergeCell ref="E244:H244"/>
    <mergeCell ref="J244:L244"/>
    <mergeCell ref="M244:N244"/>
    <mergeCell ref="T244:U244"/>
    <mergeCell ref="A246:A247"/>
    <mergeCell ref="B246:B247"/>
    <mergeCell ref="C246:C247"/>
    <mergeCell ref="U246:U247"/>
    <mergeCell ref="A248:A257"/>
    <mergeCell ref="M258:N258"/>
    <mergeCell ref="B261:C261"/>
    <mergeCell ref="E261:F261"/>
    <mergeCell ref="G261:H261"/>
    <mergeCell ref="J261:L261"/>
    <mergeCell ref="M261:N261"/>
    <mergeCell ref="T261:U261"/>
    <mergeCell ref="A263:D263"/>
    <mergeCell ref="E263:H263"/>
    <mergeCell ref="J263:L263"/>
    <mergeCell ref="M263:N263"/>
    <mergeCell ref="T263:U263"/>
    <mergeCell ref="A265:A266"/>
    <mergeCell ref="B265:B266"/>
    <mergeCell ref="C265:C266"/>
    <mergeCell ref="U265:U266"/>
    <mergeCell ref="A267:A276"/>
    <mergeCell ref="M277:N277"/>
    <mergeCell ref="B280:C280"/>
    <mergeCell ref="E280:F280"/>
    <mergeCell ref="G280:H280"/>
    <mergeCell ref="J280:L280"/>
    <mergeCell ref="M280:N280"/>
    <mergeCell ref="T280:U280"/>
    <mergeCell ref="A282:D282"/>
    <mergeCell ref="E282:H282"/>
    <mergeCell ref="J282:L282"/>
    <mergeCell ref="M282:N282"/>
    <mergeCell ref="T282:U282"/>
    <mergeCell ref="A284:A285"/>
    <mergeCell ref="B284:B285"/>
    <mergeCell ref="C284:C285"/>
    <mergeCell ref="U284:U285"/>
    <mergeCell ref="A286:A295"/>
    <mergeCell ref="M296:N296"/>
    <mergeCell ref="B299:C299"/>
    <mergeCell ref="E299:F299"/>
    <mergeCell ref="G299:H299"/>
    <mergeCell ref="J299:L299"/>
    <mergeCell ref="M299:N299"/>
    <mergeCell ref="T299:U299"/>
    <mergeCell ref="A301:D301"/>
    <mergeCell ref="E301:H301"/>
    <mergeCell ref="J301:L301"/>
    <mergeCell ref="M301:N301"/>
    <mergeCell ref="T301:U301"/>
    <mergeCell ref="A303:A304"/>
    <mergeCell ref="B303:B304"/>
    <mergeCell ref="C303:C304"/>
    <mergeCell ref="U303:U304"/>
    <mergeCell ref="A305:A314"/>
    <mergeCell ref="M315:N315"/>
    <mergeCell ref="B318:C318"/>
    <mergeCell ref="E318:F318"/>
    <mergeCell ref="G318:H318"/>
    <mergeCell ref="J318:L318"/>
    <mergeCell ref="M318:N318"/>
    <mergeCell ref="T318:U318"/>
    <mergeCell ref="A320:D320"/>
    <mergeCell ref="E320:H320"/>
    <mergeCell ref="J320:L320"/>
    <mergeCell ref="M320:N320"/>
    <mergeCell ref="T320:U320"/>
    <mergeCell ref="A322:A323"/>
    <mergeCell ref="B322:B323"/>
    <mergeCell ref="C322:C323"/>
    <mergeCell ref="U322:U323"/>
    <mergeCell ref="A324:A333"/>
    <mergeCell ref="M334:N334"/>
    <mergeCell ref="B337:C337"/>
    <mergeCell ref="E337:F337"/>
    <mergeCell ref="G337:H337"/>
    <mergeCell ref="J337:L337"/>
    <mergeCell ref="M337:N337"/>
    <mergeCell ref="T337:U337"/>
    <mergeCell ref="A339:D339"/>
    <mergeCell ref="E339:H339"/>
    <mergeCell ref="J339:L339"/>
    <mergeCell ref="M339:N339"/>
    <mergeCell ref="T339:U339"/>
    <mergeCell ref="A341:A342"/>
    <mergeCell ref="B341:B342"/>
    <mergeCell ref="C341:C342"/>
    <mergeCell ref="U341:U342"/>
    <mergeCell ref="A343:A352"/>
    <mergeCell ref="M353:N353"/>
    <mergeCell ref="B356:C356"/>
    <mergeCell ref="E356:F356"/>
    <mergeCell ref="G356:H356"/>
    <mergeCell ref="J356:L356"/>
    <mergeCell ref="M356:N356"/>
    <mergeCell ref="T356:U356"/>
    <mergeCell ref="A358:D358"/>
    <mergeCell ref="E358:H358"/>
    <mergeCell ref="J358:L358"/>
    <mergeCell ref="M358:N358"/>
    <mergeCell ref="T358:U358"/>
    <mergeCell ref="A360:A361"/>
    <mergeCell ref="B360:B361"/>
    <mergeCell ref="C360:C361"/>
    <mergeCell ref="U360:U361"/>
    <mergeCell ref="A362:A371"/>
    <mergeCell ref="M372:N372"/>
    <mergeCell ref="B375:C375"/>
    <mergeCell ref="E375:F375"/>
    <mergeCell ref="G375:H375"/>
    <mergeCell ref="J375:L375"/>
    <mergeCell ref="M375:N375"/>
    <mergeCell ref="T375:U375"/>
    <mergeCell ref="A377:D377"/>
    <mergeCell ref="E377:H377"/>
    <mergeCell ref="J377:L377"/>
    <mergeCell ref="M377:N377"/>
    <mergeCell ref="T377:U377"/>
    <mergeCell ref="A379:A380"/>
    <mergeCell ref="B379:B380"/>
    <mergeCell ref="C379:C380"/>
    <mergeCell ref="U379:U380"/>
    <mergeCell ref="A381:A390"/>
    <mergeCell ref="M391:N391"/>
    <mergeCell ref="B394:C394"/>
    <mergeCell ref="E394:F394"/>
    <mergeCell ref="G394:H394"/>
    <mergeCell ref="J394:L394"/>
    <mergeCell ref="M394:N394"/>
    <mergeCell ref="T394:U394"/>
    <mergeCell ref="A396:D396"/>
    <mergeCell ref="E396:H396"/>
    <mergeCell ref="J396:L396"/>
    <mergeCell ref="M396:N396"/>
    <mergeCell ref="T396:U396"/>
    <mergeCell ref="A398:A399"/>
    <mergeCell ref="B398:B399"/>
    <mergeCell ref="C398:C399"/>
    <mergeCell ref="U398:U399"/>
    <mergeCell ref="A400:A409"/>
    <mergeCell ref="M410:N410"/>
    <mergeCell ref="B413:C413"/>
    <mergeCell ref="E413:F413"/>
    <mergeCell ref="G413:H413"/>
    <mergeCell ref="J413:L413"/>
    <mergeCell ref="M413:N413"/>
    <mergeCell ref="T413:U413"/>
    <mergeCell ref="A415:D415"/>
    <mergeCell ref="E415:H415"/>
    <mergeCell ref="J415:L415"/>
    <mergeCell ref="M415:N415"/>
    <mergeCell ref="T415:U415"/>
    <mergeCell ref="A417:A418"/>
    <mergeCell ref="B417:B418"/>
    <mergeCell ref="C417:C418"/>
    <mergeCell ref="U417:U418"/>
    <mergeCell ref="A419:A428"/>
    <mergeCell ref="M429:N429"/>
    <mergeCell ref="B432:C432"/>
    <mergeCell ref="E432:F432"/>
    <mergeCell ref="G432:H432"/>
    <mergeCell ref="J432:L432"/>
    <mergeCell ref="M432:N432"/>
    <mergeCell ref="T432:U432"/>
    <mergeCell ref="A434:D434"/>
    <mergeCell ref="E434:H434"/>
    <mergeCell ref="J434:L434"/>
    <mergeCell ref="M434:N434"/>
    <mergeCell ref="T434:U434"/>
    <mergeCell ref="A436:A437"/>
    <mergeCell ref="B436:B437"/>
    <mergeCell ref="C436:C437"/>
    <mergeCell ref="U436:U437"/>
    <mergeCell ref="A438:A447"/>
    <mergeCell ref="M448:N448"/>
    <mergeCell ref="B451:C451"/>
    <mergeCell ref="E451:F451"/>
    <mergeCell ref="G451:H451"/>
    <mergeCell ref="J451:L451"/>
    <mergeCell ref="M451:N451"/>
    <mergeCell ref="T451:U451"/>
    <mergeCell ref="A453:D453"/>
    <mergeCell ref="E453:H453"/>
    <mergeCell ref="J453:L453"/>
    <mergeCell ref="M453:N453"/>
    <mergeCell ref="T453:U453"/>
    <mergeCell ref="A455:A456"/>
    <mergeCell ref="B455:B456"/>
    <mergeCell ref="C455:C456"/>
    <mergeCell ref="U455:U456"/>
    <mergeCell ref="A457:A466"/>
    <mergeCell ref="M467:N467"/>
    <mergeCell ref="B470:C470"/>
    <mergeCell ref="E470:F470"/>
    <mergeCell ref="G470:H470"/>
    <mergeCell ref="J470:L470"/>
    <mergeCell ref="M470:N470"/>
    <mergeCell ref="T470:U470"/>
    <mergeCell ref="A472:D472"/>
    <mergeCell ref="E472:H472"/>
    <mergeCell ref="J472:L472"/>
    <mergeCell ref="M472:N472"/>
    <mergeCell ref="T472:U472"/>
    <mergeCell ref="A474:A475"/>
    <mergeCell ref="B474:B475"/>
    <mergeCell ref="C474:C475"/>
    <mergeCell ref="U474:U475"/>
    <mergeCell ref="A476:A485"/>
    <mergeCell ref="M486:N486"/>
    <mergeCell ref="B489:C489"/>
    <mergeCell ref="E489:F489"/>
    <mergeCell ref="G489:H489"/>
    <mergeCell ref="J489:L489"/>
    <mergeCell ref="M489:N489"/>
    <mergeCell ref="T489:U489"/>
    <mergeCell ref="A491:D491"/>
    <mergeCell ref="E491:H491"/>
    <mergeCell ref="J491:L491"/>
    <mergeCell ref="M491:N491"/>
    <mergeCell ref="T491:U491"/>
    <mergeCell ref="A493:A494"/>
    <mergeCell ref="B493:B494"/>
    <mergeCell ref="C493:C494"/>
    <mergeCell ref="U493:U494"/>
    <mergeCell ref="A495:A504"/>
    <mergeCell ref="M505:N505"/>
    <mergeCell ref="B508:C508"/>
    <mergeCell ref="E508:F508"/>
    <mergeCell ref="G508:H508"/>
    <mergeCell ref="J508:L508"/>
    <mergeCell ref="M508:N508"/>
    <mergeCell ref="T508:U508"/>
    <mergeCell ref="A510:D510"/>
    <mergeCell ref="E510:H510"/>
    <mergeCell ref="J510:L510"/>
    <mergeCell ref="M510:N510"/>
    <mergeCell ref="T510:U510"/>
    <mergeCell ref="A512:A513"/>
    <mergeCell ref="B512:B513"/>
    <mergeCell ref="C512:C513"/>
    <mergeCell ref="U512:U513"/>
    <mergeCell ref="A514:A523"/>
    <mergeCell ref="M524:N524"/>
    <mergeCell ref="B527:C527"/>
    <mergeCell ref="E527:F527"/>
    <mergeCell ref="G527:H527"/>
    <mergeCell ref="J527:L527"/>
    <mergeCell ref="M527:N527"/>
    <mergeCell ref="T527:U527"/>
    <mergeCell ref="A529:D529"/>
    <mergeCell ref="E529:H529"/>
    <mergeCell ref="J529:L529"/>
    <mergeCell ref="M529:N529"/>
    <mergeCell ref="T529:U529"/>
    <mergeCell ref="A531:A532"/>
    <mergeCell ref="B531:B532"/>
    <mergeCell ref="C531:C532"/>
    <mergeCell ref="U531:U532"/>
    <mergeCell ref="A533:A542"/>
    <mergeCell ref="M543:N543"/>
    <mergeCell ref="B546:C546"/>
    <mergeCell ref="E546:F546"/>
    <mergeCell ref="G546:H546"/>
    <mergeCell ref="J546:L546"/>
    <mergeCell ref="M546:N546"/>
    <mergeCell ref="T546:U546"/>
    <mergeCell ref="A548:D548"/>
    <mergeCell ref="E548:H548"/>
    <mergeCell ref="J548:L548"/>
    <mergeCell ref="M548:N548"/>
    <mergeCell ref="T548:U548"/>
    <mergeCell ref="A550:A551"/>
    <mergeCell ref="B550:B551"/>
    <mergeCell ref="C550:C551"/>
    <mergeCell ref="U550:U551"/>
    <mergeCell ref="A552:A561"/>
    <mergeCell ref="M562:N562"/>
    <mergeCell ref="B565:C565"/>
    <mergeCell ref="E565:F565"/>
    <mergeCell ref="G565:H565"/>
    <mergeCell ref="J565:L565"/>
    <mergeCell ref="M565:N565"/>
    <mergeCell ref="T565:U565"/>
    <mergeCell ref="A567:D567"/>
    <mergeCell ref="E567:H567"/>
    <mergeCell ref="J567:L567"/>
    <mergeCell ref="M567:N567"/>
    <mergeCell ref="T567:U567"/>
    <mergeCell ref="A569:A570"/>
    <mergeCell ref="B569:B570"/>
    <mergeCell ref="C569:C570"/>
    <mergeCell ref="U569:U570"/>
    <mergeCell ref="A571:A580"/>
    <mergeCell ref="M581:N581"/>
    <mergeCell ref="B584:C584"/>
    <mergeCell ref="E584:F584"/>
    <mergeCell ref="G584:H584"/>
    <mergeCell ref="J584:L584"/>
    <mergeCell ref="M584:N584"/>
    <mergeCell ref="T584:U584"/>
    <mergeCell ref="A586:D586"/>
    <mergeCell ref="E586:H586"/>
    <mergeCell ref="J586:L586"/>
    <mergeCell ref="M586:N586"/>
    <mergeCell ref="T586:U586"/>
    <mergeCell ref="A588:A589"/>
    <mergeCell ref="B588:B589"/>
    <mergeCell ref="C588:C589"/>
    <mergeCell ref="U588:U589"/>
    <mergeCell ref="A590:A599"/>
    <mergeCell ref="M600:N600"/>
    <mergeCell ref="B603:C603"/>
    <mergeCell ref="E603:F603"/>
    <mergeCell ref="G603:H603"/>
    <mergeCell ref="J603:L603"/>
    <mergeCell ref="M603:N603"/>
    <mergeCell ref="T603:U603"/>
    <mergeCell ref="A605:D605"/>
    <mergeCell ref="E605:H605"/>
    <mergeCell ref="J605:L605"/>
    <mergeCell ref="M605:N605"/>
    <mergeCell ref="T605:U605"/>
    <mergeCell ref="A607:A608"/>
    <mergeCell ref="B607:B608"/>
    <mergeCell ref="C607:C608"/>
    <mergeCell ref="U607:U608"/>
    <mergeCell ref="A609:A618"/>
    <mergeCell ref="M619:N619"/>
    <mergeCell ref="B622:C622"/>
    <mergeCell ref="E622:F622"/>
    <mergeCell ref="G622:H622"/>
    <mergeCell ref="J622:L622"/>
    <mergeCell ref="M622:N622"/>
    <mergeCell ref="A628:A637"/>
    <mergeCell ref="M638:N638"/>
    <mergeCell ref="T622:U622"/>
    <mergeCell ref="A624:D624"/>
    <mergeCell ref="E624:H624"/>
    <mergeCell ref="J624:L624"/>
    <mergeCell ref="M624:N624"/>
    <mergeCell ref="T624:U624"/>
    <mergeCell ref="A626:A627"/>
    <mergeCell ref="B626:B627"/>
    <mergeCell ref="C626:C627"/>
    <mergeCell ref="U626:U627"/>
  </mergeCells>
  <dataValidations count="12">
    <dataValidation type="list" allowBlank="1" showInputMessage="1" showErrorMessage="1" sqref="B604:C604 B186:C186 B167:C167 B148:C148 B129:C129 B110:C110 B91:C91 B72:C72 B53:C53 B34:C34 B15:C15 B205:C205 B224:C224 B243:C243 B262:C262 B281:C281 B300:C300 B319:C319 B338:C338 B357:C357 B376:C376 B395:C395 B414:C414 B433:C433 B452:C452 B471:C471 B490:C490 B509:C509 B528:C528 B547:C547 B566:C566 B585:C585 B623:C623" xr:uid="{00000000-0002-0000-0800-000000000000}">
      <formula1>$D$18:$D$37</formula1>
    </dataValidation>
    <dataValidation type="list" allowBlank="1" showInputMessage="1" showErrorMessage="1" sqref="S134:T143 S153:T162 S191:T200 S77:T86 S58:T67 S96:T105 S115:T124 S172:T181 S609:T618 S39:T48 S20:T29 S210:T219 S229:T238 S248:T257 S267:T276 S286:T295 S305:T314 S324:T333 S343:T352 S362:T371 S381:T390 S400:T409 S419:T428 S438:T447 S457:T466 S476:T485 S495:T504 S514:T523 S533:T542 S552:T561 S571:T580 S590:T599 S628:T637" xr:uid="{00000000-0002-0000-0800-000001000000}">
      <formula1>"si,"</formula1>
    </dataValidation>
    <dataValidation type="list" allowBlank="1" showInputMessage="1" showErrorMessage="1" sqref="E20:E30 E153:E163 E172:E182 E609:E619 E39:E49 E58:E68 E77:E87 E96:E106 E115:E125 E134:E144 E191:E201 E210:E220 E229:E239 E248:E258 E267:E277 E286:E296 E305:E315 E324:E334 E343:E353 E362:E372 E381:E391 E400:E410 E419:E429 E438:E448 E457:E467 E476:E486 E495:E505 E514:E524 E533:E543 E552:E562 E571:E581 E590:E600 E628:E638" xr:uid="{00000000-0002-0000-0800-000002000000}">
      <formula1>"urbano,suburbano"</formula1>
    </dataValidation>
    <dataValidation allowBlank="1" showInputMessage="1" showErrorMessage="1" prompt="Inserire il riferimento corretto da piano di investimento (es.m1,e.1. ecc.)_x000a_" sqref="A18:A19 A151:A152 A170:A171 A607:A608 A37:A38 A56:A57 A75:A76 A94:A95 A113:A114 A132:A133 A189:A190 A208:A209 A227:A228 A246:A247 A265:A266 A284:A285 A303:A304 A322:A323 A341:A342 A360:A361 A379:A380 A398:A399 A417:A418 A436:A437 A455:A456 A474:A475 A493:A494 A512:A513 A531:A532 A550:A551 A569:A570 A588:A589 A626:A627" xr:uid="{00000000-0002-0000-0800-000003000000}"/>
    <dataValidation type="list" allowBlank="1" showInputMessage="1" showErrorMessage="1" sqref="H153:H162 H134:H143 H115:H124 H96:H105 H77:H86 H58:H67 H39:H48 H609:H618 H20:H29 H172:H181 H191:H200 H210:H219 H229:H238 H248:H257 H267:H276 H286:H295 H305:H314 H324:H333 H343:H352 H362:H371 H381:H390 H400:H409 H419:H428 H438:H447 H457:H466 H476:H485 H495:H504 H514:H523 H533:H542 H552:H561 H571:H580 H590:H599 H628:H637" xr:uid="{00000000-0002-0000-0800-000004000000}">
      <formula1>"idrogeno"</formula1>
    </dataValidation>
    <dataValidation type="list" allowBlank="1" showInputMessage="1" showErrorMessage="1" sqref="I20:I29 I609:I618 I39:I48 I58:I67 I77:I86 I96:I105 I115:I124 I134:I143 I153:I162 I172:I181 I191:I200 I210:I219 I229:I238 I248:I257 I267:I276 I286:I295 I305:I314 I324:I333 I343:I352 I362:I371 I381:I390 I400:I409 I419:I428 I438:I447 I457:I466 I476:I485 I495:I504 I514:I523 I533:I542 I552:I561 I571:I580 I590:I599 I628:I637" xr:uid="{00000000-0002-0000-0800-00000E000000}">
      <formula1>"classe I, classe A"</formula1>
    </dataValidation>
    <dataValidation type="list" allowBlank="1" showInputMessage="1" showErrorMessage="1" sqref="I30 I619 I49 I68 I87 I106 I125 I144 I163 I182 I201 I220 I239 I258 I277 I296 I315 I334 I353 I372 I391 I410 I429 I448 I467 I486 I505 I524 I543 I562 I581 I600 I638" xr:uid="{61DA583B-9F19-4B71-9B43-0BE178F3B188}">
      <formula1>"classe I,classe A"</formula1>
    </dataValidation>
    <dataValidation type="list" allowBlank="1" showInputMessage="1" showErrorMessage="1" sqref="H30 H619 H49 H68 H87 H106 H125 H144 H163 H182 H201 H220 H239 H258 H277 H296 H315 H334 H353 H372 H391 H410 H429 H448 H467 H486 H505 H524 H543 H562 H581 H600 H638" xr:uid="{75667BC8-9A4E-4C3A-84CD-BB4848F80F80}">
      <mc:AlternateContent xmlns:x12ac="http://schemas.microsoft.com/office/spreadsheetml/2011/1/ac" xmlns:mc="http://schemas.openxmlformats.org/markup-compatibility/2006">
        <mc:Choice Requires="x12ac">
          <x12ac:list>GNC,"GNL, Ibrido (met/ele)"</x12ac:list>
        </mc:Choice>
        <mc:Fallback>
          <formula1>"GNC,GNL, Ibrido (met/ele)"</formula1>
        </mc:Fallback>
      </mc:AlternateContent>
    </dataValidation>
    <dataValidation allowBlank="1" showInputMessage="1" showErrorMessage="1" prompt="Scegliere la regione beneficiaria dal menù a tendina_x000a_" sqref="K6" xr:uid="{22CDDDD8-FA36-4E46-A50D-4BA903E32B19}"/>
    <dataValidation type="date" operator="lessThanOrEqual" allowBlank="1" showInputMessage="1" showErrorMessage="1" errorTitle="Attenzione oGV NON COMPATIBILE" error="ai sensi dell'art. 2 c. 5 D.D. 445/2025" promptTitle="attenzione:" prompt="Data max  OGV 31/12/2026" sqref="Q14 Q33 Q52 Q71 Q90 Q109 Q128 Q147 Q166 Q185 Q204 Q223 Q242 Q261 Q280 Q299 Q318 Q337 Q356 Q375 Q394 Q413 Q432 Q451 Q470 Q489 Q508 Q527 Q546 Q565 Q584 Q603 Q622" xr:uid="{60532E6B-B5D2-4329-A693-B622D704561C}">
      <formula1>46387</formula1>
    </dataValidation>
    <dataValidation type="date" operator="greaterThanOrEqual" allowBlank="1" showInputMessage="1" showErrorMessage="1" errorTitle="ATTENZIONE DATO NON COMPATIBILE" error="ai sensi dell'art. 5 c. 6 del D.D. 445/2024" prompt="immatricolazione successiva al 01/01/2024" sqref="K20:K29 K39:K48 K58:K67 K77:K86 K96:K105 K115:K124 K134:K143 K153:K162 K172:K181 K191:K200 K210:K219 K229:K238 K248:K257 K267:K276 K286:K295 K305:K314 K324:K333 K343:K352 K362:K371 K381:K390 K400:K409 K419:K428 K438:K447 K457:K466 K476:K485 K495:K504 K514:K523 K533:K542 K552:K561 K571:K580 K590:K599 K609:K618 K628:K637" xr:uid="{FF8D117D-3DA3-46C1-BB89-6662840EB12B}">
      <formula1>45292</formula1>
    </dataValidation>
    <dataValidation type="date" operator="lessThan" allowBlank="1" showInputMessage="1" showErrorMessage="1" errorTitle="attenzione " error="data fattura non ammessa art. 2 c. 5 del D.D. 445/2025" prompt="entro il 31/12/2028_x000a_" sqref="N20:N29 N39:N48 N58:N67 N77:N86 N96:N105 N115:N124 N134:N143 N153:N162 N172:N181 N191:N200 N210:N219 N229:N238 N248:N257 N267:N276 N286:N295 N305:N314 N324:N333 N343:N352 N362:N371 N381:N390 N400:N409 N419:N428 N438:N447 N457:N466 N476:N485 N495:N504 N514:N523 N533:N542 N552:N561 N571:N580 N590:N599 N609:N618 N628:N637" xr:uid="{9F288CF2-A8CD-4543-8CAE-3A914DCFEDFB}">
      <formula1>47118</formula1>
    </dataValidation>
  </dataValidations>
  <pageMargins left="0.7" right="0.7" top="0.75" bottom="0.75" header="0.3" footer="0.3"/>
  <pageSetup paperSize="8" scale="49"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prompt="Scegliere la regione beneficiaria dal menù a tendina_x000a_" xr:uid="{00000000-0002-0000-0800-000011000000}">
          <x14:formula1>
            <xm:f>'DATI EROGAZIONI'!$A$2:$A$20</xm:f>
          </x14:formula1>
          <xm:sqref>E6:J6</xm:sqref>
        </x14:dataValidation>
        <x14:dataValidation type="list" allowBlank="1" showInputMessage="1" showErrorMessage="1" prompt="Inserire OGV corrispondente al Piano di investimento esecutivo" xr:uid="{00000000-0002-0000-0800-000005000000}">
          <x14:formula1>
            <xm:f>'Urbano.Piano inv. forn'!$D$187:$D$206</xm:f>
          </x14:formula1>
          <xm:sqref>B166:C166 B603:C603 B584:C584 B565:C565 B546:C546 B527:C527 B508:C508 B489:C489 B470:C470 B451:C451 B432:C432 B413:C413 B394:C394 B375:C375 B356:C356 B337:C337 B318:C318 B299:C299 B280:C280 B261:C261 B242:C242 B223:C223 B204:C204 B14:C14 B185:C185 B33:C33 B52:C52 B71:C71 B90:C90 B109:C109 B128:C128 B147:C147 B622:C622</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2" tint="-0.249977111117893"/>
    <pageSetUpPr fitToPage="1"/>
  </sheetPr>
  <dimension ref="A1:Y639"/>
  <sheetViews>
    <sheetView zoomScale="83" zoomScaleNormal="83" workbookViewId="0">
      <selection activeCell="I21" sqref="I21"/>
    </sheetView>
  </sheetViews>
  <sheetFormatPr defaultColWidth="8.54296875" defaultRowHeight="14.5" x14ac:dyDescent="0.35"/>
  <cols>
    <col min="1" max="1" width="14.1796875" style="113" customWidth="1"/>
    <col min="2" max="2" width="7.1796875" style="430" customWidth="1"/>
    <col min="3" max="3" width="24.7265625" style="104" customWidth="1"/>
    <col min="4" max="4" width="14.26953125" style="104" customWidth="1"/>
    <col min="5" max="5" width="17.54296875" style="104" customWidth="1"/>
    <col min="6" max="6" width="13.81640625" style="430" customWidth="1"/>
    <col min="7" max="7" width="25.453125" style="104" customWidth="1"/>
    <col min="8" max="8" width="18.453125" style="104" customWidth="1"/>
    <col min="9" max="9" width="15.7265625" style="430" customWidth="1"/>
    <col min="10" max="11" width="28.1796875" style="430" customWidth="1"/>
    <col min="12" max="12" width="18.7265625" style="104" customWidth="1"/>
    <col min="13" max="13" width="15.81640625" style="104" customWidth="1"/>
    <col min="14" max="14" width="16.453125" style="104" customWidth="1"/>
    <col min="15" max="15" width="23.1796875" style="104" customWidth="1"/>
    <col min="16" max="16" width="24.54296875" style="104" customWidth="1"/>
    <col min="17" max="17" width="21.1796875" style="104" customWidth="1"/>
    <col min="18" max="18" width="21.1796875" style="104" bestFit="1" customWidth="1"/>
    <col min="19" max="19" width="22.1796875" style="104" customWidth="1"/>
    <col min="20" max="20" width="13.453125" style="104" customWidth="1"/>
    <col min="21" max="21" width="18.54296875" style="104" customWidth="1"/>
    <col min="22" max="22" width="9.54296875" style="104" customWidth="1"/>
    <col min="23" max="23" width="18.54296875" style="104" customWidth="1"/>
    <col min="24" max="24" width="12.81640625" style="104" bestFit="1" customWidth="1"/>
    <col min="25" max="25" width="15.1796875" style="104" bestFit="1" customWidth="1"/>
    <col min="26" max="26" width="15.1796875" style="104" customWidth="1"/>
    <col min="27" max="27" width="15.54296875" style="104" customWidth="1"/>
    <col min="28" max="16384" width="8.54296875" style="104"/>
  </cols>
  <sheetData>
    <row r="1" spans="1:25" ht="35.25" customHeight="1" thickBot="1" x14ac:dyDescent="0.4">
      <c r="A1" s="970" t="s">
        <v>99</v>
      </c>
      <c r="B1" s="971"/>
      <c r="C1" s="971"/>
      <c r="D1" s="971"/>
      <c r="E1" s="971"/>
      <c r="F1" s="971"/>
      <c r="G1" s="971"/>
      <c r="H1" s="971"/>
      <c r="I1" s="971"/>
      <c r="J1" s="971"/>
      <c r="K1" s="971"/>
      <c r="L1" s="971"/>
      <c r="M1" s="971"/>
      <c r="N1" s="971"/>
      <c r="O1" s="971"/>
      <c r="P1" s="971"/>
      <c r="Q1" s="971"/>
      <c r="R1" s="971"/>
      <c r="S1" s="971"/>
      <c r="T1" s="971"/>
      <c r="U1" s="972"/>
      <c r="V1" s="105"/>
      <c r="W1" s="105"/>
      <c r="X1" s="105"/>
      <c r="Y1" s="105"/>
    </row>
    <row r="2" spans="1:25" ht="23" thickBot="1" x14ac:dyDescent="0.4">
      <c r="A2" s="429"/>
      <c r="B2" s="429"/>
      <c r="C2" s="429"/>
      <c r="D2" s="429"/>
      <c r="E2" s="429"/>
      <c r="F2" s="429"/>
      <c r="G2" s="429"/>
      <c r="H2" s="429"/>
      <c r="I2" s="429"/>
      <c r="J2" s="429"/>
      <c r="K2" s="429"/>
      <c r="L2" s="429"/>
      <c r="M2" s="429"/>
      <c r="N2" s="429"/>
      <c r="O2" s="429"/>
      <c r="P2" s="429"/>
      <c r="Q2" s="429"/>
      <c r="R2" s="429"/>
      <c r="S2" s="429"/>
      <c r="T2" s="429"/>
      <c r="U2" s="429"/>
      <c r="V2" s="429"/>
      <c r="W2" s="429"/>
      <c r="X2" s="429"/>
      <c r="Y2" s="429"/>
    </row>
    <row r="3" spans="1:25" ht="21.75" customHeight="1" thickBot="1" x14ac:dyDescent="0.4">
      <c r="A3" s="1146" t="s">
        <v>342</v>
      </c>
      <c r="B3" s="1147"/>
      <c r="C3" s="1147"/>
      <c r="D3" s="1147"/>
      <c r="E3" s="1147"/>
      <c r="F3" s="1147"/>
      <c r="G3" s="1147"/>
      <c r="H3" s="1147"/>
      <c r="I3" s="1147"/>
      <c r="J3" s="1147"/>
      <c r="K3" s="1147"/>
      <c r="L3" s="1147"/>
      <c r="M3" s="1147"/>
      <c r="N3" s="1147"/>
      <c r="O3" s="1147"/>
      <c r="P3" s="1147"/>
      <c r="Q3" s="1147"/>
      <c r="R3" s="1147"/>
      <c r="S3" s="1147"/>
      <c r="T3" s="1147"/>
      <c r="U3" s="1148"/>
      <c r="V3" s="106"/>
      <c r="W3" s="106"/>
      <c r="X3" s="106"/>
      <c r="Y3" s="106"/>
    </row>
    <row r="4" spans="1:25" ht="17.5" x14ac:dyDescent="0.35">
      <c r="A4" s="104"/>
      <c r="B4" s="65"/>
      <c r="C4" s="65"/>
      <c r="D4" s="65"/>
      <c r="E4" s="65"/>
      <c r="F4" s="65"/>
      <c r="G4" s="65"/>
      <c r="H4" s="65"/>
      <c r="I4" s="65"/>
      <c r="J4" s="65"/>
      <c r="K4" s="65"/>
      <c r="L4" s="65"/>
      <c r="M4" s="65"/>
      <c r="N4" s="65"/>
      <c r="O4" s="65"/>
      <c r="P4" s="65"/>
      <c r="Q4" s="65"/>
      <c r="R4" s="65"/>
      <c r="S4" s="65"/>
      <c r="T4" s="65"/>
      <c r="U4" s="65"/>
      <c r="V4" s="65"/>
      <c r="W4" s="65"/>
      <c r="X4" s="65"/>
      <c r="Y4" s="65"/>
    </row>
    <row r="5" spans="1:25" ht="28" thickBot="1" x14ac:dyDescent="0.4">
      <c r="A5" s="104"/>
      <c r="B5" s="34"/>
      <c r="C5" s="34"/>
      <c r="D5" s="34"/>
      <c r="E5" s="34"/>
      <c r="F5" s="34"/>
      <c r="G5" s="34"/>
      <c r="H5" s="34"/>
      <c r="I5" s="34"/>
      <c r="J5" s="34"/>
      <c r="K5" s="34"/>
      <c r="L5" s="34"/>
      <c r="M5" s="34"/>
      <c r="N5" s="34"/>
      <c r="O5" s="34"/>
      <c r="P5" s="34"/>
      <c r="Q5" s="34"/>
      <c r="R5" s="34"/>
      <c r="S5" s="34"/>
      <c r="T5" s="34"/>
      <c r="U5" s="34"/>
      <c r="V5" s="34"/>
      <c r="W5" s="34"/>
      <c r="X5" s="34"/>
      <c r="Y5" s="34"/>
    </row>
    <row r="6" spans="1:25" ht="26.25" customHeight="1" thickBot="1" x14ac:dyDescent="0.4">
      <c r="A6" s="1306" t="s">
        <v>224</v>
      </c>
      <c r="B6" s="1307"/>
      <c r="C6" s="1307"/>
      <c r="D6" s="1308"/>
      <c r="E6" s="1309" t="s">
        <v>289</v>
      </c>
      <c r="F6" s="1310"/>
      <c r="G6" s="1310"/>
      <c r="H6" s="1310"/>
      <c r="I6" s="1310"/>
      <c r="J6" s="1311"/>
      <c r="K6" s="631"/>
      <c r="M6" s="1165" t="s">
        <v>4</v>
      </c>
      <c r="N6" s="1166"/>
      <c r="O6" s="1166"/>
      <c r="P6" s="1334"/>
      <c r="Q6" s="1335"/>
      <c r="R6" s="1335"/>
      <c r="S6" s="1335"/>
      <c r="T6" s="1335"/>
      <c r="U6" s="1336"/>
      <c r="V6" s="327"/>
      <c r="W6" s="327"/>
      <c r="X6" s="327"/>
      <c r="Y6" s="327"/>
    </row>
    <row r="7" spans="1:25" ht="15" thickBot="1" x14ac:dyDescent="0.4"/>
    <row r="8" spans="1:25" ht="28.5" customHeight="1" thickBot="1" x14ac:dyDescent="0.4">
      <c r="A8" s="1459" t="s">
        <v>343</v>
      </c>
      <c r="B8" s="1460"/>
      <c r="C8" s="1460"/>
      <c r="D8" s="1460"/>
      <c r="E8" s="1460"/>
      <c r="F8" s="1460"/>
      <c r="G8" s="1460"/>
      <c r="H8" s="1460"/>
      <c r="I8" s="1460"/>
      <c r="J8" s="1460"/>
      <c r="K8" s="1460"/>
      <c r="L8" s="1460"/>
      <c r="M8" s="1460"/>
      <c r="N8" s="1460"/>
      <c r="O8" s="1460"/>
      <c r="P8" s="1460"/>
      <c r="Q8" s="1460"/>
      <c r="R8" s="1460"/>
      <c r="S8" s="1460"/>
      <c r="T8" s="1460"/>
      <c r="U8" s="1461"/>
    </row>
    <row r="9" spans="1:25" ht="12.75" customHeight="1" thickBot="1" x14ac:dyDescent="0.4">
      <c r="A9" s="164"/>
      <c r="B9" s="164"/>
      <c r="C9" s="164"/>
      <c r="D9" s="164"/>
      <c r="E9" s="164"/>
      <c r="F9" s="164"/>
      <c r="G9" s="164"/>
      <c r="H9" s="164"/>
      <c r="I9" s="164"/>
      <c r="J9" s="164"/>
      <c r="K9" s="164"/>
      <c r="L9" s="164"/>
      <c r="M9" s="164"/>
      <c r="N9" s="164"/>
      <c r="O9" s="164"/>
      <c r="P9" s="164"/>
      <c r="Q9" s="164"/>
      <c r="R9" s="164"/>
      <c r="S9" s="164"/>
      <c r="T9" s="164"/>
      <c r="U9" s="164"/>
    </row>
    <row r="10" spans="1:25" ht="15" customHeight="1" x14ac:dyDescent="0.35">
      <c r="A10" s="1462" t="s">
        <v>341</v>
      </c>
      <c r="B10" s="1463"/>
      <c r="C10" s="1463"/>
      <c r="D10" s="1464"/>
      <c r="E10" s="1324">
        <f>O30+O49+O68+O87+O106+O125+O144+O163+O182+O201+O220+O239+O258+O277+O296+O315+O334+O353+O372+O391+O410+O429+O448+O467+O486+O505+O524+O543+O562+O581+O600+O619+O638</f>
        <v>0</v>
      </c>
      <c r="F10" s="1302"/>
      <c r="G10" s="1302"/>
      <c r="H10" s="1303"/>
      <c r="I10" s="104"/>
      <c r="J10" s="1468" t="s">
        <v>292</v>
      </c>
      <c r="K10" s="1469"/>
      <c r="L10" s="1470"/>
      <c r="M10" s="1470"/>
      <c r="N10" s="1470"/>
      <c r="O10" s="1471"/>
      <c r="P10" s="1302">
        <f>P30+P49+P68+P87+P106+P125+P144+P163+P182+P201+P220+P239+P258+P277+P296+P315+P334+P353+P372+P391+P410+P429+P448+P467+P486+P505+P524+P543+P562+P581+P600+P619+P638</f>
        <v>0</v>
      </c>
      <c r="Q10" s="1303"/>
      <c r="S10" s="1476" t="s">
        <v>293</v>
      </c>
      <c r="T10" s="1477"/>
      <c r="U10" s="1341">
        <f>F30+F49+F68+F87+F106+F125+F144+F163+F182+F201+F220+F239+F258+F277+F296+F315+F334+F353+F372+F391+F410+F429+F448+F467+F486+F505+F524+F543+F562+F581+F600+F619+F638</f>
        <v>0</v>
      </c>
    </row>
    <row r="11" spans="1:25" ht="15.75" customHeight="1" thickBot="1" x14ac:dyDescent="0.4">
      <c r="A11" s="1465"/>
      <c r="B11" s="1466"/>
      <c r="C11" s="1466"/>
      <c r="D11" s="1467"/>
      <c r="E11" s="1325"/>
      <c r="F11" s="1304"/>
      <c r="G11" s="1304"/>
      <c r="H11" s="1305"/>
      <c r="I11" s="104"/>
      <c r="J11" s="1472" t="s">
        <v>820</v>
      </c>
      <c r="K11" s="1473"/>
      <c r="L11" s="1474"/>
      <c r="M11" s="1474"/>
      <c r="N11" s="1474"/>
      <c r="O11" s="1475"/>
      <c r="P11" s="1304"/>
      <c r="Q11" s="1305"/>
      <c r="S11" s="1478"/>
      <c r="T11" s="1479"/>
      <c r="U11" s="1342"/>
    </row>
    <row r="12" spans="1:25" ht="15" thickBot="1" x14ac:dyDescent="0.4">
      <c r="A12" s="165"/>
      <c r="B12" s="166"/>
      <c r="C12" s="166"/>
      <c r="D12" s="166"/>
      <c r="E12" s="167"/>
      <c r="F12" s="167"/>
      <c r="G12" s="167"/>
      <c r="H12" s="167"/>
      <c r="I12" s="104"/>
      <c r="J12" s="168"/>
      <c r="K12" s="168"/>
      <c r="L12" s="168"/>
      <c r="M12" s="168"/>
      <c r="N12" s="168"/>
      <c r="O12" s="168"/>
      <c r="P12" s="138"/>
      <c r="Q12" s="138"/>
    </row>
    <row r="13" spans="1:25" ht="31.5" customHeight="1" thickBot="1" x14ac:dyDescent="0.4">
      <c r="A13" s="432"/>
      <c r="B13" s="433"/>
      <c r="C13" s="434"/>
      <c r="D13" s="434"/>
      <c r="E13" s="434"/>
      <c r="F13" s="433"/>
      <c r="G13" s="434"/>
      <c r="H13" s="434"/>
      <c r="I13" s="433"/>
      <c r="J13" s="433"/>
      <c r="K13" s="433"/>
      <c r="L13" s="434"/>
      <c r="M13" s="434"/>
      <c r="N13" s="434"/>
      <c r="O13" s="434"/>
      <c r="P13" s="434"/>
      <c r="Q13" s="434"/>
      <c r="R13" s="434"/>
      <c r="S13" s="434"/>
      <c r="T13" s="434"/>
      <c r="U13" s="434"/>
      <c r="V13" s="435"/>
    </row>
    <row r="14" spans="1:25" ht="33.75" customHeight="1" thickBot="1" x14ac:dyDescent="0.4">
      <c r="A14" s="354" t="s">
        <v>9</v>
      </c>
      <c r="B14" s="1317" t="s">
        <v>125</v>
      </c>
      <c r="C14" s="1318"/>
      <c r="E14" s="1456" t="s">
        <v>294</v>
      </c>
      <c r="F14" s="1457"/>
      <c r="G14" s="1315">
        <f>VLOOKUP(B14,'EXTRAUrbano.Piano inv. forn '!$D$191:$AB$210,3,FALSE)</f>
        <v>0</v>
      </c>
      <c r="H14" s="1316"/>
      <c r="I14" s="104"/>
      <c r="J14" s="1456" t="s">
        <v>295</v>
      </c>
      <c r="K14" s="1458"/>
      <c r="L14" s="1457"/>
      <c r="M14" s="1315">
        <f>VLOOKUP(B14,'EXTRAUrbano.Piano inv. forn '!$D$191:$AB$210,4,FALSE)</f>
        <v>0</v>
      </c>
      <c r="N14" s="1316"/>
      <c r="P14" s="359" t="s">
        <v>296</v>
      </c>
      <c r="Q14" s="436"/>
      <c r="S14" s="360" t="s">
        <v>297</v>
      </c>
      <c r="T14" s="1171"/>
      <c r="U14" s="1173"/>
      <c r="V14" s="437"/>
    </row>
    <row r="15" spans="1:25" ht="13.5" customHeight="1" thickBot="1" x14ac:dyDescent="0.4">
      <c r="A15" s="133"/>
      <c r="B15" s="114"/>
      <c r="C15" s="114"/>
      <c r="E15" s="115"/>
      <c r="F15" s="115"/>
      <c r="G15" s="116"/>
      <c r="H15" s="116"/>
      <c r="I15" s="104"/>
      <c r="J15" s="115"/>
      <c r="K15" s="115"/>
      <c r="L15" s="115"/>
      <c r="M15" s="116"/>
      <c r="N15" s="116"/>
      <c r="P15" s="117"/>
      <c r="S15" s="113"/>
      <c r="T15" s="431"/>
      <c r="V15" s="134"/>
      <c r="W15" s="431"/>
    </row>
    <row r="16" spans="1:25" ht="33.75" customHeight="1" thickBot="1" x14ac:dyDescent="0.4">
      <c r="A16" s="1444" t="s">
        <v>298</v>
      </c>
      <c r="B16" s="1445"/>
      <c r="C16" s="1445"/>
      <c r="D16" s="1446"/>
      <c r="E16" s="1346">
        <f>VLOOKUP(B14,'EXTRAUrbano.Piano inv. forn '!$D$191:$AB$210,17,FALSE)</f>
        <v>0</v>
      </c>
      <c r="F16" s="1347"/>
      <c r="G16" s="1347"/>
      <c r="H16" s="1348"/>
      <c r="I16" s="104"/>
      <c r="J16" s="1447" t="s">
        <v>53</v>
      </c>
      <c r="K16" s="1448"/>
      <c r="L16" s="1449"/>
      <c r="M16" s="1346">
        <f>VLOOKUP(B14,'EXTRAUrbano.Piano inv. forn '!$D$191:$AB$210,19,FALSE)</f>
        <v>0</v>
      </c>
      <c r="N16" s="1348"/>
      <c r="O16" s="130"/>
      <c r="P16" s="360" t="s">
        <v>299</v>
      </c>
      <c r="Q16" s="135">
        <f>M16+E16</f>
        <v>0</v>
      </c>
      <c r="S16" s="360" t="s">
        <v>300</v>
      </c>
      <c r="T16" s="1171"/>
      <c r="U16" s="1173"/>
      <c r="V16" s="134"/>
      <c r="W16" s="431"/>
    </row>
    <row r="17" spans="1:23" ht="21.75" customHeight="1" thickBot="1" x14ac:dyDescent="0.4">
      <c r="A17" s="136"/>
      <c r="B17" s="137"/>
      <c r="C17" s="137"/>
      <c r="D17" s="137"/>
      <c r="E17" s="138"/>
      <c r="F17" s="138"/>
      <c r="G17" s="138"/>
      <c r="H17" s="138"/>
      <c r="I17" s="104"/>
      <c r="J17" s="115"/>
      <c r="K17" s="115"/>
      <c r="L17" s="115"/>
      <c r="M17" s="138"/>
      <c r="N17" s="138"/>
      <c r="O17" s="130"/>
      <c r="P17" s="113"/>
      <c r="Q17" s="130"/>
      <c r="S17" s="113"/>
      <c r="T17" s="114"/>
      <c r="U17" s="114"/>
      <c r="V17" s="134"/>
      <c r="W17" s="431"/>
    </row>
    <row r="18" spans="1:23" s="166" customFormat="1" ht="72" customHeight="1" x14ac:dyDescent="0.35">
      <c r="A18" s="1450" t="s">
        <v>301</v>
      </c>
      <c r="B18" s="1452" t="s">
        <v>302</v>
      </c>
      <c r="C18" s="1452" t="s">
        <v>303</v>
      </c>
      <c r="D18" s="355" t="s">
        <v>304</v>
      </c>
      <c r="E18" s="356" t="s">
        <v>305</v>
      </c>
      <c r="F18" s="355" t="s">
        <v>306</v>
      </c>
      <c r="G18" s="355" t="s">
        <v>307</v>
      </c>
      <c r="H18" s="357" t="s">
        <v>268</v>
      </c>
      <c r="I18" s="357" t="s">
        <v>308</v>
      </c>
      <c r="J18" s="357" t="s">
        <v>309</v>
      </c>
      <c r="K18" s="357" t="s">
        <v>818</v>
      </c>
      <c r="L18" s="357" t="s">
        <v>310</v>
      </c>
      <c r="M18" s="357" t="s">
        <v>311</v>
      </c>
      <c r="N18" s="357" t="s">
        <v>312</v>
      </c>
      <c r="O18" s="357" t="s">
        <v>313</v>
      </c>
      <c r="P18" s="357" t="s">
        <v>314</v>
      </c>
      <c r="Q18" s="357" t="s">
        <v>315</v>
      </c>
      <c r="R18" s="357" t="s">
        <v>316</v>
      </c>
      <c r="S18" s="357" t="s">
        <v>317</v>
      </c>
      <c r="T18" s="357" t="s">
        <v>828</v>
      </c>
      <c r="U18" s="1454" t="s">
        <v>319</v>
      </c>
      <c r="V18" s="438"/>
    </row>
    <row r="19" spans="1:23" s="166" customFormat="1" ht="44.25" customHeight="1" thickBot="1" x14ac:dyDescent="0.4">
      <c r="A19" s="1451"/>
      <c r="B19" s="1453"/>
      <c r="C19" s="1453"/>
      <c r="D19" s="358" t="s">
        <v>320</v>
      </c>
      <c r="E19" s="358" t="s">
        <v>333</v>
      </c>
      <c r="F19" s="358" t="s">
        <v>322</v>
      </c>
      <c r="G19" s="358" t="s">
        <v>322</v>
      </c>
      <c r="H19" s="358" t="s">
        <v>77</v>
      </c>
      <c r="I19" s="358" t="s">
        <v>103</v>
      </c>
      <c r="J19" s="358" t="s">
        <v>323</v>
      </c>
      <c r="K19" s="358" t="s">
        <v>324</v>
      </c>
      <c r="L19" s="358" t="s">
        <v>324</v>
      </c>
      <c r="M19" s="358" t="s">
        <v>325</v>
      </c>
      <c r="N19" s="358" t="s">
        <v>324</v>
      </c>
      <c r="O19" s="358" t="s">
        <v>326</v>
      </c>
      <c r="P19" s="358" t="s">
        <v>820</v>
      </c>
      <c r="Q19" s="358" t="s">
        <v>327</v>
      </c>
      <c r="R19" s="358" t="s">
        <v>328</v>
      </c>
      <c r="S19" s="358" t="s">
        <v>329</v>
      </c>
      <c r="T19" s="358" t="s">
        <v>329</v>
      </c>
      <c r="U19" s="1455"/>
      <c r="V19" s="438"/>
    </row>
    <row r="20" spans="1:23" ht="15" customHeight="1" x14ac:dyDescent="0.35">
      <c r="A20" s="1442" t="str">
        <f>B14</f>
        <v>EXTRA-urb.i.1</v>
      </c>
      <c r="B20" s="361">
        <v>1</v>
      </c>
      <c r="C20" s="185"/>
      <c r="D20" s="119"/>
      <c r="E20" s="119"/>
      <c r="F20" s="185"/>
      <c r="G20" s="440"/>
      <c r="H20" s="120"/>
      <c r="I20" s="441"/>
      <c r="J20" s="442"/>
      <c r="K20" s="442"/>
      <c r="L20" s="443"/>
      <c r="M20" s="441"/>
      <c r="N20" s="443"/>
      <c r="O20" s="148"/>
      <c r="P20" s="148"/>
      <c r="Q20" s="441"/>
      <c r="R20" s="441"/>
      <c r="S20" s="441"/>
      <c r="T20" s="441"/>
      <c r="U20" s="444"/>
      <c r="V20" s="437"/>
    </row>
    <row r="21" spans="1:23" x14ac:dyDescent="0.35">
      <c r="A21" s="1442"/>
      <c r="B21" s="362">
        <v>2</v>
      </c>
      <c r="C21" s="118"/>
      <c r="D21" s="112"/>
      <c r="E21" s="112"/>
      <c r="F21" s="118"/>
      <c r="G21" s="445"/>
      <c r="H21" s="120"/>
      <c r="I21" s="428"/>
      <c r="J21" s="446"/>
      <c r="K21" s="446"/>
      <c r="L21" s="447"/>
      <c r="M21" s="428"/>
      <c r="N21" s="447"/>
      <c r="O21" s="139"/>
      <c r="P21" s="139"/>
      <c r="Q21" s="428"/>
      <c r="R21" s="428" t="s">
        <v>330</v>
      </c>
      <c r="S21" s="428"/>
      <c r="T21" s="428"/>
      <c r="U21" s="448"/>
      <c r="V21" s="437"/>
    </row>
    <row r="22" spans="1:23" x14ac:dyDescent="0.35">
      <c r="A22" s="1442"/>
      <c r="B22" s="362">
        <v>3</v>
      </c>
      <c r="C22" s="118"/>
      <c r="D22" s="112"/>
      <c r="E22" s="112"/>
      <c r="F22" s="118"/>
      <c r="G22" s="445"/>
      <c r="H22" s="120"/>
      <c r="I22" s="428"/>
      <c r="J22" s="446"/>
      <c r="K22" s="446"/>
      <c r="L22" s="447"/>
      <c r="M22" s="428"/>
      <c r="N22" s="447"/>
      <c r="O22" s="139"/>
      <c r="P22" s="139"/>
      <c r="Q22" s="428"/>
      <c r="R22" s="428"/>
      <c r="S22" s="428"/>
      <c r="T22" s="428"/>
      <c r="U22" s="448"/>
      <c r="V22" s="437"/>
    </row>
    <row r="23" spans="1:23" x14ac:dyDescent="0.35">
      <c r="A23" s="1442"/>
      <c r="B23" s="362">
        <v>4</v>
      </c>
      <c r="C23" s="118"/>
      <c r="D23" s="112"/>
      <c r="E23" s="112"/>
      <c r="F23" s="118"/>
      <c r="G23" s="445"/>
      <c r="H23" s="120"/>
      <c r="I23" s="428"/>
      <c r="J23" s="446"/>
      <c r="K23" s="446"/>
      <c r="L23" s="447"/>
      <c r="M23" s="428"/>
      <c r="N23" s="447"/>
      <c r="O23" s="139"/>
      <c r="P23" s="139"/>
      <c r="Q23" s="428"/>
      <c r="R23" s="428"/>
      <c r="S23" s="428"/>
      <c r="T23" s="428"/>
      <c r="U23" s="448"/>
      <c r="V23" s="437"/>
    </row>
    <row r="24" spans="1:23" x14ac:dyDescent="0.35">
      <c r="A24" s="1442"/>
      <c r="B24" s="362">
        <v>5</v>
      </c>
      <c r="C24" s="118"/>
      <c r="D24" s="112"/>
      <c r="E24" s="112"/>
      <c r="F24" s="118"/>
      <c r="G24" s="445"/>
      <c r="H24" s="120"/>
      <c r="I24" s="428"/>
      <c r="J24" s="446"/>
      <c r="K24" s="446"/>
      <c r="L24" s="447"/>
      <c r="M24" s="428"/>
      <c r="N24" s="447"/>
      <c r="O24" s="139"/>
      <c r="P24" s="139"/>
      <c r="Q24" s="428"/>
      <c r="R24" s="428"/>
      <c r="S24" s="428"/>
      <c r="T24" s="428"/>
      <c r="U24" s="448"/>
      <c r="V24" s="437"/>
    </row>
    <row r="25" spans="1:23" x14ac:dyDescent="0.35">
      <c r="A25" s="1442"/>
      <c r="B25" s="362">
        <v>6</v>
      </c>
      <c r="C25" s="118"/>
      <c r="D25" s="112"/>
      <c r="E25" s="112"/>
      <c r="F25" s="118"/>
      <c r="G25" s="445"/>
      <c r="H25" s="120"/>
      <c r="I25" s="428"/>
      <c r="J25" s="446"/>
      <c r="K25" s="446"/>
      <c r="L25" s="447"/>
      <c r="M25" s="428"/>
      <c r="N25" s="447"/>
      <c r="O25" s="139"/>
      <c r="P25" s="139"/>
      <c r="Q25" s="428"/>
      <c r="R25" s="428"/>
      <c r="S25" s="428"/>
      <c r="T25" s="428"/>
      <c r="U25" s="448"/>
      <c r="V25" s="437"/>
    </row>
    <row r="26" spans="1:23" x14ac:dyDescent="0.35">
      <c r="A26" s="1442"/>
      <c r="B26" s="362">
        <v>7</v>
      </c>
      <c r="C26" s="118"/>
      <c r="D26" s="112"/>
      <c r="E26" s="112"/>
      <c r="F26" s="118"/>
      <c r="G26" s="445"/>
      <c r="H26" s="120"/>
      <c r="I26" s="428"/>
      <c r="J26" s="446"/>
      <c r="K26" s="446"/>
      <c r="L26" s="447"/>
      <c r="M26" s="428"/>
      <c r="N26" s="447"/>
      <c r="O26" s="139"/>
      <c r="P26" s="139"/>
      <c r="Q26" s="428"/>
      <c r="R26" s="428"/>
      <c r="S26" s="428"/>
      <c r="T26" s="428"/>
      <c r="U26" s="448"/>
      <c r="V26" s="437"/>
    </row>
    <row r="27" spans="1:23" x14ac:dyDescent="0.35">
      <c r="A27" s="1442"/>
      <c r="B27" s="362">
        <v>8</v>
      </c>
      <c r="C27" s="118"/>
      <c r="D27" s="112"/>
      <c r="E27" s="112"/>
      <c r="F27" s="118"/>
      <c r="G27" s="445"/>
      <c r="H27" s="120"/>
      <c r="I27" s="428"/>
      <c r="J27" s="446"/>
      <c r="K27" s="446"/>
      <c r="L27" s="447"/>
      <c r="M27" s="428"/>
      <c r="N27" s="447"/>
      <c r="O27" s="139"/>
      <c r="P27" s="139"/>
      <c r="Q27" s="428"/>
      <c r="R27" s="428"/>
      <c r="S27" s="428"/>
      <c r="T27" s="428"/>
      <c r="U27" s="448"/>
      <c r="V27" s="437"/>
    </row>
    <row r="28" spans="1:23" x14ac:dyDescent="0.35">
      <c r="A28" s="1442"/>
      <c r="B28" s="362">
        <v>9</v>
      </c>
      <c r="C28" s="118"/>
      <c r="D28" s="112"/>
      <c r="E28" s="112"/>
      <c r="F28" s="118"/>
      <c r="G28" s="445"/>
      <c r="H28" s="120"/>
      <c r="I28" s="428"/>
      <c r="J28" s="446"/>
      <c r="K28" s="446"/>
      <c r="L28" s="447"/>
      <c r="M28" s="428"/>
      <c r="N28" s="447"/>
      <c r="O28" s="139"/>
      <c r="P28" s="139"/>
      <c r="Q28" s="428"/>
      <c r="R28" s="428"/>
      <c r="S28" s="428"/>
      <c r="T28" s="428"/>
      <c r="U28" s="448"/>
      <c r="V28" s="437"/>
    </row>
    <row r="29" spans="1:23" ht="15" thickBot="1" x14ac:dyDescent="0.4">
      <c r="A29" s="1443"/>
      <c r="B29" s="363">
        <v>10</v>
      </c>
      <c r="C29" s="132"/>
      <c r="D29" s="131"/>
      <c r="E29" s="131"/>
      <c r="F29" s="132"/>
      <c r="G29" s="449"/>
      <c r="H29" s="367"/>
      <c r="I29" s="450"/>
      <c r="J29" s="451"/>
      <c r="K29" s="451"/>
      <c r="L29" s="452"/>
      <c r="M29" s="450"/>
      <c r="N29" s="452"/>
      <c r="O29" s="140"/>
      <c r="P29" s="140"/>
      <c r="Q29" s="450"/>
      <c r="R29" s="450"/>
      <c r="S29" s="450"/>
      <c r="T29" s="450"/>
      <c r="U29" s="453"/>
      <c r="V29" s="437"/>
    </row>
    <row r="30" spans="1:23" ht="25" thickBot="1" x14ac:dyDescent="0.4">
      <c r="A30" s="564"/>
      <c r="C30" s="565"/>
      <c r="D30" s="566"/>
      <c r="E30" s="424" t="s">
        <v>331</v>
      </c>
      <c r="F30" s="425">
        <f>COUNTA(F20:F29)</f>
        <v>0</v>
      </c>
      <c r="G30" s="426">
        <f>COUNTA(G20:G29)</f>
        <v>0</v>
      </c>
      <c r="H30" s="565"/>
      <c r="I30" s="431"/>
      <c r="J30" s="567"/>
      <c r="K30" s="567"/>
      <c r="L30" s="568"/>
      <c r="M30" s="1354" t="s">
        <v>563</v>
      </c>
      <c r="N30" s="1355"/>
      <c r="O30" s="747">
        <f>SUM(O20:O29)</f>
        <v>0</v>
      </c>
      <c r="P30" s="748">
        <f>SUM(P20:P29)</f>
        <v>0</v>
      </c>
      <c r="Q30" s="431"/>
      <c r="S30" s="113"/>
      <c r="T30" s="117"/>
      <c r="U30" s="531"/>
      <c r="V30" s="455"/>
    </row>
    <row r="31" spans="1:23" ht="15" thickBot="1" x14ac:dyDescent="0.4">
      <c r="A31" s="456"/>
      <c r="B31" s="457"/>
      <c r="C31" s="407"/>
      <c r="D31" s="407"/>
      <c r="E31" s="407"/>
      <c r="F31" s="457"/>
      <c r="G31" s="407"/>
      <c r="H31" s="407"/>
      <c r="I31" s="457"/>
      <c r="J31" s="457"/>
      <c r="K31" s="457"/>
      <c r="L31" s="407"/>
      <c r="M31" s="407"/>
      <c r="N31" s="407"/>
      <c r="O31" s="407"/>
      <c r="P31" s="407"/>
      <c r="Q31" s="407"/>
      <c r="R31" s="407"/>
      <c r="S31" s="407"/>
      <c r="T31" s="458"/>
      <c r="U31" s="407"/>
      <c r="V31" s="459"/>
    </row>
    <row r="32" spans="1:23" ht="15" thickBot="1" x14ac:dyDescent="0.4">
      <c r="A32" s="432"/>
      <c r="B32" s="433"/>
      <c r="C32" s="434"/>
      <c r="D32" s="434"/>
      <c r="E32" s="434"/>
      <c r="F32" s="433"/>
      <c r="G32" s="434"/>
      <c r="H32" s="434"/>
      <c r="I32" s="433"/>
      <c r="J32" s="433"/>
      <c r="K32" s="433"/>
      <c r="L32" s="434"/>
      <c r="M32" s="434"/>
      <c r="N32" s="434"/>
      <c r="O32" s="434"/>
      <c r="P32" s="434"/>
      <c r="Q32" s="434"/>
      <c r="R32" s="434"/>
      <c r="S32" s="434"/>
      <c r="T32" s="434"/>
      <c r="U32" s="434"/>
      <c r="V32" s="435"/>
    </row>
    <row r="33" spans="1:23" ht="33.75" customHeight="1" thickBot="1" x14ac:dyDescent="0.4">
      <c r="A33" s="354" t="s">
        <v>9</v>
      </c>
      <c r="B33" s="1317" t="s">
        <v>125</v>
      </c>
      <c r="C33" s="1318"/>
      <c r="E33" s="1456" t="s">
        <v>294</v>
      </c>
      <c r="F33" s="1457"/>
      <c r="G33" s="1315">
        <f>VLOOKUP(B33,'EXTRAUrbano.Piano inv. forn '!$D$191:$AB$210,3,FALSE)</f>
        <v>0</v>
      </c>
      <c r="H33" s="1316"/>
      <c r="I33" s="104"/>
      <c r="J33" s="1456" t="s">
        <v>295</v>
      </c>
      <c r="K33" s="1458"/>
      <c r="L33" s="1457"/>
      <c r="M33" s="1315">
        <f>VLOOKUP(B33,'EXTRAUrbano.Piano inv. forn '!$D$191:$AB$210,4,FALSE)</f>
        <v>0</v>
      </c>
      <c r="N33" s="1316"/>
      <c r="P33" s="359" t="s">
        <v>296</v>
      </c>
      <c r="Q33" s="436"/>
      <c r="S33" s="360" t="s">
        <v>297</v>
      </c>
      <c r="T33" s="1171"/>
      <c r="U33" s="1173"/>
      <c r="V33" s="437"/>
    </row>
    <row r="34" spans="1:23" ht="13.5" customHeight="1" thickBot="1" x14ac:dyDescent="0.4">
      <c r="A34" s="133"/>
      <c r="B34" s="114"/>
      <c r="C34" s="114"/>
      <c r="E34" s="115"/>
      <c r="F34" s="115"/>
      <c r="G34" s="116"/>
      <c r="H34" s="116"/>
      <c r="I34" s="104"/>
      <c r="J34" s="115"/>
      <c r="K34" s="115"/>
      <c r="L34" s="115"/>
      <c r="M34" s="116"/>
      <c r="N34" s="116"/>
      <c r="P34" s="117"/>
      <c r="S34" s="113"/>
      <c r="T34" s="431"/>
      <c r="V34" s="134"/>
      <c r="W34" s="431"/>
    </row>
    <row r="35" spans="1:23" ht="33.75" customHeight="1" thickBot="1" x14ac:dyDescent="0.4">
      <c r="A35" s="1444" t="s">
        <v>298</v>
      </c>
      <c r="B35" s="1445"/>
      <c r="C35" s="1445"/>
      <c r="D35" s="1446"/>
      <c r="E35" s="1346">
        <f>VLOOKUP(B33,'EXTRAUrbano.Piano inv. forn '!$D$191:$AB$210,17,FALSE)</f>
        <v>0</v>
      </c>
      <c r="F35" s="1347"/>
      <c r="G35" s="1347"/>
      <c r="H35" s="1348"/>
      <c r="I35" s="104"/>
      <c r="J35" s="1447" t="s">
        <v>53</v>
      </c>
      <c r="K35" s="1448"/>
      <c r="L35" s="1449"/>
      <c r="M35" s="1346">
        <f>VLOOKUP(B33,'EXTRAUrbano.Piano inv. forn '!$D$191:$AB$210,19,FALSE)</f>
        <v>0</v>
      </c>
      <c r="N35" s="1348"/>
      <c r="O35" s="130"/>
      <c r="P35" s="360" t="s">
        <v>299</v>
      </c>
      <c r="Q35" s="135">
        <f>M35+E35</f>
        <v>0</v>
      </c>
      <c r="S35" s="360" t="s">
        <v>300</v>
      </c>
      <c r="T35" s="1171"/>
      <c r="U35" s="1173"/>
      <c r="V35" s="134"/>
      <c r="W35" s="431"/>
    </row>
    <row r="36" spans="1:23" ht="21.75" customHeight="1" thickBot="1" x14ac:dyDescent="0.4">
      <c r="A36" s="136"/>
      <c r="B36" s="137"/>
      <c r="C36" s="137"/>
      <c r="D36" s="137"/>
      <c r="E36" s="138"/>
      <c r="F36" s="138"/>
      <c r="G36" s="138"/>
      <c r="H36" s="138"/>
      <c r="I36" s="104"/>
      <c r="J36" s="115"/>
      <c r="K36" s="115"/>
      <c r="L36" s="115"/>
      <c r="M36" s="138"/>
      <c r="N36" s="138"/>
      <c r="O36" s="130"/>
      <c r="P36" s="113"/>
      <c r="Q36" s="130"/>
      <c r="S36" s="113"/>
      <c r="T36" s="114"/>
      <c r="U36" s="114"/>
      <c r="V36" s="134"/>
      <c r="W36" s="431"/>
    </row>
    <row r="37" spans="1:23" s="166" customFormat="1" ht="72" customHeight="1" x14ac:dyDescent="0.35">
      <c r="A37" s="1450" t="s">
        <v>301</v>
      </c>
      <c r="B37" s="1452" t="s">
        <v>302</v>
      </c>
      <c r="C37" s="1452" t="s">
        <v>303</v>
      </c>
      <c r="D37" s="355" t="s">
        <v>304</v>
      </c>
      <c r="E37" s="356" t="s">
        <v>305</v>
      </c>
      <c r="F37" s="355" t="s">
        <v>306</v>
      </c>
      <c r="G37" s="355" t="s">
        <v>307</v>
      </c>
      <c r="H37" s="357" t="s">
        <v>268</v>
      </c>
      <c r="I37" s="357" t="s">
        <v>308</v>
      </c>
      <c r="J37" s="357" t="s">
        <v>309</v>
      </c>
      <c r="K37" s="357" t="s">
        <v>818</v>
      </c>
      <c r="L37" s="357" t="s">
        <v>310</v>
      </c>
      <c r="M37" s="357" t="s">
        <v>311</v>
      </c>
      <c r="N37" s="357" t="s">
        <v>312</v>
      </c>
      <c r="O37" s="357" t="s">
        <v>313</v>
      </c>
      <c r="P37" s="357" t="s">
        <v>314</v>
      </c>
      <c r="Q37" s="357" t="s">
        <v>315</v>
      </c>
      <c r="R37" s="357" t="s">
        <v>316</v>
      </c>
      <c r="S37" s="357" t="s">
        <v>317</v>
      </c>
      <c r="T37" s="357" t="s">
        <v>828</v>
      </c>
      <c r="U37" s="1454" t="s">
        <v>319</v>
      </c>
      <c r="V37" s="438"/>
    </row>
    <row r="38" spans="1:23" s="166" customFormat="1" ht="44.25" customHeight="1" thickBot="1" x14ac:dyDescent="0.4">
      <c r="A38" s="1451"/>
      <c r="B38" s="1453"/>
      <c r="C38" s="1453"/>
      <c r="D38" s="358" t="s">
        <v>320</v>
      </c>
      <c r="E38" s="358" t="s">
        <v>333</v>
      </c>
      <c r="F38" s="358" t="s">
        <v>322</v>
      </c>
      <c r="G38" s="358" t="s">
        <v>322</v>
      </c>
      <c r="H38" s="358" t="s">
        <v>77</v>
      </c>
      <c r="I38" s="358" t="s">
        <v>103</v>
      </c>
      <c r="J38" s="358" t="s">
        <v>323</v>
      </c>
      <c r="K38" s="358" t="s">
        <v>324</v>
      </c>
      <c r="L38" s="358" t="s">
        <v>324</v>
      </c>
      <c r="M38" s="358" t="s">
        <v>325</v>
      </c>
      <c r="N38" s="358" t="s">
        <v>324</v>
      </c>
      <c r="O38" s="358" t="s">
        <v>326</v>
      </c>
      <c r="P38" s="358" t="s">
        <v>820</v>
      </c>
      <c r="Q38" s="358" t="s">
        <v>327</v>
      </c>
      <c r="R38" s="358" t="s">
        <v>328</v>
      </c>
      <c r="S38" s="358" t="s">
        <v>329</v>
      </c>
      <c r="T38" s="358" t="s">
        <v>329</v>
      </c>
      <c r="U38" s="1455"/>
      <c r="V38" s="438"/>
    </row>
    <row r="39" spans="1:23" ht="15" customHeight="1" x14ac:dyDescent="0.35">
      <c r="A39" s="1442" t="str">
        <f>B33</f>
        <v>EXTRA-urb.i.1</v>
      </c>
      <c r="B39" s="361">
        <v>1</v>
      </c>
      <c r="C39" s="185"/>
      <c r="D39" s="119"/>
      <c r="E39" s="119"/>
      <c r="F39" s="185"/>
      <c r="G39" s="440"/>
      <c r="H39" s="120"/>
      <c r="I39" s="441"/>
      <c r="J39" s="442"/>
      <c r="K39" s="442"/>
      <c r="L39" s="443"/>
      <c r="M39" s="441"/>
      <c r="N39" s="443"/>
      <c r="O39" s="148"/>
      <c r="P39" s="148"/>
      <c r="Q39" s="441"/>
      <c r="R39" s="441"/>
      <c r="S39" s="441"/>
      <c r="T39" s="441"/>
      <c r="U39" s="444"/>
      <c r="V39" s="437"/>
    </row>
    <row r="40" spans="1:23" x14ac:dyDescent="0.35">
      <c r="A40" s="1442"/>
      <c r="B40" s="362">
        <v>2</v>
      </c>
      <c r="C40" s="118"/>
      <c r="D40" s="112"/>
      <c r="E40" s="112"/>
      <c r="F40" s="118"/>
      <c r="G40" s="445"/>
      <c r="H40" s="120"/>
      <c r="I40" s="428"/>
      <c r="J40" s="446"/>
      <c r="K40" s="446"/>
      <c r="L40" s="447"/>
      <c r="M40" s="428"/>
      <c r="N40" s="447"/>
      <c r="O40" s="139"/>
      <c r="P40" s="139"/>
      <c r="Q40" s="428"/>
      <c r="R40" s="428" t="s">
        <v>330</v>
      </c>
      <c r="S40" s="428"/>
      <c r="T40" s="428"/>
      <c r="U40" s="448"/>
      <c r="V40" s="437"/>
    </row>
    <row r="41" spans="1:23" x14ac:dyDescent="0.35">
      <c r="A41" s="1442"/>
      <c r="B41" s="362">
        <v>3</v>
      </c>
      <c r="C41" s="118"/>
      <c r="D41" s="112"/>
      <c r="E41" s="112"/>
      <c r="F41" s="118"/>
      <c r="G41" s="445"/>
      <c r="H41" s="120"/>
      <c r="I41" s="428"/>
      <c r="J41" s="446"/>
      <c r="K41" s="446"/>
      <c r="L41" s="447"/>
      <c r="M41" s="428"/>
      <c r="N41" s="447"/>
      <c r="O41" s="139"/>
      <c r="P41" s="139"/>
      <c r="Q41" s="428"/>
      <c r="R41" s="428"/>
      <c r="S41" s="428"/>
      <c r="T41" s="428"/>
      <c r="U41" s="448"/>
      <c r="V41" s="437"/>
    </row>
    <row r="42" spans="1:23" x14ac:dyDescent="0.35">
      <c r="A42" s="1442"/>
      <c r="B42" s="362">
        <v>4</v>
      </c>
      <c r="C42" s="118"/>
      <c r="D42" s="112"/>
      <c r="E42" s="112"/>
      <c r="F42" s="118"/>
      <c r="G42" s="445"/>
      <c r="H42" s="120"/>
      <c r="I42" s="428"/>
      <c r="J42" s="446"/>
      <c r="K42" s="446"/>
      <c r="L42" s="447"/>
      <c r="M42" s="428"/>
      <c r="N42" s="447"/>
      <c r="O42" s="139"/>
      <c r="P42" s="139"/>
      <c r="Q42" s="428"/>
      <c r="R42" s="428"/>
      <c r="S42" s="428"/>
      <c r="T42" s="428"/>
      <c r="U42" s="448"/>
      <c r="V42" s="437"/>
    </row>
    <row r="43" spans="1:23" x14ac:dyDescent="0.35">
      <c r="A43" s="1442"/>
      <c r="B43" s="362">
        <v>5</v>
      </c>
      <c r="C43" s="118"/>
      <c r="D43" s="112"/>
      <c r="E43" s="112"/>
      <c r="F43" s="118"/>
      <c r="G43" s="445"/>
      <c r="H43" s="120"/>
      <c r="I43" s="428"/>
      <c r="J43" s="446"/>
      <c r="K43" s="446"/>
      <c r="L43" s="447"/>
      <c r="M43" s="428"/>
      <c r="N43" s="447"/>
      <c r="O43" s="139"/>
      <c r="P43" s="139"/>
      <c r="Q43" s="428"/>
      <c r="R43" s="428"/>
      <c r="S43" s="428"/>
      <c r="T43" s="428"/>
      <c r="U43" s="448"/>
      <c r="V43" s="437"/>
    </row>
    <row r="44" spans="1:23" x14ac:dyDescent="0.35">
      <c r="A44" s="1442"/>
      <c r="B44" s="362">
        <v>6</v>
      </c>
      <c r="C44" s="118"/>
      <c r="D44" s="112"/>
      <c r="E44" s="112"/>
      <c r="F44" s="118"/>
      <c r="G44" s="445"/>
      <c r="H44" s="120"/>
      <c r="I44" s="428"/>
      <c r="J44" s="446"/>
      <c r="K44" s="446"/>
      <c r="L44" s="447"/>
      <c r="M44" s="428"/>
      <c r="N44" s="447"/>
      <c r="O44" s="139"/>
      <c r="P44" s="139"/>
      <c r="Q44" s="428"/>
      <c r="R44" s="428"/>
      <c r="S44" s="428"/>
      <c r="T44" s="428"/>
      <c r="U44" s="448"/>
      <c r="V44" s="437"/>
    </row>
    <row r="45" spans="1:23" x14ac:dyDescent="0.35">
      <c r="A45" s="1442"/>
      <c r="B45" s="362">
        <v>7</v>
      </c>
      <c r="C45" s="118"/>
      <c r="D45" s="112"/>
      <c r="E45" s="112"/>
      <c r="F45" s="118"/>
      <c r="G45" s="445"/>
      <c r="H45" s="120"/>
      <c r="I45" s="428"/>
      <c r="J45" s="446"/>
      <c r="K45" s="446"/>
      <c r="L45" s="447"/>
      <c r="M45" s="428"/>
      <c r="N45" s="447"/>
      <c r="O45" s="139"/>
      <c r="P45" s="139"/>
      <c r="Q45" s="428"/>
      <c r="R45" s="428"/>
      <c r="S45" s="428"/>
      <c r="T45" s="428"/>
      <c r="U45" s="448"/>
      <c r="V45" s="437"/>
    </row>
    <row r="46" spans="1:23" x14ac:dyDescent="0.35">
      <c r="A46" s="1442"/>
      <c r="B46" s="362">
        <v>8</v>
      </c>
      <c r="C46" s="118"/>
      <c r="D46" s="112"/>
      <c r="E46" s="112"/>
      <c r="F46" s="118"/>
      <c r="G46" s="445"/>
      <c r="H46" s="120"/>
      <c r="I46" s="428"/>
      <c r="J46" s="446"/>
      <c r="K46" s="446"/>
      <c r="L46" s="447"/>
      <c r="M46" s="428"/>
      <c r="N46" s="447"/>
      <c r="O46" s="139"/>
      <c r="P46" s="139"/>
      <c r="Q46" s="428"/>
      <c r="R46" s="428"/>
      <c r="S46" s="428"/>
      <c r="T46" s="428"/>
      <c r="U46" s="448"/>
      <c r="V46" s="437"/>
    </row>
    <row r="47" spans="1:23" x14ac:dyDescent="0.35">
      <c r="A47" s="1442"/>
      <c r="B47" s="362">
        <v>9</v>
      </c>
      <c r="C47" s="118"/>
      <c r="D47" s="112"/>
      <c r="E47" s="112"/>
      <c r="F47" s="118"/>
      <c r="G47" s="445"/>
      <c r="H47" s="120"/>
      <c r="I47" s="428"/>
      <c r="J47" s="446"/>
      <c r="K47" s="446"/>
      <c r="L47" s="447"/>
      <c r="M47" s="428"/>
      <c r="N47" s="447"/>
      <c r="O47" s="139"/>
      <c r="P47" s="139"/>
      <c r="Q47" s="428"/>
      <c r="R47" s="428"/>
      <c r="S47" s="428"/>
      <c r="T47" s="428"/>
      <c r="U47" s="448"/>
      <c r="V47" s="437"/>
    </row>
    <row r="48" spans="1:23" ht="15" thickBot="1" x14ac:dyDescent="0.4">
      <c r="A48" s="1443"/>
      <c r="B48" s="363">
        <v>10</v>
      </c>
      <c r="C48" s="132"/>
      <c r="D48" s="131"/>
      <c r="E48" s="131"/>
      <c r="F48" s="132"/>
      <c r="G48" s="449"/>
      <c r="H48" s="367"/>
      <c r="I48" s="450"/>
      <c r="J48" s="451"/>
      <c r="K48" s="451"/>
      <c r="L48" s="452"/>
      <c r="M48" s="450"/>
      <c r="N48" s="452"/>
      <c r="O48" s="140"/>
      <c r="P48" s="140"/>
      <c r="Q48" s="450"/>
      <c r="R48" s="450"/>
      <c r="S48" s="450"/>
      <c r="T48" s="450"/>
      <c r="U48" s="453"/>
      <c r="V48" s="437"/>
    </row>
    <row r="49" spans="1:23" ht="25" thickBot="1" x14ac:dyDescent="0.4">
      <c r="A49" s="564"/>
      <c r="C49" s="565"/>
      <c r="D49" s="566"/>
      <c r="E49" s="424" t="s">
        <v>331</v>
      </c>
      <c r="F49" s="425">
        <f>COUNTA(F39:F48)</f>
        <v>0</v>
      </c>
      <c r="G49" s="426">
        <f>COUNTA(G39:G48)</f>
        <v>0</v>
      </c>
      <c r="H49" s="565"/>
      <c r="I49" s="431"/>
      <c r="J49" s="567"/>
      <c r="K49" s="567"/>
      <c r="L49" s="568"/>
      <c r="M49" s="1354" t="s">
        <v>563</v>
      </c>
      <c r="N49" s="1355"/>
      <c r="O49" s="747">
        <f>SUM(O39:O48)</f>
        <v>0</v>
      </c>
      <c r="P49" s="748">
        <f>SUM(P39:P48)</f>
        <v>0</v>
      </c>
      <c r="Q49" s="431"/>
      <c r="S49" s="113"/>
      <c r="T49" s="117"/>
      <c r="U49" s="531"/>
      <c r="V49" s="455"/>
    </row>
    <row r="50" spans="1:23" ht="15" thickBot="1" x14ac:dyDescent="0.4">
      <c r="A50" s="456"/>
      <c r="B50" s="457"/>
      <c r="C50" s="407"/>
      <c r="D50" s="407"/>
      <c r="E50" s="407"/>
      <c r="F50" s="457"/>
      <c r="G50" s="407"/>
      <c r="H50" s="407"/>
      <c r="I50" s="457"/>
      <c r="J50" s="457"/>
      <c r="K50" s="457"/>
      <c r="L50" s="407"/>
      <c r="M50" s="407"/>
      <c r="N50" s="407"/>
      <c r="O50" s="407"/>
      <c r="P50" s="407"/>
      <c r="Q50" s="407"/>
      <c r="R50" s="407"/>
      <c r="S50" s="407"/>
      <c r="T50" s="458"/>
      <c r="U50" s="407"/>
      <c r="V50" s="459"/>
    </row>
    <row r="51" spans="1:23" ht="15" thickBot="1" x14ac:dyDescent="0.4">
      <c r="A51" s="432"/>
      <c r="B51" s="433"/>
      <c r="C51" s="434"/>
      <c r="D51" s="434"/>
      <c r="E51" s="434"/>
      <c r="F51" s="433"/>
      <c r="G51" s="434"/>
      <c r="H51" s="434"/>
      <c r="I51" s="433"/>
      <c r="J51" s="433"/>
      <c r="K51" s="433"/>
      <c r="L51" s="434"/>
      <c r="M51" s="434"/>
      <c r="N51" s="434"/>
      <c r="O51" s="434"/>
      <c r="P51" s="434"/>
      <c r="Q51" s="434"/>
      <c r="R51" s="434"/>
      <c r="S51" s="434"/>
      <c r="T51" s="434"/>
      <c r="U51" s="434"/>
      <c r="V51" s="435"/>
    </row>
    <row r="52" spans="1:23" ht="33.75" customHeight="1" thickBot="1" x14ac:dyDescent="0.4">
      <c r="A52" s="354" t="s">
        <v>9</v>
      </c>
      <c r="B52" s="1317" t="s">
        <v>125</v>
      </c>
      <c r="C52" s="1318"/>
      <c r="E52" s="1456" t="s">
        <v>294</v>
      </c>
      <c r="F52" s="1457"/>
      <c r="G52" s="1315">
        <f>VLOOKUP(B52,'EXTRAUrbano.Piano inv. forn '!$D$191:$AB$210,3,FALSE)</f>
        <v>0</v>
      </c>
      <c r="H52" s="1316"/>
      <c r="I52" s="104"/>
      <c r="J52" s="1456" t="s">
        <v>295</v>
      </c>
      <c r="K52" s="1458"/>
      <c r="L52" s="1457"/>
      <c r="M52" s="1315">
        <f>VLOOKUP(B52,'EXTRAUrbano.Piano inv. forn '!$D$191:$AB$210,4,FALSE)</f>
        <v>0</v>
      </c>
      <c r="N52" s="1316"/>
      <c r="P52" s="359" t="s">
        <v>296</v>
      </c>
      <c r="Q52" s="436"/>
      <c r="S52" s="360" t="s">
        <v>297</v>
      </c>
      <c r="T52" s="1171"/>
      <c r="U52" s="1173"/>
      <c r="V52" s="437"/>
    </row>
    <row r="53" spans="1:23" ht="13.5" customHeight="1" thickBot="1" x14ac:dyDescent="0.4">
      <c r="A53" s="133"/>
      <c r="B53" s="114"/>
      <c r="C53" s="114"/>
      <c r="E53" s="115"/>
      <c r="F53" s="115"/>
      <c r="G53" s="116"/>
      <c r="H53" s="116"/>
      <c r="I53" s="104"/>
      <c r="J53" s="115"/>
      <c r="K53" s="115"/>
      <c r="L53" s="115"/>
      <c r="M53" s="116"/>
      <c r="N53" s="116"/>
      <c r="P53" s="117"/>
      <c r="S53" s="113"/>
      <c r="T53" s="431"/>
      <c r="V53" s="134"/>
      <c r="W53" s="431"/>
    </row>
    <row r="54" spans="1:23" ht="33.75" customHeight="1" thickBot="1" x14ac:dyDescent="0.4">
      <c r="A54" s="1444" t="s">
        <v>298</v>
      </c>
      <c r="B54" s="1445"/>
      <c r="C54" s="1445"/>
      <c r="D54" s="1446"/>
      <c r="E54" s="1346">
        <f>VLOOKUP(B52,'EXTRAUrbano.Piano inv. forn '!$D$191:$AB$210,17,FALSE)</f>
        <v>0</v>
      </c>
      <c r="F54" s="1347"/>
      <c r="G54" s="1347"/>
      <c r="H54" s="1348"/>
      <c r="I54" s="104"/>
      <c r="J54" s="1447" t="s">
        <v>53</v>
      </c>
      <c r="K54" s="1448"/>
      <c r="L54" s="1449"/>
      <c r="M54" s="1346">
        <f>VLOOKUP(B52,'EXTRAUrbano.Piano inv. forn '!$D$191:$AB$210,19,FALSE)</f>
        <v>0</v>
      </c>
      <c r="N54" s="1348"/>
      <c r="O54" s="130"/>
      <c r="P54" s="360" t="s">
        <v>299</v>
      </c>
      <c r="Q54" s="135">
        <f>M54+E54</f>
        <v>0</v>
      </c>
      <c r="S54" s="360" t="s">
        <v>300</v>
      </c>
      <c r="T54" s="1171"/>
      <c r="U54" s="1173"/>
      <c r="V54" s="134"/>
      <c r="W54" s="431"/>
    </row>
    <row r="55" spans="1:23" ht="21.75" customHeight="1" thickBot="1" x14ac:dyDescent="0.4">
      <c r="A55" s="136"/>
      <c r="B55" s="137"/>
      <c r="C55" s="137"/>
      <c r="D55" s="137"/>
      <c r="E55" s="138"/>
      <c r="F55" s="138"/>
      <c r="G55" s="138"/>
      <c r="H55" s="138"/>
      <c r="I55" s="104"/>
      <c r="J55" s="115"/>
      <c r="K55" s="115"/>
      <c r="L55" s="115"/>
      <c r="M55" s="138"/>
      <c r="N55" s="138"/>
      <c r="O55" s="130"/>
      <c r="P55" s="113"/>
      <c r="Q55" s="130"/>
      <c r="S55" s="113"/>
      <c r="T55" s="114"/>
      <c r="U55" s="114"/>
      <c r="V55" s="134"/>
      <c r="W55" s="431"/>
    </row>
    <row r="56" spans="1:23" s="166" customFormat="1" ht="72" customHeight="1" x14ac:dyDescent="0.35">
      <c r="A56" s="1450" t="s">
        <v>301</v>
      </c>
      <c r="B56" s="1452" t="s">
        <v>302</v>
      </c>
      <c r="C56" s="1452" t="s">
        <v>303</v>
      </c>
      <c r="D56" s="355" t="s">
        <v>304</v>
      </c>
      <c r="E56" s="356" t="s">
        <v>305</v>
      </c>
      <c r="F56" s="355" t="s">
        <v>306</v>
      </c>
      <c r="G56" s="355" t="s">
        <v>307</v>
      </c>
      <c r="H56" s="357" t="s">
        <v>268</v>
      </c>
      <c r="I56" s="357" t="s">
        <v>308</v>
      </c>
      <c r="J56" s="357" t="s">
        <v>309</v>
      </c>
      <c r="K56" s="357" t="s">
        <v>818</v>
      </c>
      <c r="L56" s="357" t="s">
        <v>310</v>
      </c>
      <c r="M56" s="357" t="s">
        <v>311</v>
      </c>
      <c r="N56" s="357" t="s">
        <v>312</v>
      </c>
      <c r="O56" s="357" t="s">
        <v>313</v>
      </c>
      <c r="P56" s="357" t="s">
        <v>314</v>
      </c>
      <c r="Q56" s="357" t="s">
        <v>315</v>
      </c>
      <c r="R56" s="357" t="s">
        <v>316</v>
      </c>
      <c r="S56" s="357" t="s">
        <v>317</v>
      </c>
      <c r="T56" s="357" t="s">
        <v>828</v>
      </c>
      <c r="U56" s="1454" t="s">
        <v>319</v>
      </c>
      <c r="V56" s="438"/>
    </row>
    <row r="57" spans="1:23" s="166" customFormat="1" ht="44.25" customHeight="1" thickBot="1" x14ac:dyDescent="0.4">
      <c r="A57" s="1451"/>
      <c r="B57" s="1453"/>
      <c r="C57" s="1453"/>
      <c r="D57" s="358" t="s">
        <v>320</v>
      </c>
      <c r="E57" s="358" t="s">
        <v>333</v>
      </c>
      <c r="F57" s="358" t="s">
        <v>322</v>
      </c>
      <c r="G57" s="358" t="s">
        <v>322</v>
      </c>
      <c r="H57" s="358" t="s">
        <v>77</v>
      </c>
      <c r="I57" s="358" t="s">
        <v>103</v>
      </c>
      <c r="J57" s="358" t="s">
        <v>323</v>
      </c>
      <c r="K57" s="358" t="s">
        <v>324</v>
      </c>
      <c r="L57" s="358" t="s">
        <v>324</v>
      </c>
      <c r="M57" s="358" t="s">
        <v>325</v>
      </c>
      <c r="N57" s="358" t="s">
        <v>324</v>
      </c>
      <c r="O57" s="358" t="s">
        <v>326</v>
      </c>
      <c r="P57" s="358" t="s">
        <v>820</v>
      </c>
      <c r="Q57" s="358" t="s">
        <v>327</v>
      </c>
      <c r="R57" s="358" t="s">
        <v>328</v>
      </c>
      <c r="S57" s="358" t="s">
        <v>329</v>
      </c>
      <c r="T57" s="358" t="s">
        <v>329</v>
      </c>
      <c r="U57" s="1455"/>
      <c r="V57" s="438"/>
    </row>
    <row r="58" spans="1:23" ht="15" customHeight="1" x14ac:dyDescent="0.35">
      <c r="A58" s="1442" t="str">
        <f>B52</f>
        <v>EXTRA-urb.i.1</v>
      </c>
      <c r="B58" s="361">
        <v>1</v>
      </c>
      <c r="C58" s="185"/>
      <c r="D58" s="119"/>
      <c r="E58" s="119"/>
      <c r="F58" s="185"/>
      <c r="G58" s="440"/>
      <c r="H58" s="120"/>
      <c r="I58" s="441"/>
      <c r="J58" s="442"/>
      <c r="K58" s="442"/>
      <c r="L58" s="443"/>
      <c r="M58" s="441"/>
      <c r="N58" s="443"/>
      <c r="O58" s="148"/>
      <c r="P58" s="148"/>
      <c r="Q58" s="441"/>
      <c r="R58" s="441"/>
      <c r="S58" s="441"/>
      <c r="T58" s="441"/>
      <c r="U58" s="444"/>
      <c r="V58" s="437"/>
    </row>
    <row r="59" spans="1:23" x14ac:dyDescent="0.35">
      <c r="A59" s="1442"/>
      <c r="B59" s="362">
        <v>2</v>
      </c>
      <c r="C59" s="118"/>
      <c r="D59" s="112"/>
      <c r="E59" s="112"/>
      <c r="F59" s="118"/>
      <c r="G59" s="445"/>
      <c r="H59" s="120"/>
      <c r="I59" s="428"/>
      <c r="J59" s="446"/>
      <c r="K59" s="446"/>
      <c r="L59" s="447"/>
      <c r="M59" s="428"/>
      <c r="N59" s="447"/>
      <c r="O59" s="139"/>
      <c r="P59" s="139"/>
      <c r="Q59" s="428"/>
      <c r="R59" s="428" t="s">
        <v>330</v>
      </c>
      <c r="S59" s="428"/>
      <c r="T59" s="428"/>
      <c r="U59" s="448"/>
      <c r="V59" s="437"/>
    </row>
    <row r="60" spans="1:23" x14ac:dyDescent="0.35">
      <c r="A60" s="1442"/>
      <c r="B60" s="362">
        <v>3</v>
      </c>
      <c r="C60" s="118"/>
      <c r="D60" s="112"/>
      <c r="E60" s="112"/>
      <c r="F60" s="118"/>
      <c r="G60" s="445"/>
      <c r="H60" s="120"/>
      <c r="I60" s="428"/>
      <c r="J60" s="446"/>
      <c r="K60" s="446"/>
      <c r="L60" s="447"/>
      <c r="M60" s="428"/>
      <c r="N60" s="447"/>
      <c r="O60" s="139"/>
      <c r="P60" s="139"/>
      <c r="Q60" s="428"/>
      <c r="R60" s="428"/>
      <c r="S60" s="428"/>
      <c r="T60" s="428"/>
      <c r="U60" s="448"/>
      <c r="V60" s="437"/>
    </row>
    <row r="61" spans="1:23" x14ac:dyDescent="0.35">
      <c r="A61" s="1442"/>
      <c r="B61" s="362">
        <v>4</v>
      </c>
      <c r="C61" s="118"/>
      <c r="D61" s="112"/>
      <c r="E61" s="112"/>
      <c r="F61" s="118"/>
      <c r="G61" s="445"/>
      <c r="H61" s="120"/>
      <c r="I61" s="428"/>
      <c r="J61" s="446"/>
      <c r="K61" s="446"/>
      <c r="L61" s="447"/>
      <c r="M61" s="428"/>
      <c r="N61" s="447"/>
      <c r="O61" s="139"/>
      <c r="P61" s="139"/>
      <c r="Q61" s="428"/>
      <c r="R61" s="428"/>
      <c r="S61" s="428"/>
      <c r="T61" s="428"/>
      <c r="U61" s="448"/>
      <c r="V61" s="437"/>
    </row>
    <row r="62" spans="1:23" x14ac:dyDescent="0.35">
      <c r="A62" s="1442"/>
      <c r="B62" s="362">
        <v>5</v>
      </c>
      <c r="C62" s="118"/>
      <c r="D62" s="112"/>
      <c r="E62" s="112"/>
      <c r="F62" s="118"/>
      <c r="G62" s="445"/>
      <c r="H62" s="120"/>
      <c r="I62" s="428"/>
      <c r="J62" s="446"/>
      <c r="K62" s="446"/>
      <c r="L62" s="447"/>
      <c r="M62" s="428"/>
      <c r="N62" s="447"/>
      <c r="O62" s="139"/>
      <c r="P62" s="139"/>
      <c r="Q62" s="428"/>
      <c r="R62" s="428"/>
      <c r="S62" s="428"/>
      <c r="T62" s="428"/>
      <c r="U62" s="448"/>
      <c r="V62" s="437"/>
    </row>
    <row r="63" spans="1:23" x14ac:dyDescent="0.35">
      <c r="A63" s="1442"/>
      <c r="B63" s="362">
        <v>6</v>
      </c>
      <c r="C63" s="118"/>
      <c r="D63" s="112"/>
      <c r="E63" s="112"/>
      <c r="F63" s="118"/>
      <c r="G63" s="445"/>
      <c r="H63" s="120"/>
      <c r="I63" s="428"/>
      <c r="J63" s="446"/>
      <c r="K63" s="446"/>
      <c r="L63" s="447"/>
      <c r="M63" s="428"/>
      <c r="N63" s="447"/>
      <c r="O63" s="139"/>
      <c r="P63" s="139"/>
      <c r="Q63" s="428"/>
      <c r="R63" s="428"/>
      <c r="S63" s="428"/>
      <c r="T63" s="428"/>
      <c r="U63" s="448"/>
      <c r="V63" s="437"/>
    </row>
    <row r="64" spans="1:23" x14ac:dyDescent="0.35">
      <c r="A64" s="1442"/>
      <c r="B64" s="362">
        <v>7</v>
      </c>
      <c r="C64" s="118"/>
      <c r="D64" s="112"/>
      <c r="E64" s="112"/>
      <c r="F64" s="118"/>
      <c r="G64" s="445"/>
      <c r="H64" s="120"/>
      <c r="I64" s="428"/>
      <c r="J64" s="446"/>
      <c r="K64" s="446"/>
      <c r="L64" s="447"/>
      <c r="M64" s="428"/>
      <c r="N64" s="447"/>
      <c r="O64" s="139"/>
      <c r="P64" s="139"/>
      <c r="Q64" s="428"/>
      <c r="R64" s="428"/>
      <c r="S64" s="428"/>
      <c r="T64" s="428"/>
      <c r="U64" s="448"/>
      <c r="V64" s="437"/>
    </row>
    <row r="65" spans="1:23" x14ac:dyDescent="0.35">
      <c r="A65" s="1442"/>
      <c r="B65" s="362">
        <v>8</v>
      </c>
      <c r="C65" s="118"/>
      <c r="D65" s="112"/>
      <c r="E65" s="112"/>
      <c r="F65" s="118"/>
      <c r="G65" s="445"/>
      <c r="H65" s="120"/>
      <c r="I65" s="428"/>
      <c r="J65" s="446"/>
      <c r="K65" s="446"/>
      <c r="L65" s="447"/>
      <c r="M65" s="428"/>
      <c r="N65" s="447"/>
      <c r="O65" s="139"/>
      <c r="P65" s="139"/>
      <c r="Q65" s="428"/>
      <c r="R65" s="428"/>
      <c r="S65" s="428"/>
      <c r="T65" s="428"/>
      <c r="U65" s="448"/>
      <c r="V65" s="437"/>
    </row>
    <row r="66" spans="1:23" x14ac:dyDescent="0.35">
      <c r="A66" s="1442"/>
      <c r="B66" s="362">
        <v>9</v>
      </c>
      <c r="C66" s="118"/>
      <c r="D66" s="112"/>
      <c r="E66" s="112"/>
      <c r="F66" s="118"/>
      <c r="G66" s="445"/>
      <c r="H66" s="120"/>
      <c r="I66" s="428"/>
      <c r="J66" s="446"/>
      <c r="K66" s="446"/>
      <c r="L66" s="447"/>
      <c r="M66" s="428"/>
      <c r="N66" s="447"/>
      <c r="O66" s="139"/>
      <c r="P66" s="139"/>
      <c r="Q66" s="428"/>
      <c r="R66" s="428"/>
      <c r="S66" s="428"/>
      <c r="T66" s="428"/>
      <c r="U66" s="448"/>
      <c r="V66" s="437"/>
    </row>
    <row r="67" spans="1:23" ht="15" thickBot="1" x14ac:dyDescent="0.4">
      <c r="A67" s="1443"/>
      <c r="B67" s="363">
        <v>10</v>
      </c>
      <c r="C67" s="132"/>
      <c r="D67" s="131"/>
      <c r="E67" s="131"/>
      <c r="F67" s="132"/>
      <c r="G67" s="449"/>
      <c r="H67" s="367"/>
      <c r="I67" s="450"/>
      <c r="J67" s="451"/>
      <c r="K67" s="451"/>
      <c r="L67" s="452"/>
      <c r="M67" s="450"/>
      <c r="N67" s="452"/>
      <c r="O67" s="140"/>
      <c r="P67" s="140"/>
      <c r="Q67" s="450"/>
      <c r="R67" s="450"/>
      <c r="S67" s="450"/>
      <c r="T67" s="450"/>
      <c r="U67" s="453"/>
      <c r="V67" s="437"/>
    </row>
    <row r="68" spans="1:23" ht="25" thickBot="1" x14ac:dyDescent="0.4">
      <c r="A68" s="564"/>
      <c r="C68" s="565"/>
      <c r="D68" s="566"/>
      <c r="E68" s="424" t="s">
        <v>331</v>
      </c>
      <c r="F68" s="425">
        <f>COUNTA(F58:F67)</f>
        <v>0</v>
      </c>
      <c r="G68" s="426">
        <f>COUNTA(G58:G67)</f>
        <v>0</v>
      </c>
      <c r="H68" s="565"/>
      <c r="I68" s="431"/>
      <c r="J68" s="567"/>
      <c r="K68" s="567"/>
      <c r="L68" s="568"/>
      <c r="M68" s="1354" t="s">
        <v>563</v>
      </c>
      <c r="N68" s="1355"/>
      <c r="O68" s="747">
        <f>SUM(O58:O67)</f>
        <v>0</v>
      </c>
      <c r="P68" s="748">
        <f>SUM(P58:P67)</f>
        <v>0</v>
      </c>
      <c r="Q68" s="431"/>
      <c r="S68" s="113"/>
      <c r="T68" s="117"/>
      <c r="U68" s="531"/>
      <c r="V68" s="455"/>
    </row>
    <row r="69" spans="1:23" ht="15" thickBot="1" x14ac:dyDescent="0.4">
      <c r="A69" s="456"/>
      <c r="B69" s="457"/>
      <c r="C69" s="407"/>
      <c r="D69" s="407"/>
      <c r="E69" s="407"/>
      <c r="F69" s="457"/>
      <c r="G69" s="407"/>
      <c r="H69" s="407"/>
      <c r="I69" s="457"/>
      <c r="J69" s="457"/>
      <c r="K69" s="457"/>
      <c r="L69" s="407"/>
      <c r="M69" s="407"/>
      <c r="N69" s="407"/>
      <c r="O69" s="407"/>
      <c r="P69" s="407"/>
      <c r="Q69" s="407"/>
      <c r="R69" s="407"/>
      <c r="S69" s="407"/>
      <c r="T69" s="458"/>
      <c r="U69" s="407"/>
      <c r="V69" s="459"/>
    </row>
    <row r="70" spans="1:23" ht="15" thickBot="1" x14ac:dyDescent="0.4">
      <c r="A70" s="432"/>
      <c r="B70" s="433"/>
      <c r="C70" s="434"/>
      <c r="D70" s="434"/>
      <c r="E70" s="434"/>
      <c r="F70" s="433"/>
      <c r="G70" s="434"/>
      <c r="H70" s="434"/>
      <c r="I70" s="433"/>
      <c r="J70" s="433"/>
      <c r="K70" s="433"/>
      <c r="L70" s="434"/>
      <c r="M70" s="434"/>
      <c r="N70" s="434"/>
      <c r="O70" s="434"/>
      <c r="P70" s="434"/>
      <c r="Q70" s="434"/>
      <c r="R70" s="434"/>
      <c r="S70" s="434"/>
      <c r="T70" s="434"/>
      <c r="U70" s="434"/>
      <c r="V70" s="435"/>
    </row>
    <row r="71" spans="1:23" ht="33.75" customHeight="1" thickBot="1" x14ac:dyDescent="0.4">
      <c r="A71" s="354" t="s">
        <v>9</v>
      </c>
      <c r="B71" s="1317" t="s">
        <v>125</v>
      </c>
      <c r="C71" s="1318"/>
      <c r="E71" s="1456" t="s">
        <v>294</v>
      </c>
      <c r="F71" s="1457"/>
      <c r="G71" s="1315">
        <f>VLOOKUP(B71,'EXTRAUrbano.Piano inv. forn '!$D$191:$AB$210,3,FALSE)</f>
        <v>0</v>
      </c>
      <c r="H71" s="1316"/>
      <c r="I71" s="104"/>
      <c r="J71" s="1456" t="s">
        <v>295</v>
      </c>
      <c r="K71" s="1458"/>
      <c r="L71" s="1457"/>
      <c r="M71" s="1315">
        <f>VLOOKUP(B71,'EXTRAUrbano.Piano inv. forn '!$D$191:$AB$210,4,FALSE)</f>
        <v>0</v>
      </c>
      <c r="N71" s="1316"/>
      <c r="P71" s="359" t="s">
        <v>296</v>
      </c>
      <c r="Q71" s="436"/>
      <c r="S71" s="360" t="s">
        <v>297</v>
      </c>
      <c r="T71" s="1171"/>
      <c r="U71" s="1173"/>
      <c r="V71" s="437"/>
    </row>
    <row r="72" spans="1:23" ht="13.5" customHeight="1" thickBot="1" x14ac:dyDescent="0.4">
      <c r="A72" s="133"/>
      <c r="B72" s="114"/>
      <c r="C72" s="114"/>
      <c r="E72" s="115"/>
      <c r="F72" s="115"/>
      <c r="G72" s="116"/>
      <c r="H72" s="116"/>
      <c r="I72" s="104"/>
      <c r="J72" s="115"/>
      <c r="K72" s="115"/>
      <c r="L72" s="115"/>
      <c r="M72" s="116"/>
      <c r="N72" s="116"/>
      <c r="P72" s="117"/>
      <c r="S72" s="113"/>
      <c r="T72" s="431"/>
      <c r="V72" s="134"/>
      <c r="W72" s="431"/>
    </row>
    <row r="73" spans="1:23" ht="33.75" customHeight="1" thickBot="1" x14ac:dyDescent="0.4">
      <c r="A73" s="1444" t="s">
        <v>298</v>
      </c>
      <c r="B73" s="1445"/>
      <c r="C73" s="1445"/>
      <c r="D73" s="1446"/>
      <c r="E73" s="1346">
        <f>VLOOKUP(B71,'EXTRAUrbano.Piano inv. forn '!$D$191:$AB$210,17,FALSE)</f>
        <v>0</v>
      </c>
      <c r="F73" s="1347"/>
      <c r="G73" s="1347"/>
      <c r="H73" s="1348"/>
      <c r="I73" s="104"/>
      <c r="J73" s="1447" t="s">
        <v>53</v>
      </c>
      <c r="K73" s="1448"/>
      <c r="L73" s="1449"/>
      <c r="M73" s="1346">
        <f>VLOOKUP(B71,'EXTRAUrbano.Piano inv. forn '!$D$191:$AB$210,19,FALSE)</f>
        <v>0</v>
      </c>
      <c r="N73" s="1348"/>
      <c r="O73" s="130"/>
      <c r="P73" s="360" t="s">
        <v>299</v>
      </c>
      <c r="Q73" s="135">
        <f>M73+E73</f>
        <v>0</v>
      </c>
      <c r="S73" s="360" t="s">
        <v>300</v>
      </c>
      <c r="T73" s="1171"/>
      <c r="U73" s="1173"/>
      <c r="V73" s="134"/>
      <c r="W73" s="431"/>
    </row>
    <row r="74" spans="1:23" ht="21.75" customHeight="1" thickBot="1" x14ac:dyDescent="0.4">
      <c r="A74" s="136"/>
      <c r="B74" s="137"/>
      <c r="C74" s="137"/>
      <c r="D74" s="137"/>
      <c r="E74" s="138"/>
      <c r="F74" s="138"/>
      <c r="G74" s="138"/>
      <c r="H74" s="138"/>
      <c r="I74" s="104"/>
      <c r="J74" s="115"/>
      <c r="K74" s="115"/>
      <c r="L74" s="115"/>
      <c r="M74" s="138"/>
      <c r="N74" s="138"/>
      <c r="O74" s="130"/>
      <c r="P74" s="113"/>
      <c r="Q74" s="130"/>
      <c r="S74" s="113"/>
      <c r="T74" s="114"/>
      <c r="U74" s="114"/>
      <c r="V74" s="134"/>
      <c r="W74" s="431"/>
    </row>
    <row r="75" spans="1:23" s="166" customFormat="1" ht="72" customHeight="1" x14ac:dyDescent="0.35">
      <c r="A75" s="1450" t="s">
        <v>301</v>
      </c>
      <c r="B75" s="1452" t="s">
        <v>302</v>
      </c>
      <c r="C75" s="1452" t="s">
        <v>303</v>
      </c>
      <c r="D75" s="355" t="s">
        <v>304</v>
      </c>
      <c r="E75" s="356" t="s">
        <v>305</v>
      </c>
      <c r="F75" s="355" t="s">
        <v>306</v>
      </c>
      <c r="G75" s="355" t="s">
        <v>307</v>
      </c>
      <c r="H75" s="357" t="s">
        <v>268</v>
      </c>
      <c r="I75" s="357" t="s">
        <v>308</v>
      </c>
      <c r="J75" s="357" t="s">
        <v>309</v>
      </c>
      <c r="K75" s="357" t="s">
        <v>818</v>
      </c>
      <c r="L75" s="357" t="s">
        <v>310</v>
      </c>
      <c r="M75" s="357" t="s">
        <v>311</v>
      </c>
      <c r="N75" s="357" t="s">
        <v>312</v>
      </c>
      <c r="O75" s="357" t="s">
        <v>313</v>
      </c>
      <c r="P75" s="357" t="s">
        <v>314</v>
      </c>
      <c r="Q75" s="357" t="s">
        <v>315</v>
      </c>
      <c r="R75" s="357" t="s">
        <v>316</v>
      </c>
      <c r="S75" s="357" t="s">
        <v>317</v>
      </c>
      <c r="T75" s="357" t="s">
        <v>828</v>
      </c>
      <c r="U75" s="1454" t="s">
        <v>319</v>
      </c>
      <c r="V75" s="438"/>
    </row>
    <row r="76" spans="1:23" s="166" customFormat="1" ht="44.25" customHeight="1" thickBot="1" x14ac:dyDescent="0.4">
      <c r="A76" s="1451"/>
      <c r="B76" s="1453"/>
      <c r="C76" s="1453"/>
      <c r="D76" s="358" t="s">
        <v>320</v>
      </c>
      <c r="E76" s="358" t="s">
        <v>333</v>
      </c>
      <c r="F76" s="358" t="s">
        <v>322</v>
      </c>
      <c r="G76" s="358" t="s">
        <v>322</v>
      </c>
      <c r="H76" s="358" t="s">
        <v>77</v>
      </c>
      <c r="I76" s="358" t="s">
        <v>103</v>
      </c>
      <c r="J76" s="358" t="s">
        <v>323</v>
      </c>
      <c r="K76" s="358" t="s">
        <v>324</v>
      </c>
      <c r="L76" s="358" t="s">
        <v>324</v>
      </c>
      <c r="M76" s="358" t="s">
        <v>325</v>
      </c>
      <c r="N76" s="358" t="s">
        <v>324</v>
      </c>
      <c r="O76" s="358" t="s">
        <v>326</v>
      </c>
      <c r="P76" s="358" t="s">
        <v>820</v>
      </c>
      <c r="Q76" s="358" t="s">
        <v>327</v>
      </c>
      <c r="R76" s="358" t="s">
        <v>328</v>
      </c>
      <c r="S76" s="358" t="s">
        <v>329</v>
      </c>
      <c r="T76" s="358" t="s">
        <v>329</v>
      </c>
      <c r="U76" s="1455"/>
      <c r="V76" s="438"/>
    </row>
    <row r="77" spans="1:23" ht="15" customHeight="1" x14ac:dyDescent="0.35">
      <c r="A77" s="1442" t="str">
        <f>B71</f>
        <v>EXTRA-urb.i.1</v>
      </c>
      <c r="B77" s="361">
        <v>1</v>
      </c>
      <c r="C77" s="185"/>
      <c r="D77" s="119"/>
      <c r="E77" s="119"/>
      <c r="F77" s="185"/>
      <c r="G77" s="440"/>
      <c r="H77" s="120"/>
      <c r="I77" s="441"/>
      <c r="J77" s="442"/>
      <c r="K77" s="442"/>
      <c r="L77" s="443"/>
      <c r="M77" s="441"/>
      <c r="N77" s="443"/>
      <c r="O77" s="148"/>
      <c r="P77" s="148"/>
      <c r="Q77" s="441"/>
      <c r="R77" s="441"/>
      <c r="S77" s="441"/>
      <c r="T77" s="441"/>
      <c r="U77" s="444"/>
      <c r="V77" s="437"/>
    </row>
    <row r="78" spans="1:23" x14ac:dyDescent="0.35">
      <c r="A78" s="1442"/>
      <c r="B78" s="362">
        <v>2</v>
      </c>
      <c r="C78" s="118"/>
      <c r="D78" s="112"/>
      <c r="E78" s="112"/>
      <c r="F78" s="118"/>
      <c r="G78" s="445"/>
      <c r="H78" s="120"/>
      <c r="I78" s="428"/>
      <c r="J78" s="446"/>
      <c r="K78" s="446"/>
      <c r="L78" s="447"/>
      <c r="M78" s="428"/>
      <c r="N78" s="447"/>
      <c r="O78" s="139"/>
      <c r="P78" s="139"/>
      <c r="Q78" s="428"/>
      <c r="R78" s="428" t="s">
        <v>330</v>
      </c>
      <c r="S78" s="428"/>
      <c r="T78" s="428"/>
      <c r="U78" s="448"/>
      <c r="V78" s="437"/>
    </row>
    <row r="79" spans="1:23" x14ac:dyDescent="0.35">
      <c r="A79" s="1442"/>
      <c r="B79" s="362">
        <v>3</v>
      </c>
      <c r="C79" s="118"/>
      <c r="D79" s="112"/>
      <c r="E79" s="112"/>
      <c r="F79" s="118"/>
      <c r="G79" s="445"/>
      <c r="H79" s="120"/>
      <c r="I79" s="428"/>
      <c r="J79" s="446"/>
      <c r="K79" s="446"/>
      <c r="L79" s="447"/>
      <c r="M79" s="428"/>
      <c r="N79" s="447"/>
      <c r="O79" s="139"/>
      <c r="P79" s="139"/>
      <c r="Q79" s="428"/>
      <c r="R79" s="428"/>
      <c r="S79" s="428"/>
      <c r="T79" s="428"/>
      <c r="U79" s="448"/>
      <c r="V79" s="437"/>
    </row>
    <row r="80" spans="1:23" x14ac:dyDescent="0.35">
      <c r="A80" s="1442"/>
      <c r="B80" s="362">
        <v>4</v>
      </c>
      <c r="C80" s="118"/>
      <c r="D80" s="112"/>
      <c r="E80" s="112"/>
      <c r="F80" s="118"/>
      <c r="G80" s="445"/>
      <c r="H80" s="120"/>
      <c r="I80" s="428"/>
      <c r="J80" s="446"/>
      <c r="K80" s="446"/>
      <c r="L80" s="447"/>
      <c r="M80" s="428"/>
      <c r="N80" s="447"/>
      <c r="O80" s="139"/>
      <c r="P80" s="139"/>
      <c r="Q80" s="428"/>
      <c r="R80" s="428"/>
      <c r="S80" s="428"/>
      <c r="T80" s="428"/>
      <c r="U80" s="448"/>
      <c r="V80" s="437"/>
    </row>
    <row r="81" spans="1:23" x14ac:dyDescent="0.35">
      <c r="A81" s="1442"/>
      <c r="B81" s="362">
        <v>5</v>
      </c>
      <c r="C81" s="118"/>
      <c r="D81" s="112"/>
      <c r="E81" s="112"/>
      <c r="F81" s="118"/>
      <c r="G81" s="445"/>
      <c r="H81" s="120"/>
      <c r="I81" s="428"/>
      <c r="J81" s="446"/>
      <c r="K81" s="446"/>
      <c r="L81" s="447"/>
      <c r="M81" s="428"/>
      <c r="N81" s="447"/>
      <c r="O81" s="139"/>
      <c r="P81" s="139"/>
      <c r="Q81" s="428"/>
      <c r="R81" s="428"/>
      <c r="S81" s="428"/>
      <c r="T81" s="428"/>
      <c r="U81" s="448"/>
      <c r="V81" s="437"/>
    </row>
    <row r="82" spans="1:23" x14ac:dyDescent="0.35">
      <c r="A82" s="1442"/>
      <c r="B82" s="362">
        <v>6</v>
      </c>
      <c r="C82" s="118"/>
      <c r="D82" s="112"/>
      <c r="E82" s="112"/>
      <c r="F82" s="118"/>
      <c r="G82" s="445"/>
      <c r="H82" s="120"/>
      <c r="I82" s="428"/>
      <c r="J82" s="446"/>
      <c r="K82" s="446"/>
      <c r="L82" s="447"/>
      <c r="M82" s="428"/>
      <c r="N82" s="447"/>
      <c r="O82" s="139"/>
      <c r="P82" s="139"/>
      <c r="Q82" s="428"/>
      <c r="R82" s="428"/>
      <c r="S82" s="428"/>
      <c r="T82" s="428"/>
      <c r="U82" s="448"/>
      <c r="V82" s="437"/>
    </row>
    <row r="83" spans="1:23" x14ac:dyDescent="0.35">
      <c r="A83" s="1442"/>
      <c r="B83" s="362">
        <v>7</v>
      </c>
      <c r="C83" s="118"/>
      <c r="D83" s="112"/>
      <c r="E83" s="112"/>
      <c r="F83" s="118"/>
      <c r="G83" s="445"/>
      <c r="H83" s="120"/>
      <c r="I83" s="428"/>
      <c r="J83" s="446"/>
      <c r="K83" s="446"/>
      <c r="L83" s="447"/>
      <c r="M83" s="428"/>
      <c r="N83" s="447"/>
      <c r="O83" s="139"/>
      <c r="P83" s="139"/>
      <c r="Q83" s="428"/>
      <c r="R83" s="428"/>
      <c r="S83" s="428"/>
      <c r="T83" s="428"/>
      <c r="U83" s="448"/>
      <c r="V83" s="437"/>
    </row>
    <row r="84" spans="1:23" x14ac:dyDescent="0.35">
      <c r="A84" s="1442"/>
      <c r="B84" s="362">
        <v>8</v>
      </c>
      <c r="C84" s="118"/>
      <c r="D84" s="112"/>
      <c r="E84" s="112"/>
      <c r="F84" s="118"/>
      <c r="G84" s="445"/>
      <c r="H84" s="120"/>
      <c r="I84" s="428"/>
      <c r="J84" s="446"/>
      <c r="K84" s="446"/>
      <c r="L84" s="447"/>
      <c r="M84" s="428"/>
      <c r="N84" s="447"/>
      <c r="O84" s="139"/>
      <c r="P84" s="139"/>
      <c r="Q84" s="428"/>
      <c r="R84" s="428"/>
      <c r="S84" s="428"/>
      <c r="T84" s="428"/>
      <c r="U84" s="448"/>
      <c r="V84" s="437"/>
    </row>
    <row r="85" spans="1:23" x14ac:dyDescent="0.35">
      <c r="A85" s="1442"/>
      <c r="B85" s="362">
        <v>9</v>
      </c>
      <c r="C85" s="118"/>
      <c r="D85" s="112"/>
      <c r="E85" s="112"/>
      <c r="F85" s="118"/>
      <c r="G85" s="445"/>
      <c r="H85" s="120"/>
      <c r="I85" s="428"/>
      <c r="J85" s="446"/>
      <c r="K85" s="446"/>
      <c r="L85" s="447"/>
      <c r="M85" s="428"/>
      <c r="N85" s="447"/>
      <c r="O85" s="139"/>
      <c r="P85" s="139"/>
      <c r="Q85" s="428"/>
      <c r="R85" s="428"/>
      <c r="S85" s="428"/>
      <c r="T85" s="428"/>
      <c r="U85" s="448"/>
      <c r="V85" s="437"/>
    </row>
    <row r="86" spans="1:23" ht="15" thickBot="1" x14ac:dyDescent="0.4">
      <c r="A86" s="1443"/>
      <c r="B86" s="363">
        <v>10</v>
      </c>
      <c r="C86" s="132"/>
      <c r="D86" s="131"/>
      <c r="E86" s="131"/>
      <c r="F86" s="132"/>
      <c r="G86" s="449"/>
      <c r="H86" s="367"/>
      <c r="I86" s="450"/>
      <c r="J86" s="451"/>
      <c r="K86" s="451"/>
      <c r="L86" s="452"/>
      <c r="M86" s="450"/>
      <c r="N86" s="452"/>
      <c r="O86" s="140"/>
      <c r="P86" s="140"/>
      <c r="Q86" s="450"/>
      <c r="R86" s="450"/>
      <c r="S86" s="450"/>
      <c r="T86" s="450"/>
      <c r="U86" s="453"/>
      <c r="V86" s="437"/>
    </row>
    <row r="87" spans="1:23" ht="25" thickBot="1" x14ac:dyDescent="0.4">
      <c r="A87" s="564"/>
      <c r="C87" s="565"/>
      <c r="D87" s="566"/>
      <c r="E87" s="424" t="s">
        <v>331</v>
      </c>
      <c r="F87" s="425">
        <f>COUNTA(F77:F86)</f>
        <v>0</v>
      </c>
      <c r="G87" s="426">
        <f>COUNTA(G77:G86)</f>
        <v>0</v>
      </c>
      <c r="H87" s="565"/>
      <c r="I87" s="431"/>
      <c r="J87" s="567"/>
      <c r="K87" s="567"/>
      <c r="L87" s="568"/>
      <c r="M87" s="1354" t="s">
        <v>563</v>
      </c>
      <c r="N87" s="1355"/>
      <c r="O87" s="747">
        <f>SUM(O77:O86)</f>
        <v>0</v>
      </c>
      <c r="P87" s="748">
        <f>SUM(P77:P86)</f>
        <v>0</v>
      </c>
      <c r="Q87" s="431"/>
      <c r="S87" s="113"/>
      <c r="T87" s="117"/>
      <c r="U87" s="531"/>
      <c r="V87" s="455"/>
    </row>
    <row r="88" spans="1:23" ht="15" thickBot="1" x14ac:dyDescent="0.4">
      <c r="A88" s="456"/>
      <c r="B88" s="457"/>
      <c r="C88" s="407"/>
      <c r="D88" s="407"/>
      <c r="E88" s="407"/>
      <c r="F88" s="457"/>
      <c r="G88" s="407"/>
      <c r="H88" s="407"/>
      <c r="I88" s="457"/>
      <c r="J88" s="457"/>
      <c r="K88" s="457"/>
      <c r="L88" s="407"/>
      <c r="M88" s="407"/>
      <c r="N88" s="407"/>
      <c r="O88" s="407"/>
      <c r="P88" s="407"/>
      <c r="Q88" s="407"/>
      <c r="R88" s="407"/>
      <c r="S88" s="407"/>
      <c r="T88" s="458"/>
      <c r="U88" s="407"/>
      <c r="V88" s="459"/>
    </row>
    <row r="89" spans="1:23" ht="15" thickBot="1" x14ac:dyDescent="0.4">
      <c r="A89" s="432"/>
      <c r="B89" s="433"/>
      <c r="C89" s="434"/>
      <c r="D89" s="434"/>
      <c r="E89" s="434"/>
      <c r="F89" s="433"/>
      <c r="G89" s="434"/>
      <c r="H89" s="434"/>
      <c r="I89" s="433"/>
      <c r="J89" s="433"/>
      <c r="K89" s="433"/>
      <c r="L89" s="434"/>
      <c r="M89" s="434"/>
      <c r="N89" s="434"/>
      <c r="O89" s="434"/>
      <c r="P89" s="434"/>
      <c r="Q89" s="434"/>
      <c r="R89" s="434"/>
      <c r="S89" s="434"/>
      <c r="T89" s="434"/>
      <c r="U89" s="434"/>
      <c r="V89" s="435"/>
    </row>
    <row r="90" spans="1:23" ht="33.75" customHeight="1" thickBot="1" x14ac:dyDescent="0.4">
      <c r="A90" s="354" t="s">
        <v>9</v>
      </c>
      <c r="B90" s="1317" t="s">
        <v>125</v>
      </c>
      <c r="C90" s="1318"/>
      <c r="E90" s="1456" t="s">
        <v>294</v>
      </c>
      <c r="F90" s="1457"/>
      <c r="G90" s="1315">
        <f>VLOOKUP(B90,'EXTRAUrbano.Piano inv. forn '!$D$191:$AB$210,3,FALSE)</f>
        <v>0</v>
      </c>
      <c r="H90" s="1316"/>
      <c r="I90" s="104"/>
      <c r="J90" s="1456" t="s">
        <v>295</v>
      </c>
      <c r="K90" s="1458"/>
      <c r="L90" s="1457"/>
      <c r="M90" s="1315">
        <f>VLOOKUP(B90,'EXTRAUrbano.Piano inv. forn '!$D$191:$AB$210,4,FALSE)</f>
        <v>0</v>
      </c>
      <c r="N90" s="1316"/>
      <c r="P90" s="359" t="s">
        <v>296</v>
      </c>
      <c r="Q90" s="436"/>
      <c r="S90" s="360" t="s">
        <v>297</v>
      </c>
      <c r="T90" s="1171"/>
      <c r="U90" s="1173"/>
      <c r="V90" s="437"/>
    </row>
    <row r="91" spans="1:23" ht="13.5" customHeight="1" thickBot="1" x14ac:dyDescent="0.4">
      <c r="A91" s="133"/>
      <c r="B91" s="114"/>
      <c r="C91" s="114"/>
      <c r="E91" s="115"/>
      <c r="F91" s="115"/>
      <c r="G91" s="116"/>
      <c r="H91" s="116"/>
      <c r="I91" s="104"/>
      <c r="J91" s="115"/>
      <c r="K91" s="115"/>
      <c r="L91" s="115"/>
      <c r="M91" s="116"/>
      <c r="N91" s="116"/>
      <c r="P91" s="117"/>
      <c r="S91" s="113"/>
      <c r="T91" s="431"/>
      <c r="V91" s="134"/>
      <c r="W91" s="431"/>
    </row>
    <row r="92" spans="1:23" ht="33.75" customHeight="1" thickBot="1" x14ac:dyDescent="0.4">
      <c r="A92" s="1444" t="s">
        <v>298</v>
      </c>
      <c r="B92" s="1445"/>
      <c r="C92" s="1445"/>
      <c r="D92" s="1446"/>
      <c r="E92" s="1346">
        <f>VLOOKUP(B90,'EXTRAUrbano.Piano inv. forn '!$D$191:$AB$210,17,FALSE)</f>
        <v>0</v>
      </c>
      <c r="F92" s="1347"/>
      <c r="G92" s="1347"/>
      <c r="H92" s="1348"/>
      <c r="I92" s="104"/>
      <c r="J92" s="1447" t="s">
        <v>53</v>
      </c>
      <c r="K92" s="1448"/>
      <c r="L92" s="1449"/>
      <c r="M92" s="1346">
        <f>VLOOKUP(B90,'EXTRAUrbano.Piano inv. forn '!$D$191:$AB$210,19,FALSE)</f>
        <v>0</v>
      </c>
      <c r="N92" s="1348"/>
      <c r="O92" s="130"/>
      <c r="P92" s="360" t="s">
        <v>299</v>
      </c>
      <c r="Q92" s="135">
        <f>M92+E92</f>
        <v>0</v>
      </c>
      <c r="S92" s="360" t="s">
        <v>300</v>
      </c>
      <c r="T92" s="1171"/>
      <c r="U92" s="1173"/>
      <c r="V92" s="134"/>
      <c r="W92" s="431"/>
    </row>
    <row r="93" spans="1:23" ht="21.75" customHeight="1" thickBot="1" x14ac:dyDescent="0.4">
      <c r="A93" s="136"/>
      <c r="B93" s="137"/>
      <c r="C93" s="137"/>
      <c r="D93" s="137"/>
      <c r="E93" s="138"/>
      <c r="F93" s="138"/>
      <c r="G93" s="138"/>
      <c r="H93" s="138"/>
      <c r="I93" s="104"/>
      <c r="J93" s="115"/>
      <c r="K93" s="115"/>
      <c r="L93" s="115"/>
      <c r="M93" s="138"/>
      <c r="N93" s="138"/>
      <c r="O93" s="130"/>
      <c r="P93" s="113"/>
      <c r="Q93" s="130"/>
      <c r="S93" s="113"/>
      <c r="T93" s="114"/>
      <c r="U93" s="114"/>
      <c r="V93" s="134"/>
      <c r="W93" s="431"/>
    </row>
    <row r="94" spans="1:23" s="166" customFormat="1" ht="72" customHeight="1" x14ac:dyDescent="0.35">
      <c r="A94" s="1450" t="s">
        <v>301</v>
      </c>
      <c r="B94" s="1452" t="s">
        <v>302</v>
      </c>
      <c r="C94" s="1452" t="s">
        <v>303</v>
      </c>
      <c r="D94" s="355" t="s">
        <v>304</v>
      </c>
      <c r="E94" s="356" t="s">
        <v>305</v>
      </c>
      <c r="F94" s="355" t="s">
        <v>306</v>
      </c>
      <c r="G94" s="355" t="s">
        <v>307</v>
      </c>
      <c r="H94" s="357" t="s">
        <v>268</v>
      </c>
      <c r="I94" s="357" t="s">
        <v>308</v>
      </c>
      <c r="J94" s="357" t="s">
        <v>309</v>
      </c>
      <c r="K94" s="357" t="s">
        <v>818</v>
      </c>
      <c r="L94" s="357" t="s">
        <v>310</v>
      </c>
      <c r="M94" s="357" t="s">
        <v>311</v>
      </c>
      <c r="N94" s="357" t="s">
        <v>312</v>
      </c>
      <c r="O94" s="357" t="s">
        <v>313</v>
      </c>
      <c r="P94" s="357" t="s">
        <v>314</v>
      </c>
      <c r="Q94" s="357" t="s">
        <v>315</v>
      </c>
      <c r="R94" s="357" t="s">
        <v>316</v>
      </c>
      <c r="S94" s="357" t="s">
        <v>317</v>
      </c>
      <c r="T94" s="357" t="s">
        <v>828</v>
      </c>
      <c r="U94" s="1454" t="s">
        <v>319</v>
      </c>
      <c r="V94" s="438"/>
    </row>
    <row r="95" spans="1:23" s="166" customFormat="1" ht="44.25" customHeight="1" thickBot="1" x14ac:dyDescent="0.4">
      <c r="A95" s="1451"/>
      <c r="B95" s="1453"/>
      <c r="C95" s="1453"/>
      <c r="D95" s="358" t="s">
        <v>320</v>
      </c>
      <c r="E95" s="358" t="s">
        <v>333</v>
      </c>
      <c r="F95" s="358" t="s">
        <v>322</v>
      </c>
      <c r="G95" s="358" t="s">
        <v>322</v>
      </c>
      <c r="H95" s="358" t="s">
        <v>77</v>
      </c>
      <c r="I95" s="358" t="s">
        <v>103</v>
      </c>
      <c r="J95" s="358" t="s">
        <v>323</v>
      </c>
      <c r="K95" s="358" t="s">
        <v>324</v>
      </c>
      <c r="L95" s="358" t="s">
        <v>324</v>
      </c>
      <c r="M95" s="358" t="s">
        <v>325</v>
      </c>
      <c r="N95" s="358" t="s">
        <v>324</v>
      </c>
      <c r="O95" s="358" t="s">
        <v>326</v>
      </c>
      <c r="P95" s="358" t="s">
        <v>820</v>
      </c>
      <c r="Q95" s="358" t="s">
        <v>327</v>
      </c>
      <c r="R95" s="358" t="s">
        <v>328</v>
      </c>
      <c r="S95" s="358" t="s">
        <v>329</v>
      </c>
      <c r="T95" s="358" t="s">
        <v>329</v>
      </c>
      <c r="U95" s="1455"/>
      <c r="V95" s="438"/>
    </row>
    <row r="96" spans="1:23" ht="15" customHeight="1" x14ac:dyDescent="0.35">
      <c r="A96" s="1442" t="str">
        <f>B90</f>
        <v>EXTRA-urb.i.1</v>
      </c>
      <c r="B96" s="361">
        <v>1</v>
      </c>
      <c r="C96" s="185"/>
      <c r="D96" s="119"/>
      <c r="E96" s="119"/>
      <c r="F96" s="185"/>
      <c r="G96" s="440"/>
      <c r="H96" s="120"/>
      <c r="I96" s="441"/>
      <c r="J96" s="442"/>
      <c r="K96" s="442"/>
      <c r="L96" s="443"/>
      <c r="M96" s="441"/>
      <c r="N96" s="443"/>
      <c r="O96" s="148"/>
      <c r="P96" s="148"/>
      <c r="Q96" s="441"/>
      <c r="R96" s="441"/>
      <c r="S96" s="441"/>
      <c r="T96" s="441"/>
      <c r="U96" s="444"/>
      <c r="V96" s="437"/>
    </row>
    <row r="97" spans="1:23" x14ac:dyDescent="0.35">
      <c r="A97" s="1442"/>
      <c r="B97" s="362">
        <v>2</v>
      </c>
      <c r="C97" s="118"/>
      <c r="D97" s="112"/>
      <c r="E97" s="112"/>
      <c r="F97" s="118"/>
      <c r="G97" s="445"/>
      <c r="H97" s="120"/>
      <c r="I97" s="428"/>
      <c r="J97" s="446"/>
      <c r="K97" s="446"/>
      <c r="L97" s="447"/>
      <c r="M97" s="428"/>
      <c r="N97" s="447"/>
      <c r="O97" s="139"/>
      <c r="P97" s="139"/>
      <c r="Q97" s="428"/>
      <c r="R97" s="428" t="s">
        <v>330</v>
      </c>
      <c r="S97" s="428"/>
      <c r="T97" s="428"/>
      <c r="U97" s="448"/>
      <c r="V97" s="437"/>
    </row>
    <row r="98" spans="1:23" x14ac:dyDescent="0.35">
      <c r="A98" s="1442"/>
      <c r="B98" s="362">
        <v>3</v>
      </c>
      <c r="C98" s="118"/>
      <c r="D98" s="112"/>
      <c r="E98" s="112"/>
      <c r="F98" s="118"/>
      <c r="G98" s="445"/>
      <c r="H98" s="120"/>
      <c r="I98" s="428"/>
      <c r="J98" s="446"/>
      <c r="K98" s="446"/>
      <c r="L98" s="447"/>
      <c r="M98" s="428"/>
      <c r="N98" s="447"/>
      <c r="O98" s="139"/>
      <c r="P98" s="139"/>
      <c r="Q98" s="428"/>
      <c r="R98" s="428"/>
      <c r="S98" s="428"/>
      <c r="T98" s="428"/>
      <c r="U98" s="448"/>
      <c r="V98" s="437"/>
    </row>
    <row r="99" spans="1:23" x14ac:dyDescent="0.35">
      <c r="A99" s="1442"/>
      <c r="B99" s="362">
        <v>4</v>
      </c>
      <c r="C99" s="118"/>
      <c r="D99" s="112"/>
      <c r="E99" s="112"/>
      <c r="F99" s="118"/>
      <c r="G99" s="445"/>
      <c r="H99" s="120"/>
      <c r="I99" s="428"/>
      <c r="J99" s="446"/>
      <c r="K99" s="446"/>
      <c r="L99" s="447"/>
      <c r="M99" s="428"/>
      <c r="N99" s="447"/>
      <c r="O99" s="139"/>
      <c r="P99" s="139"/>
      <c r="Q99" s="428"/>
      <c r="R99" s="428"/>
      <c r="S99" s="428"/>
      <c r="T99" s="428"/>
      <c r="U99" s="448"/>
      <c r="V99" s="437"/>
    </row>
    <row r="100" spans="1:23" x14ac:dyDescent="0.35">
      <c r="A100" s="1442"/>
      <c r="B100" s="362">
        <v>5</v>
      </c>
      <c r="C100" s="118"/>
      <c r="D100" s="112"/>
      <c r="E100" s="112"/>
      <c r="F100" s="118"/>
      <c r="G100" s="445"/>
      <c r="H100" s="120"/>
      <c r="I100" s="428"/>
      <c r="J100" s="446"/>
      <c r="K100" s="446"/>
      <c r="L100" s="447"/>
      <c r="M100" s="428"/>
      <c r="N100" s="447"/>
      <c r="O100" s="139"/>
      <c r="P100" s="139"/>
      <c r="Q100" s="428"/>
      <c r="R100" s="428"/>
      <c r="S100" s="428"/>
      <c r="T100" s="428"/>
      <c r="U100" s="448"/>
      <c r="V100" s="437"/>
    </row>
    <row r="101" spans="1:23" x14ac:dyDescent="0.35">
      <c r="A101" s="1442"/>
      <c r="B101" s="362">
        <v>6</v>
      </c>
      <c r="C101" s="118"/>
      <c r="D101" s="112"/>
      <c r="E101" s="112"/>
      <c r="F101" s="118"/>
      <c r="G101" s="445"/>
      <c r="H101" s="120"/>
      <c r="I101" s="428"/>
      <c r="J101" s="446"/>
      <c r="K101" s="446"/>
      <c r="L101" s="447"/>
      <c r="M101" s="428"/>
      <c r="N101" s="447"/>
      <c r="O101" s="139"/>
      <c r="P101" s="139"/>
      <c r="Q101" s="428"/>
      <c r="R101" s="428"/>
      <c r="S101" s="428"/>
      <c r="T101" s="428"/>
      <c r="U101" s="448"/>
      <c r="V101" s="437"/>
    </row>
    <row r="102" spans="1:23" x14ac:dyDescent="0.35">
      <c r="A102" s="1442"/>
      <c r="B102" s="362">
        <v>7</v>
      </c>
      <c r="C102" s="118"/>
      <c r="D102" s="112"/>
      <c r="E102" s="112"/>
      <c r="F102" s="118"/>
      <c r="G102" s="445"/>
      <c r="H102" s="120"/>
      <c r="I102" s="428"/>
      <c r="J102" s="446"/>
      <c r="K102" s="446"/>
      <c r="L102" s="447"/>
      <c r="M102" s="428"/>
      <c r="N102" s="447"/>
      <c r="O102" s="139"/>
      <c r="P102" s="139"/>
      <c r="Q102" s="428"/>
      <c r="R102" s="428"/>
      <c r="S102" s="428"/>
      <c r="T102" s="428"/>
      <c r="U102" s="448"/>
      <c r="V102" s="437"/>
    </row>
    <row r="103" spans="1:23" x14ac:dyDescent="0.35">
      <c r="A103" s="1442"/>
      <c r="B103" s="362">
        <v>8</v>
      </c>
      <c r="C103" s="118"/>
      <c r="D103" s="112"/>
      <c r="E103" s="112"/>
      <c r="F103" s="118"/>
      <c r="G103" s="445"/>
      <c r="H103" s="120"/>
      <c r="I103" s="428"/>
      <c r="J103" s="446"/>
      <c r="K103" s="446"/>
      <c r="L103" s="447"/>
      <c r="M103" s="428"/>
      <c r="N103" s="447"/>
      <c r="O103" s="139"/>
      <c r="P103" s="139"/>
      <c r="Q103" s="428"/>
      <c r="R103" s="428"/>
      <c r="S103" s="428"/>
      <c r="T103" s="428"/>
      <c r="U103" s="448"/>
      <c r="V103" s="437"/>
    </row>
    <row r="104" spans="1:23" x14ac:dyDescent="0.35">
      <c r="A104" s="1442"/>
      <c r="B104" s="362">
        <v>9</v>
      </c>
      <c r="C104" s="118"/>
      <c r="D104" s="112"/>
      <c r="E104" s="112"/>
      <c r="F104" s="118"/>
      <c r="G104" s="445"/>
      <c r="H104" s="120"/>
      <c r="I104" s="428"/>
      <c r="J104" s="446"/>
      <c r="K104" s="446"/>
      <c r="L104" s="447"/>
      <c r="M104" s="428"/>
      <c r="N104" s="447"/>
      <c r="O104" s="139"/>
      <c r="P104" s="139"/>
      <c r="Q104" s="428"/>
      <c r="R104" s="428"/>
      <c r="S104" s="428"/>
      <c r="T104" s="428"/>
      <c r="U104" s="448"/>
      <c r="V104" s="437"/>
    </row>
    <row r="105" spans="1:23" ht="15" thickBot="1" x14ac:dyDescent="0.4">
      <c r="A105" s="1443"/>
      <c r="B105" s="363">
        <v>10</v>
      </c>
      <c r="C105" s="132"/>
      <c r="D105" s="131"/>
      <c r="E105" s="131"/>
      <c r="F105" s="132"/>
      <c r="G105" s="449"/>
      <c r="H105" s="367"/>
      <c r="I105" s="450"/>
      <c r="J105" s="451"/>
      <c r="K105" s="451"/>
      <c r="L105" s="452"/>
      <c r="M105" s="450"/>
      <c r="N105" s="452"/>
      <c r="O105" s="140"/>
      <c r="P105" s="140"/>
      <c r="Q105" s="450"/>
      <c r="R105" s="450"/>
      <c r="S105" s="450"/>
      <c r="T105" s="450"/>
      <c r="U105" s="453"/>
      <c r="V105" s="437"/>
    </row>
    <row r="106" spans="1:23" ht="25" thickBot="1" x14ac:dyDescent="0.4">
      <c r="A106" s="564"/>
      <c r="C106" s="565"/>
      <c r="D106" s="566"/>
      <c r="E106" s="424" t="s">
        <v>331</v>
      </c>
      <c r="F106" s="425">
        <f>COUNTA(F96:F105)</f>
        <v>0</v>
      </c>
      <c r="G106" s="426">
        <f>COUNTA(G96:G105)</f>
        <v>0</v>
      </c>
      <c r="H106" s="565"/>
      <c r="I106" s="431"/>
      <c r="J106" s="567"/>
      <c r="K106" s="567"/>
      <c r="L106" s="568"/>
      <c r="M106" s="1354" t="s">
        <v>563</v>
      </c>
      <c r="N106" s="1355"/>
      <c r="O106" s="747">
        <f>SUM(O96:O105)</f>
        <v>0</v>
      </c>
      <c r="P106" s="748">
        <f>SUM(P96:P105)</f>
        <v>0</v>
      </c>
      <c r="Q106" s="431"/>
      <c r="S106" s="113"/>
      <c r="T106" s="117"/>
      <c r="U106" s="531"/>
      <c r="V106" s="455"/>
    </row>
    <row r="107" spans="1:23" ht="15" thickBot="1" x14ac:dyDescent="0.4">
      <c r="A107" s="456"/>
      <c r="B107" s="457"/>
      <c r="C107" s="407"/>
      <c r="D107" s="407"/>
      <c r="E107" s="407"/>
      <c r="F107" s="457"/>
      <c r="G107" s="407"/>
      <c r="H107" s="407"/>
      <c r="I107" s="457"/>
      <c r="J107" s="457"/>
      <c r="K107" s="457"/>
      <c r="L107" s="407"/>
      <c r="M107" s="407"/>
      <c r="N107" s="407"/>
      <c r="O107" s="407"/>
      <c r="P107" s="407"/>
      <c r="Q107" s="407"/>
      <c r="R107" s="407"/>
      <c r="S107" s="407"/>
      <c r="T107" s="458"/>
      <c r="U107" s="407"/>
      <c r="V107" s="459"/>
    </row>
    <row r="108" spans="1:23" ht="15" thickBot="1" x14ac:dyDescent="0.4">
      <c r="A108" s="432"/>
      <c r="B108" s="433"/>
      <c r="C108" s="434"/>
      <c r="D108" s="434"/>
      <c r="E108" s="434"/>
      <c r="F108" s="433"/>
      <c r="G108" s="434"/>
      <c r="H108" s="434"/>
      <c r="I108" s="433"/>
      <c r="J108" s="433"/>
      <c r="K108" s="433"/>
      <c r="L108" s="434"/>
      <c r="M108" s="434"/>
      <c r="N108" s="434"/>
      <c r="O108" s="434"/>
      <c r="P108" s="434"/>
      <c r="Q108" s="434"/>
      <c r="R108" s="434"/>
      <c r="S108" s="434"/>
      <c r="T108" s="434"/>
      <c r="U108" s="434"/>
      <c r="V108" s="435"/>
    </row>
    <row r="109" spans="1:23" ht="33.75" customHeight="1" thickBot="1" x14ac:dyDescent="0.4">
      <c r="A109" s="354" t="s">
        <v>9</v>
      </c>
      <c r="B109" s="1317" t="s">
        <v>125</v>
      </c>
      <c r="C109" s="1318"/>
      <c r="E109" s="1456" t="s">
        <v>294</v>
      </c>
      <c r="F109" s="1457"/>
      <c r="G109" s="1315">
        <f>VLOOKUP(B109,'EXTRAUrbano.Piano inv. forn '!$D$191:$AB$210,3,FALSE)</f>
        <v>0</v>
      </c>
      <c r="H109" s="1316"/>
      <c r="I109" s="104"/>
      <c r="J109" s="1456" t="s">
        <v>295</v>
      </c>
      <c r="K109" s="1458"/>
      <c r="L109" s="1457"/>
      <c r="M109" s="1315">
        <f>VLOOKUP(B109,'EXTRAUrbano.Piano inv. forn '!$D$191:$AB$210,4,FALSE)</f>
        <v>0</v>
      </c>
      <c r="N109" s="1316"/>
      <c r="P109" s="359" t="s">
        <v>296</v>
      </c>
      <c r="Q109" s="436"/>
      <c r="S109" s="360" t="s">
        <v>297</v>
      </c>
      <c r="T109" s="1171"/>
      <c r="U109" s="1173"/>
      <c r="V109" s="437"/>
    </row>
    <row r="110" spans="1:23" ht="13.5" customHeight="1" thickBot="1" x14ac:dyDescent="0.4">
      <c r="A110" s="133"/>
      <c r="B110" s="114"/>
      <c r="C110" s="114"/>
      <c r="E110" s="115"/>
      <c r="F110" s="115"/>
      <c r="G110" s="116"/>
      <c r="H110" s="116"/>
      <c r="I110" s="104"/>
      <c r="J110" s="115"/>
      <c r="K110" s="115"/>
      <c r="L110" s="115"/>
      <c r="M110" s="116"/>
      <c r="N110" s="116"/>
      <c r="P110" s="117"/>
      <c r="S110" s="113"/>
      <c r="T110" s="431"/>
      <c r="V110" s="134"/>
      <c r="W110" s="431"/>
    </row>
    <row r="111" spans="1:23" ht="33.75" customHeight="1" thickBot="1" x14ac:dyDescent="0.4">
      <c r="A111" s="1444" t="s">
        <v>298</v>
      </c>
      <c r="B111" s="1445"/>
      <c r="C111" s="1445"/>
      <c r="D111" s="1446"/>
      <c r="E111" s="1346">
        <f>VLOOKUP(B109,'EXTRAUrbano.Piano inv. forn '!$D$191:$AB$210,17,FALSE)</f>
        <v>0</v>
      </c>
      <c r="F111" s="1347"/>
      <c r="G111" s="1347"/>
      <c r="H111" s="1348"/>
      <c r="I111" s="104"/>
      <c r="J111" s="1447" t="s">
        <v>53</v>
      </c>
      <c r="K111" s="1448"/>
      <c r="L111" s="1449"/>
      <c r="M111" s="1346">
        <f>VLOOKUP(B109,'EXTRAUrbano.Piano inv. forn '!$D$191:$AB$210,19,FALSE)</f>
        <v>0</v>
      </c>
      <c r="N111" s="1348"/>
      <c r="O111" s="130"/>
      <c r="P111" s="360" t="s">
        <v>299</v>
      </c>
      <c r="Q111" s="135">
        <f>M111+E111</f>
        <v>0</v>
      </c>
      <c r="S111" s="360" t="s">
        <v>300</v>
      </c>
      <c r="T111" s="1171"/>
      <c r="U111" s="1173"/>
      <c r="V111" s="134"/>
      <c r="W111" s="431"/>
    </row>
    <row r="112" spans="1:23" ht="21.75" customHeight="1" thickBot="1" x14ac:dyDescent="0.4">
      <c r="A112" s="136"/>
      <c r="B112" s="137"/>
      <c r="C112" s="137"/>
      <c r="D112" s="137"/>
      <c r="E112" s="138"/>
      <c r="F112" s="138"/>
      <c r="G112" s="138"/>
      <c r="H112" s="138"/>
      <c r="I112" s="104"/>
      <c r="J112" s="115"/>
      <c r="K112" s="115"/>
      <c r="L112" s="115"/>
      <c r="M112" s="138"/>
      <c r="N112" s="138"/>
      <c r="O112" s="130"/>
      <c r="P112" s="113"/>
      <c r="Q112" s="130"/>
      <c r="S112" s="113"/>
      <c r="T112" s="114"/>
      <c r="U112" s="114"/>
      <c r="V112" s="134"/>
      <c r="W112" s="431"/>
    </row>
    <row r="113" spans="1:22" s="166" customFormat="1" ht="72" customHeight="1" x14ac:dyDescent="0.35">
      <c r="A113" s="1450" t="s">
        <v>301</v>
      </c>
      <c r="B113" s="1452" t="s">
        <v>302</v>
      </c>
      <c r="C113" s="1452" t="s">
        <v>303</v>
      </c>
      <c r="D113" s="355" t="s">
        <v>304</v>
      </c>
      <c r="E113" s="356" t="s">
        <v>305</v>
      </c>
      <c r="F113" s="355" t="s">
        <v>306</v>
      </c>
      <c r="G113" s="355" t="s">
        <v>307</v>
      </c>
      <c r="H113" s="357" t="s">
        <v>268</v>
      </c>
      <c r="I113" s="357" t="s">
        <v>308</v>
      </c>
      <c r="J113" s="357" t="s">
        <v>309</v>
      </c>
      <c r="K113" s="357" t="s">
        <v>818</v>
      </c>
      <c r="L113" s="357" t="s">
        <v>310</v>
      </c>
      <c r="M113" s="357" t="s">
        <v>311</v>
      </c>
      <c r="N113" s="357" t="s">
        <v>312</v>
      </c>
      <c r="O113" s="357" t="s">
        <v>313</v>
      </c>
      <c r="P113" s="357" t="s">
        <v>314</v>
      </c>
      <c r="Q113" s="357" t="s">
        <v>315</v>
      </c>
      <c r="R113" s="357" t="s">
        <v>316</v>
      </c>
      <c r="S113" s="357" t="s">
        <v>317</v>
      </c>
      <c r="T113" s="357" t="s">
        <v>828</v>
      </c>
      <c r="U113" s="1454" t="s">
        <v>319</v>
      </c>
      <c r="V113" s="438"/>
    </row>
    <row r="114" spans="1:22" s="166" customFormat="1" ht="44.25" customHeight="1" thickBot="1" x14ac:dyDescent="0.4">
      <c r="A114" s="1451"/>
      <c r="B114" s="1453"/>
      <c r="C114" s="1453"/>
      <c r="D114" s="358" t="s">
        <v>320</v>
      </c>
      <c r="E114" s="358" t="s">
        <v>333</v>
      </c>
      <c r="F114" s="358" t="s">
        <v>322</v>
      </c>
      <c r="G114" s="358" t="s">
        <v>322</v>
      </c>
      <c r="H114" s="358" t="s">
        <v>77</v>
      </c>
      <c r="I114" s="358" t="s">
        <v>103</v>
      </c>
      <c r="J114" s="358" t="s">
        <v>323</v>
      </c>
      <c r="K114" s="358" t="s">
        <v>324</v>
      </c>
      <c r="L114" s="358" t="s">
        <v>324</v>
      </c>
      <c r="M114" s="358" t="s">
        <v>325</v>
      </c>
      <c r="N114" s="358" t="s">
        <v>324</v>
      </c>
      <c r="O114" s="358" t="s">
        <v>326</v>
      </c>
      <c r="P114" s="358" t="s">
        <v>820</v>
      </c>
      <c r="Q114" s="358" t="s">
        <v>327</v>
      </c>
      <c r="R114" s="358" t="s">
        <v>328</v>
      </c>
      <c r="S114" s="358" t="s">
        <v>329</v>
      </c>
      <c r="T114" s="358" t="s">
        <v>329</v>
      </c>
      <c r="U114" s="1455"/>
      <c r="V114" s="438"/>
    </row>
    <row r="115" spans="1:22" ht="15" customHeight="1" x14ac:dyDescent="0.35">
      <c r="A115" s="1442" t="str">
        <f>B109</f>
        <v>EXTRA-urb.i.1</v>
      </c>
      <c r="B115" s="361">
        <v>1</v>
      </c>
      <c r="C115" s="185"/>
      <c r="D115" s="119"/>
      <c r="E115" s="119"/>
      <c r="F115" s="185"/>
      <c r="G115" s="440"/>
      <c r="H115" s="120"/>
      <c r="I115" s="441"/>
      <c r="J115" s="442"/>
      <c r="K115" s="442"/>
      <c r="L115" s="443"/>
      <c r="M115" s="441"/>
      <c r="N115" s="443"/>
      <c r="O115" s="148"/>
      <c r="P115" s="148"/>
      <c r="Q115" s="441"/>
      <c r="R115" s="441"/>
      <c r="S115" s="441"/>
      <c r="T115" s="441"/>
      <c r="U115" s="444"/>
      <c r="V115" s="437"/>
    </row>
    <row r="116" spans="1:22" x14ac:dyDescent="0.35">
      <c r="A116" s="1442"/>
      <c r="B116" s="362">
        <v>2</v>
      </c>
      <c r="C116" s="118"/>
      <c r="D116" s="112"/>
      <c r="E116" s="112"/>
      <c r="F116" s="118"/>
      <c r="G116" s="445"/>
      <c r="H116" s="120"/>
      <c r="I116" s="428"/>
      <c r="J116" s="446"/>
      <c r="K116" s="446"/>
      <c r="L116" s="447"/>
      <c r="M116" s="428"/>
      <c r="N116" s="447"/>
      <c r="O116" s="139"/>
      <c r="P116" s="139"/>
      <c r="Q116" s="428"/>
      <c r="R116" s="428" t="s">
        <v>330</v>
      </c>
      <c r="S116" s="428"/>
      <c r="T116" s="428"/>
      <c r="U116" s="448"/>
      <c r="V116" s="437"/>
    </row>
    <row r="117" spans="1:22" x14ac:dyDescent="0.35">
      <c r="A117" s="1442"/>
      <c r="B117" s="362">
        <v>3</v>
      </c>
      <c r="C117" s="118"/>
      <c r="D117" s="112"/>
      <c r="E117" s="112"/>
      <c r="F117" s="118"/>
      <c r="G117" s="445"/>
      <c r="H117" s="120"/>
      <c r="I117" s="428"/>
      <c r="J117" s="446"/>
      <c r="K117" s="446"/>
      <c r="L117" s="447"/>
      <c r="M117" s="428"/>
      <c r="N117" s="447"/>
      <c r="O117" s="139"/>
      <c r="P117" s="139"/>
      <c r="Q117" s="428"/>
      <c r="R117" s="428"/>
      <c r="S117" s="428"/>
      <c r="T117" s="428"/>
      <c r="U117" s="448"/>
      <c r="V117" s="437"/>
    </row>
    <row r="118" spans="1:22" x14ac:dyDescent="0.35">
      <c r="A118" s="1442"/>
      <c r="B118" s="362">
        <v>4</v>
      </c>
      <c r="C118" s="118"/>
      <c r="D118" s="112"/>
      <c r="E118" s="112"/>
      <c r="F118" s="118"/>
      <c r="G118" s="445"/>
      <c r="H118" s="120"/>
      <c r="I118" s="428"/>
      <c r="J118" s="446"/>
      <c r="K118" s="446"/>
      <c r="L118" s="447"/>
      <c r="M118" s="428"/>
      <c r="N118" s="447"/>
      <c r="O118" s="139"/>
      <c r="P118" s="139"/>
      <c r="Q118" s="428"/>
      <c r="R118" s="428"/>
      <c r="S118" s="428"/>
      <c r="T118" s="428"/>
      <c r="U118" s="448"/>
      <c r="V118" s="437"/>
    </row>
    <row r="119" spans="1:22" x14ac:dyDescent="0.35">
      <c r="A119" s="1442"/>
      <c r="B119" s="362">
        <v>5</v>
      </c>
      <c r="C119" s="118"/>
      <c r="D119" s="112"/>
      <c r="E119" s="112"/>
      <c r="F119" s="118"/>
      <c r="G119" s="445"/>
      <c r="H119" s="120"/>
      <c r="I119" s="428"/>
      <c r="J119" s="446"/>
      <c r="K119" s="446"/>
      <c r="L119" s="447"/>
      <c r="M119" s="428"/>
      <c r="N119" s="447"/>
      <c r="O119" s="139"/>
      <c r="P119" s="139"/>
      <c r="Q119" s="428"/>
      <c r="R119" s="428"/>
      <c r="S119" s="428"/>
      <c r="T119" s="428"/>
      <c r="U119" s="448"/>
      <c r="V119" s="437"/>
    </row>
    <row r="120" spans="1:22" x14ac:dyDescent="0.35">
      <c r="A120" s="1442"/>
      <c r="B120" s="362">
        <v>6</v>
      </c>
      <c r="C120" s="118"/>
      <c r="D120" s="112"/>
      <c r="E120" s="112"/>
      <c r="F120" s="118"/>
      <c r="G120" s="445"/>
      <c r="H120" s="120"/>
      <c r="I120" s="428"/>
      <c r="J120" s="446"/>
      <c r="K120" s="446"/>
      <c r="L120" s="447"/>
      <c r="M120" s="428"/>
      <c r="N120" s="447"/>
      <c r="O120" s="139"/>
      <c r="P120" s="139"/>
      <c r="Q120" s="428"/>
      <c r="R120" s="428"/>
      <c r="S120" s="428"/>
      <c r="T120" s="428"/>
      <c r="U120" s="448"/>
      <c r="V120" s="437"/>
    </row>
    <row r="121" spans="1:22" x14ac:dyDescent="0.35">
      <c r="A121" s="1442"/>
      <c r="B121" s="362">
        <v>7</v>
      </c>
      <c r="C121" s="118"/>
      <c r="D121" s="112"/>
      <c r="E121" s="112"/>
      <c r="F121" s="118"/>
      <c r="G121" s="445"/>
      <c r="H121" s="120"/>
      <c r="I121" s="428"/>
      <c r="J121" s="446"/>
      <c r="K121" s="446"/>
      <c r="L121" s="447"/>
      <c r="M121" s="428"/>
      <c r="N121" s="447"/>
      <c r="O121" s="139"/>
      <c r="P121" s="139"/>
      <c r="Q121" s="428"/>
      <c r="R121" s="428"/>
      <c r="S121" s="428"/>
      <c r="T121" s="428"/>
      <c r="U121" s="448"/>
      <c r="V121" s="437"/>
    </row>
    <row r="122" spans="1:22" x14ac:dyDescent="0.35">
      <c r="A122" s="1442"/>
      <c r="B122" s="362">
        <v>8</v>
      </c>
      <c r="C122" s="118"/>
      <c r="D122" s="112"/>
      <c r="E122" s="112"/>
      <c r="F122" s="118"/>
      <c r="G122" s="445"/>
      <c r="H122" s="120"/>
      <c r="I122" s="428"/>
      <c r="J122" s="446"/>
      <c r="K122" s="446"/>
      <c r="L122" s="447"/>
      <c r="M122" s="428"/>
      <c r="N122" s="447"/>
      <c r="O122" s="139"/>
      <c r="P122" s="139"/>
      <c r="Q122" s="428"/>
      <c r="R122" s="428"/>
      <c r="S122" s="428"/>
      <c r="T122" s="428"/>
      <c r="U122" s="448"/>
      <c r="V122" s="437"/>
    </row>
    <row r="123" spans="1:22" x14ac:dyDescent="0.35">
      <c r="A123" s="1442"/>
      <c r="B123" s="362">
        <v>9</v>
      </c>
      <c r="C123" s="118"/>
      <c r="D123" s="112"/>
      <c r="E123" s="112"/>
      <c r="F123" s="118"/>
      <c r="G123" s="445"/>
      <c r="H123" s="120"/>
      <c r="I123" s="428"/>
      <c r="J123" s="446"/>
      <c r="K123" s="446"/>
      <c r="L123" s="447"/>
      <c r="M123" s="428"/>
      <c r="N123" s="447"/>
      <c r="O123" s="139"/>
      <c r="P123" s="139"/>
      <c r="Q123" s="428"/>
      <c r="R123" s="428"/>
      <c r="S123" s="428"/>
      <c r="T123" s="428"/>
      <c r="U123" s="448"/>
      <c r="V123" s="437"/>
    </row>
    <row r="124" spans="1:22" ht="15" thickBot="1" x14ac:dyDescent="0.4">
      <c r="A124" s="1443"/>
      <c r="B124" s="363">
        <v>10</v>
      </c>
      <c r="C124" s="132"/>
      <c r="D124" s="131"/>
      <c r="E124" s="131"/>
      <c r="F124" s="132"/>
      <c r="G124" s="449"/>
      <c r="H124" s="367"/>
      <c r="I124" s="450"/>
      <c r="J124" s="451"/>
      <c r="K124" s="451"/>
      <c r="L124" s="452"/>
      <c r="M124" s="450"/>
      <c r="N124" s="452"/>
      <c r="O124" s="140"/>
      <c r="P124" s="140"/>
      <c r="Q124" s="450"/>
      <c r="R124" s="450"/>
      <c r="S124" s="450"/>
      <c r="T124" s="450"/>
      <c r="U124" s="453"/>
      <c r="V124" s="437"/>
    </row>
    <row r="125" spans="1:22" ht="25" thickBot="1" x14ac:dyDescent="0.4">
      <c r="A125" s="564"/>
      <c r="C125" s="565"/>
      <c r="D125" s="566"/>
      <c r="E125" s="424" t="s">
        <v>331</v>
      </c>
      <c r="F125" s="425">
        <f>COUNTA(F115:F124)</f>
        <v>0</v>
      </c>
      <c r="G125" s="426">
        <f>COUNTA(G115:G124)</f>
        <v>0</v>
      </c>
      <c r="H125" s="565"/>
      <c r="I125" s="431"/>
      <c r="J125" s="567"/>
      <c r="K125" s="567"/>
      <c r="L125" s="568"/>
      <c r="M125" s="1354" t="s">
        <v>563</v>
      </c>
      <c r="N125" s="1355"/>
      <c r="O125" s="747">
        <f>SUM(O115:O124)</f>
        <v>0</v>
      </c>
      <c r="P125" s="748">
        <f>SUM(P115:P124)</f>
        <v>0</v>
      </c>
      <c r="Q125" s="431"/>
      <c r="S125" s="113"/>
      <c r="T125" s="117"/>
      <c r="U125" s="531"/>
      <c r="V125" s="455"/>
    </row>
    <row r="126" spans="1:22" ht="15" thickBot="1" x14ac:dyDescent="0.4">
      <c r="A126" s="456"/>
      <c r="B126" s="457"/>
      <c r="C126" s="407"/>
      <c r="D126" s="407"/>
      <c r="E126" s="407"/>
      <c r="F126" s="457"/>
      <c r="G126" s="407"/>
      <c r="H126" s="407"/>
      <c r="I126" s="457"/>
      <c r="J126" s="457"/>
      <c r="K126" s="457"/>
      <c r="L126" s="407"/>
      <c r="M126" s="407"/>
      <c r="N126" s="407"/>
      <c r="O126" s="407"/>
      <c r="P126" s="407"/>
      <c r="Q126" s="407"/>
      <c r="R126" s="407"/>
      <c r="S126" s="407"/>
      <c r="T126" s="458"/>
      <c r="U126" s="407"/>
      <c r="V126" s="459"/>
    </row>
    <row r="127" spans="1:22" ht="15" thickBot="1" x14ac:dyDescent="0.4">
      <c r="A127" s="432"/>
      <c r="B127" s="433"/>
      <c r="C127" s="434"/>
      <c r="D127" s="434"/>
      <c r="E127" s="434"/>
      <c r="F127" s="433"/>
      <c r="G127" s="434"/>
      <c r="H127" s="434"/>
      <c r="I127" s="433"/>
      <c r="J127" s="433"/>
      <c r="K127" s="433"/>
      <c r="L127" s="434"/>
      <c r="M127" s="434"/>
      <c r="N127" s="434"/>
      <c r="O127" s="434"/>
      <c r="P127" s="434"/>
      <c r="Q127" s="434"/>
      <c r="R127" s="434"/>
      <c r="S127" s="434"/>
      <c r="T127" s="434"/>
      <c r="U127" s="434"/>
      <c r="V127" s="435"/>
    </row>
    <row r="128" spans="1:22" ht="33.75" customHeight="1" thickBot="1" x14ac:dyDescent="0.4">
      <c r="A128" s="354" t="s">
        <v>9</v>
      </c>
      <c r="B128" s="1317" t="s">
        <v>125</v>
      </c>
      <c r="C128" s="1318"/>
      <c r="E128" s="1456" t="s">
        <v>294</v>
      </c>
      <c r="F128" s="1457"/>
      <c r="G128" s="1315">
        <f>VLOOKUP(B128,'EXTRAUrbano.Piano inv. forn '!$D$191:$AB$210,3,FALSE)</f>
        <v>0</v>
      </c>
      <c r="H128" s="1316"/>
      <c r="I128" s="104"/>
      <c r="J128" s="1456" t="s">
        <v>295</v>
      </c>
      <c r="K128" s="1458"/>
      <c r="L128" s="1457"/>
      <c r="M128" s="1315">
        <f>VLOOKUP(B128,'EXTRAUrbano.Piano inv. forn '!$D$191:$AB$210,4,FALSE)</f>
        <v>0</v>
      </c>
      <c r="N128" s="1316"/>
      <c r="P128" s="359" t="s">
        <v>296</v>
      </c>
      <c r="Q128" s="436"/>
      <c r="S128" s="360" t="s">
        <v>297</v>
      </c>
      <c r="T128" s="1171"/>
      <c r="U128" s="1173"/>
      <c r="V128" s="437"/>
    </row>
    <row r="129" spans="1:23" ht="13.5" customHeight="1" thickBot="1" x14ac:dyDescent="0.4">
      <c r="A129" s="133"/>
      <c r="B129" s="114"/>
      <c r="C129" s="114"/>
      <c r="E129" s="115"/>
      <c r="F129" s="115"/>
      <c r="G129" s="116"/>
      <c r="H129" s="116"/>
      <c r="I129" s="104"/>
      <c r="J129" s="115"/>
      <c r="K129" s="115"/>
      <c r="L129" s="115"/>
      <c r="M129" s="116"/>
      <c r="N129" s="116"/>
      <c r="P129" s="117"/>
      <c r="S129" s="113"/>
      <c r="T129" s="431"/>
      <c r="V129" s="134"/>
      <c r="W129" s="431"/>
    </row>
    <row r="130" spans="1:23" ht="33.75" customHeight="1" thickBot="1" x14ac:dyDescent="0.4">
      <c r="A130" s="1444" t="s">
        <v>298</v>
      </c>
      <c r="B130" s="1445"/>
      <c r="C130" s="1445"/>
      <c r="D130" s="1446"/>
      <c r="E130" s="1346">
        <f>VLOOKUP(B128,'EXTRAUrbano.Piano inv. forn '!$D$191:$AB$210,17,FALSE)</f>
        <v>0</v>
      </c>
      <c r="F130" s="1347"/>
      <c r="G130" s="1347"/>
      <c r="H130" s="1348"/>
      <c r="I130" s="104"/>
      <c r="J130" s="1447" t="s">
        <v>53</v>
      </c>
      <c r="K130" s="1448"/>
      <c r="L130" s="1449"/>
      <c r="M130" s="1346">
        <f>VLOOKUP(B128,'EXTRAUrbano.Piano inv. forn '!$D$191:$AB$210,19,FALSE)</f>
        <v>0</v>
      </c>
      <c r="N130" s="1348"/>
      <c r="O130" s="130"/>
      <c r="P130" s="360" t="s">
        <v>299</v>
      </c>
      <c r="Q130" s="135">
        <f>M130+E130</f>
        <v>0</v>
      </c>
      <c r="S130" s="360" t="s">
        <v>300</v>
      </c>
      <c r="T130" s="1171"/>
      <c r="U130" s="1173"/>
      <c r="V130" s="134"/>
      <c r="W130" s="431"/>
    </row>
    <row r="131" spans="1:23" ht="21.75" customHeight="1" thickBot="1" x14ac:dyDescent="0.4">
      <c r="A131" s="136"/>
      <c r="B131" s="137"/>
      <c r="C131" s="137"/>
      <c r="D131" s="137"/>
      <c r="E131" s="138"/>
      <c r="F131" s="138"/>
      <c r="G131" s="138"/>
      <c r="H131" s="138"/>
      <c r="I131" s="104"/>
      <c r="J131" s="115"/>
      <c r="K131" s="115"/>
      <c r="L131" s="115"/>
      <c r="M131" s="138"/>
      <c r="N131" s="138"/>
      <c r="O131" s="130"/>
      <c r="P131" s="113"/>
      <c r="Q131" s="130"/>
      <c r="S131" s="113"/>
      <c r="T131" s="114"/>
      <c r="U131" s="114"/>
      <c r="V131" s="134"/>
      <c r="W131" s="431"/>
    </row>
    <row r="132" spans="1:23" s="166" customFormat="1" ht="72" customHeight="1" x14ac:dyDescent="0.35">
      <c r="A132" s="1450" t="s">
        <v>301</v>
      </c>
      <c r="B132" s="1452" t="s">
        <v>302</v>
      </c>
      <c r="C132" s="1452" t="s">
        <v>303</v>
      </c>
      <c r="D132" s="355" t="s">
        <v>304</v>
      </c>
      <c r="E132" s="356" t="s">
        <v>305</v>
      </c>
      <c r="F132" s="355" t="s">
        <v>306</v>
      </c>
      <c r="G132" s="355" t="s">
        <v>307</v>
      </c>
      <c r="H132" s="357" t="s">
        <v>268</v>
      </c>
      <c r="I132" s="357" t="s">
        <v>308</v>
      </c>
      <c r="J132" s="357" t="s">
        <v>309</v>
      </c>
      <c r="K132" s="357" t="s">
        <v>818</v>
      </c>
      <c r="L132" s="357" t="s">
        <v>310</v>
      </c>
      <c r="M132" s="357" t="s">
        <v>311</v>
      </c>
      <c r="N132" s="357" t="s">
        <v>312</v>
      </c>
      <c r="O132" s="357" t="s">
        <v>313</v>
      </c>
      <c r="P132" s="357" t="s">
        <v>314</v>
      </c>
      <c r="Q132" s="357" t="s">
        <v>315</v>
      </c>
      <c r="R132" s="357" t="s">
        <v>316</v>
      </c>
      <c r="S132" s="357" t="s">
        <v>317</v>
      </c>
      <c r="T132" s="357" t="s">
        <v>828</v>
      </c>
      <c r="U132" s="1454" t="s">
        <v>319</v>
      </c>
      <c r="V132" s="438"/>
    </row>
    <row r="133" spans="1:23" s="166" customFormat="1" ht="44.25" customHeight="1" thickBot="1" x14ac:dyDescent="0.4">
      <c r="A133" s="1451"/>
      <c r="B133" s="1453"/>
      <c r="C133" s="1453"/>
      <c r="D133" s="358" t="s">
        <v>320</v>
      </c>
      <c r="E133" s="358" t="s">
        <v>333</v>
      </c>
      <c r="F133" s="358" t="s">
        <v>322</v>
      </c>
      <c r="G133" s="358" t="s">
        <v>322</v>
      </c>
      <c r="H133" s="358" t="s">
        <v>77</v>
      </c>
      <c r="I133" s="358" t="s">
        <v>103</v>
      </c>
      <c r="J133" s="358" t="s">
        <v>323</v>
      </c>
      <c r="K133" s="358" t="s">
        <v>324</v>
      </c>
      <c r="L133" s="358" t="s">
        <v>324</v>
      </c>
      <c r="M133" s="358" t="s">
        <v>325</v>
      </c>
      <c r="N133" s="358" t="s">
        <v>324</v>
      </c>
      <c r="O133" s="358" t="s">
        <v>326</v>
      </c>
      <c r="P133" s="358" t="s">
        <v>820</v>
      </c>
      <c r="Q133" s="358" t="s">
        <v>327</v>
      </c>
      <c r="R133" s="358" t="s">
        <v>328</v>
      </c>
      <c r="S133" s="358" t="s">
        <v>329</v>
      </c>
      <c r="T133" s="358" t="s">
        <v>329</v>
      </c>
      <c r="U133" s="1455"/>
      <c r="V133" s="438"/>
    </row>
    <row r="134" spans="1:23" ht="15" customHeight="1" x14ac:dyDescent="0.35">
      <c r="A134" s="1442" t="str">
        <f>B128</f>
        <v>EXTRA-urb.i.1</v>
      </c>
      <c r="B134" s="361">
        <v>1</v>
      </c>
      <c r="C134" s="185"/>
      <c r="D134" s="119"/>
      <c r="E134" s="119"/>
      <c r="F134" s="185"/>
      <c r="G134" s="440"/>
      <c r="H134" s="120"/>
      <c r="I134" s="441"/>
      <c r="J134" s="442"/>
      <c r="K134" s="442"/>
      <c r="L134" s="443"/>
      <c r="M134" s="441"/>
      <c r="N134" s="443"/>
      <c r="O134" s="148"/>
      <c r="P134" s="148"/>
      <c r="Q134" s="441"/>
      <c r="R134" s="441"/>
      <c r="S134" s="441"/>
      <c r="T134" s="441"/>
      <c r="U134" s="444"/>
      <c r="V134" s="437"/>
    </row>
    <row r="135" spans="1:23" x14ac:dyDescent="0.35">
      <c r="A135" s="1442"/>
      <c r="B135" s="362">
        <v>2</v>
      </c>
      <c r="C135" s="118"/>
      <c r="D135" s="112"/>
      <c r="E135" s="112"/>
      <c r="F135" s="118"/>
      <c r="G135" s="445"/>
      <c r="H135" s="120"/>
      <c r="I135" s="428"/>
      <c r="J135" s="446"/>
      <c r="K135" s="446"/>
      <c r="L135" s="447"/>
      <c r="M135" s="428"/>
      <c r="N135" s="447"/>
      <c r="O135" s="139"/>
      <c r="P135" s="139"/>
      <c r="Q135" s="428"/>
      <c r="R135" s="428" t="s">
        <v>330</v>
      </c>
      <c r="S135" s="428"/>
      <c r="T135" s="428"/>
      <c r="U135" s="448"/>
      <c r="V135" s="437"/>
    </row>
    <row r="136" spans="1:23" x14ac:dyDescent="0.35">
      <c r="A136" s="1442"/>
      <c r="B136" s="362">
        <v>3</v>
      </c>
      <c r="C136" s="118"/>
      <c r="D136" s="112"/>
      <c r="E136" s="112"/>
      <c r="F136" s="118"/>
      <c r="G136" s="445"/>
      <c r="H136" s="120"/>
      <c r="I136" s="428"/>
      <c r="J136" s="446"/>
      <c r="K136" s="446"/>
      <c r="L136" s="447"/>
      <c r="M136" s="428"/>
      <c r="N136" s="447"/>
      <c r="O136" s="139"/>
      <c r="P136" s="139"/>
      <c r="Q136" s="428"/>
      <c r="R136" s="428"/>
      <c r="S136" s="428"/>
      <c r="T136" s="428"/>
      <c r="U136" s="448"/>
      <c r="V136" s="437"/>
    </row>
    <row r="137" spans="1:23" x14ac:dyDescent="0.35">
      <c r="A137" s="1442"/>
      <c r="B137" s="362">
        <v>4</v>
      </c>
      <c r="C137" s="118"/>
      <c r="D137" s="112"/>
      <c r="E137" s="112"/>
      <c r="F137" s="118"/>
      <c r="G137" s="445"/>
      <c r="H137" s="120"/>
      <c r="I137" s="428"/>
      <c r="J137" s="446"/>
      <c r="K137" s="446"/>
      <c r="L137" s="447"/>
      <c r="M137" s="428"/>
      <c r="N137" s="447"/>
      <c r="O137" s="139"/>
      <c r="P137" s="139"/>
      <c r="Q137" s="428"/>
      <c r="R137" s="428"/>
      <c r="S137" s="428"/>
      <c r="T137" s="428"/>
      <c r="U137" s="448"/>
      <c r="V137" s="437"/>
    </row>
    <row r="138" spans="1:23" x14ac:dyDescent="0.35">
      <c r="A138" s="1442"/>
      <c r="B138" s="362">
        <v>5</v>
      </c>
      <c r="C138" s="118"/>
      <c r="D138" s="112"/>
      <c r="E138" s="112"/>
      <c r="F138" s="118"/>
      <c r="G138" s="445"/>
      <c r="H138" s="120"/>
      <c r="I138" s="428"/>
      <c r="J138" s="446"/>
      <c r="K138" s="446"/>
      <c r="L138" s="447"/>
      <c r="M138" s="428"/>
      <c r="N138" s="447"/>
      <c r="O138" s="139"/>
      <c r="P138" s="139"/>
      <c r="Q138" s="428"/>
      <c r="R138" s="428"/>
      <c r="S138" s="428"/>
      <c r="T138" s="428"/>
      <c r="U138" s="448"/>
      <c r="V138" s="437"/>
    </row>
    <row r="139" spans="1:23" x14ac:dyDescent="0.35">
      <c r="A139" s="1442"/>
      <c r="B139" s="362">
        <v>6</v>
      </c>
      <c r="C139" s="118"/>
      <c r="D139" s="112"/>
      <c r="E139" s="112"/>
      <c r="F139" s="118"/>
      <c r="G139" s="445"/>
      <c r="H139" s="120"/>
      <c r="I139" s="428"/>
      <c r="J139" s="446"/>
      <c r="K139" s="446"/>
      <c r="L139" s="447"/>
      <c r="M139" s="428"/>
      <c r="N139" s="447"/>
      <c r="O139" s="139"/>
      <c r="P139" s="139"/>
      <c r="Q139" s="428"/>
      <c r="R139" s="428"/>
      <c r="S139" s="428"/>
      <c r="T139" s="428"/>
      <c r="U139" s="448"/>
      <c r="V139" s="437"/>
    </row>
    <row r="140" spans="1:23" x14ac:dyDescent="0.35">
      <c r="A140" s="1442"/>
      <c r="B140" s="362">
        <v>7</v>
      </c>
      <c r="C140" s="118"/>
      <c r="D140" s="112"/>
      <c r="E140" s="112"/>
      <c r="F140" s="118"/>
      <c r="G140" s="445"/>
      <c r="H140" s="120"/>
      <c r="I140" s="428"/>
      <c r="J140" s="446"/>
      <c r="K140" s="446"/>
      <c r="L140" s="447"/>
      <c r="M140" s="428"/>
      <c r="N140" s="447"/>
      <c r="O140" s="139"/>
      <c r="P140" s="139"/>
      <c r="Q140" s="428"/>
      <c r="R140" s="428"/>
      <c r="S140" s="428"/>
      <c r="T140" s="428"/>
      <c r="U140" s="448"/>
      <c r="V140" s="437"/>
    </row>
    <row r="141" spans="1:23" x14ac:dyDescent="0.35">
      <c r="A141" s="1442"/>
      <c r="B141" s="362">
        <v>8</v>
      </c>
      <c r="C141" s="118"/>
      <c r="D141" s="112"/>
      <c r="E141" s="112"/>
      <c r="F141" s="118"/>
      <c r="G141" s="445"/>
      <c r="H141" s="120"/>
      <c r="I141" s="428"/>
      <c r="J141" s="446"/>
      <c r="K141" s="446"/>
      <c r="L141" s="447"/>
      <c r="M141" s="428"/>
      <c r="N141" s="447"/>
      <c r="O141" s="139"/>
      <c r="P141" s="139"/>
      <c r="Q141" s="428"/>
      <c r="R141" s="428"/>
      <c r="S141" s="428"/>
      <c r="T141" s="428"/>
      <c r="U141" s="448"/>
      <c r="V141" s="437"/>
    </row>
    <row r="142" spans="1:23" x14ac:dyDescent="0.35">
      <c r="A142" s="1442"/>
      <c r="B142" s="362">
        <v>9</v>
      </c>
      <c r="C142" s="118"/>
      <c r="D142" s="112"/>
      <c r="E142" s="112"/>
      <c r="F142" s="118"/>
      <c r="G142" s="445"/>
      <c r="H142" s="120"/>
      <c r="I142" s="428"/>
      <c r="J142" s="446"/>
      <c r="K142" s="446"/>
      <c r="L142" s="447"/>
      <c r="M142" s="428"/>
      <c r="N142" s="447"/>
      <c r="O142" s="139"/>
      <c r="P142" s="139"/>
      <c r="Q142" s="428"/>
      <c r="R142" s="428"/>
      <c r="S142" s="428"/>
      <c r="T142" s="428"/>
      <c r="U142" s="448"/>
      <c r="V142" s="437"/>
    </row>
    <row r="143" spans="1:23" ht="15" thickBot="1" x14ac:dyDescent="0.4">
      <c r="A143" s="1443"/>
      <c r="B143" s="363">
        <v>10</v>
      </c>
      <c r="C143" s="132"/>
      <c r="D143" s="131"/>
      <c r="E143" s="131"/>
      <c r="F143" s="132"/>
      <c r="G143" s="449"/>
      <c r="H143" s="367"/>
      <c r="I143" s="450"/>
      <c r="J143" s="451"/>
      <c r="K143" s="451"/>
      <c r="L143" s="452"/>
      <c r="M143" s="450"/>
      <c r="N143" s="452"/>
      <c r="O143" s="140"/>
      <c r="P143" s="140"/>
      <c r="Q143" s="450"/>
      <c r="R143" s="450"/>
      <c r="S143" s="450"/>
      <c r="T143" s="450"/>
      <c r="U143" s="453"/>
      <c r="V143" s="437"/>
    </row>
    <row r="144" spans="1:23" ht="25" thickBot="1" x14ac:dyDescent="0.4">
      <c r="A144" s="564"/>
      <c r="C144" s="565"/>
      <c r="D144" s="566"/>
      <c r="E144" s="424" t="s">
        <v>331</v>
      </c>
      <c r="F144" s="425">
        <f>COUNTA(F134:F143)</f>
        <v>0</v>
      </c>
      <c r="G144" s="426">
        <f>COUNTA(G134:G143)</f>
        <v>0</v>
      </c>
      <c r="H144" s="565"/>
      <c r="I144" s="431"/>
      <c r="J144" s="567"/>
      <c r="K144" s="567"/>
      <c r="L144" s="568"/>
      <c r="M144" s="1354" t="s">
        <v>563</v>
      </c>
      <c r="N144" s="1355"/>
      <c r="O144" s="747">
        <f>SUM(O134:O143)</f>
        <v>0</v>
      </c>
      <c r="P144" s="748">
        <f>SUM(P134:P143)</f>
        <v>0</v>
      </c>
      <c r="Q144" s="431"/>
      <c r="S144" s="113"/>
      <c r="T144" s="117"/>
      <c r="U144" s="531"/>
      <c r="V144" s="455"/>
    </row>
    <row r="145" spans="1:23" ht="15" thickBot="1" x14ac:dyDescent="0.4">
      <c r="A145" s="456"/>
      <c r="B145" s="457"/>
      <c r="C145" s="407"/>
      <c r="D145" s="407"/>
      <c r="E145" s="407"/>
      <c r="F145" s="457"/>
      <c r="G145" s="407"/>
      <c r="H145" s="407"/>
      <c r="I145" s="457"/>
      <c r="J145" s="457"/>
      <c r="K145" s="457"/>
      <c r="L145" s="407"/>
      <c r="M145" s="407"/>
      <c r="N145" s="407"/>
      <c r="O145" s="407"/>
      <c r="P145" s="407"/>
      <c r="Q145" s="407"/>
      <c r="R145" s="407"/>
      <c r="S145" s="407"/>
      <c r="T145" s="458"/>
      <c r="U145" s="407"/>
      <c r="V145" s="459"/>
    </row>
    <row r="146" spans="1:23" ht="15" thickBot="1" x14ac:dyDescent="0.4">
      <c r="A146" s="432"/>
      <c r="B146" s="433"/>
      <c r="C146" s="434"/>
      <c r="D146" s="434"/>
      <c r="E146" s="434"/>
      <c r="F146" s="433"/>
      <c r="G146" s="434"/>
      <c r="H146" s="434"/>
      <c r="I146" s="433"/>
      <c r="J146" s="433"/>
      <c r="K146" s="433"/>
      <c r="L146" s="434"/>
      <c r="M146" s="434"/>
      <c r="N146" s="434"/>
      <c r="O146" s="434"/>
      <c r="P146" s="434"/>
      <c r="Q146" s="434"/>
      <c r="R146" s="434"/>
      <c r="S146" s="434"/>
      <c r="T146" s="434"/>
      <c r="U146" s="434"/>
      <c r="V146" s="435"/>
    </row>
    <row r="147" spans="1:23" ht="33.75" customHeight="1" thickBot="1" x14ac:dyDescent="0.4">
      <c r="A147" s="354" t="s">
        <v>9</v>
      </c>
      <c r="B147" s="1317" t="s">
        <v>125</v>
      </c>
      <c r="C147" s="1318"/>
      <c r="E147" s="1456" t="s">
        <v>294</v>
      </c>
      <c r="F147" s="1457"/>
      <c r="G147" s="1315">
        <f>VLOOKUP(B147,'EXTRAUrbano.Piano inv. forn '!$D$191:$AB$210,3,FALSE)</f>
        <v>0</v>
      </c>
      <c r="H147" s="1316"/>
      <c r="I147" s="104"/>
      <c r="J147" s="1456" t="s">
        <v>295</v>
      </c>
      <c r="K147" s="1458"/>
      <c r="L147" s="1457"/>
      <c r="M147" s="1315">
        <f>VLOOKUP(B147,'EXTRAUrbano.Piano inv. forn '!$D$191:$AB$210,4,FALSE)</f>
        <v>0</v>
      </c>
      <c r="N147" s="1316"/>
      <c r="P147" s="359" t="s">
        <v>296</v>
      </c>
      <c r="Q147" s="436"/>
      <c r="S147" s="360" t="s">
        <v>297</v>
      </c>
      <c r="T147" s="1171"/>
      <c r="U147" s="1173"/>
      <c r="V147" s="437"/>
    </row>
    <row r="148" spans="1:23" ht="13.5" customHeight="1" thickBot="1" x14ac:dyDescent="0.4">
      <c r="A148" s="133"/>
      <c r="B148" s="114"/>
      <c r="C148" s="114"/>
      <c r="E148" s="115"/>
      <c r="F148" s="115"/>
      <c r="G148" s="116"/>
      <c r="H148" s="116"/>
      <c r="I148" s="104"/>
      <c r="J148" s="115"/>
      <c r="K148" s="115"/>
      <c r="L148" s="115"/>
      <c r="M148" s="116"/>
      <c r="N148" s="116"/>
      <c r="P148" s="117"/>
      <c r="S148" s="113"/>
      <c r="T148" s="431"/>
      <c r="V148" s="134"/>
      <c r="W148" s="431"/>
    </row>
    <row r="149" spans="1:23" ht="33.75" customHeight="1" thickBot="1" x14ac:dyDescent="0.4">
      <c r="A149" s="1444" t="s">
        <v>298</v>
      </c>
      <c r="B149" s="1445"/>
      <c r="C149" s="1445"/>
      <c r="D149" s="1446"/>
      <c r="E149" s="1346">
        <f>VLOOKUP(B147,'EXTRAUrbano.Piano inv. forn '!$D$191:$AB$210,17,FALSE)</f>
        <v>0</v>
      </c>
      <c r="F149" s="1347"/>
      <c r="G149" s="1347"/>
      <c r="H149" s="1348"/>
      <c r="I149" s="104"/>
      <c r="J149" s="1447" t="s">
        <v>53</v>
      </c>
      <c r="K149" s="1448"/>
      <c r="L149" s="1449"/>
      <c r="M149" s="1346">
        <f>VLOOKUP(B147,'EXTRAUrbano.Piano inv. forn '!$D$191:$AB$210,19,FALSE)</f>
        <v>0</v>
      </c>
      <c r="N149" s="1348"/>
      <c r="O149" s="130"/>
      <c r="P149" s="360" t="s">
        <v>299</v>
      </c>
      <c r="Q149" s="135">
        <f>M149+E149</f>
        <v>0</v>
      </c>
      <c r="S149" s="360" t="s">
        <v>300</v>
      </c>
      <c r="T149" s="1171"/>
      <c r="U149" s="1173"/>
      <c r="V149" s="134"/>
      <c r="W149" s="431"/>
    </row>
    <row r="150" spans="1:23" ht="21.75" customHeight="1" thickBot="1" x14ac:dyDescent="0.4">
      <c r="A150" s="136"/>
      <c r="B150" s="137"/>
      <c r="C150" s="137"/>
      <c r="D150" s="137"/>
      <c r="E150" s="138"/>
      <c r="F150" s="138"/>
      <c r="G150" s="138"/>
      <c r="H150" s="138"/>
      <c r="I150" s="104"/>
      <c r="J150" s="115"/>
      <c r="K150" s="115"/>
      <c r="L150" s="115"/>
      <c r="M150" s="138"/>
      <c r="N150" s="138"/>
      <c r="O150" s="130"/>
      <c r="P150" s="113"/>
      <c r="Q150" s="130"/>
      <c r="S150" s="113"/>
      <c r="T150" s="114"/>
      <c r="U150" s="114"/>
      <c r="V150" s="134"/>
      <c r="W150" s="431"/>
    </row>
    <row r="151" spans="1:23" s="166" customFormat="1" ht="72" customHeight="1" x14ac:dyDescent="0.35">
      <c r="A151" s="1450" t="s">
        <v>301</v>
      </c>
      <c r="B151" s="1452" t="s">
        <v>302</v>
      </c>
      <c r="C151" s="1452" t="s">
        <v>303</v>
      </c>
      <c r="D151" s="355" t="s">
        <v>304</v>
      </c>
      <c r="E151" s="356" t="s">
        <v>305</v>
      </c>
      <c r="F151" s="355" t="s">
        <v>306</v>
      </c>
      <c r="G151" s="355" t="s">
        <v>307</v>
      </c>
      <c r="H151" s="357" t="s">
        <v>268</v>
      </c>
      <c r="I151" s="357" t="s">
        <v>308</v>
      </c>
      <c r="J151" s="357" t="s">
        <v>309</v>
      </c>
      <c r="K151" s="357" t="s">
        <v>818</v>
      </c>
      <c r="L151" s="357" t="s">
        <v>310</v>
      </c>
      <c r="M151" s="357" t="s">
        <v>311</v>
      </c>
      <c r="N151" s="357" t="s">
        <v>312</v>
      </c>
      <c r="O151" s="357" t="s">
        <v>313</v>
      </c>
      <c r="P151" s="357" t="s">
        <v>314</v>
      </c>
      <c r="Q151" s="357" t="s">
        <v>315</v>
      </c>
      <c r="R151" s="357" t="s">
        <v>316</v>
      </c>
      <c r="S151" s="357" t="s">
        <v>317</v>
      </c>
      <c r="T151" s="357" t="s">
        <v>828</v>
      </c>
      <c r="U151" s="1454" t="s">
        <v>319</v>
      </c>
      <c r="V151" s="438"/>
    </row>
    <row r="152" spans="1:23" s="166" customFormat="1" ht="44.25" customHeight="1" thickBot="1" x14ac:dyDescent="0.4">
      <c r="A152" s="1451"/>
      <c r="B152" s="1453"/>
      <c r="C152" s="1453"/>
      <c r="D152" s="358" t="s">
        <v>320</v>
      </c>
      <c r="E152" s="358" t="s">
        <v>333</v>
      </c>
      <c r="F152" s="358" t="s">
        <v>322</v>
      </c>
      <c r="G152" s="358" t="s">
        <v>322</v>
      </c>
      <c r="H152" s="358" t="s">
        <v>77</v>
      </c>
      <c r="I152" s="358" t="s">
        <v>103</v>
      </c>
      <c r="J152" s="358" t="s">
        <v>323</v>
      </c>
      <c r="K152" s="358" t="s">
        <v>324</v>
      </c>
      <c r="L152" s="358" t="s">
        <v>324</v>
      </c>
      <c r="M152" s="358" t="s">
        <v>325</v>
      </c>
      <c r="N152" s="358" t="s">
        <v>324</v>
      </c>
      <c r="O152" s="358" t="s">
        <v>326</v>
      </c>
      <c r="P152" s="358" t="s">
        <v>820</v>
      </c>
      <c r="Q152" s="358" t="s">
        <v>327</v>
      </c>
      <c r="R152" s="358" t="s">
        <v>328</v>
      </c>
      <c r="S152" s="358" t="s">
        <v>329</v>
      </c>
      <c r="T152" s="358" t="s">
        <v>329</v>
      </c>
      <c r="U152" s="1455"/>
      <c r="V152" s="438"/>
    </row>
    <row r="153" spans="1:23" ht="15" customHeight="1" x14ac:dyDescent="0.35">
      <c r="A153" s="1442" t="str">
        <f>B147</f>
        <v>EXTRA-urb.i.1</v>
      </c>
      <c r="B153" s="361">
        <v>1</v>
      </c>
      <c r="C153" s="185"/>
      <c r="D153" s="119"/>
      <c r="E153" s="119"/>
      <c r="F153" s="185"/>
      <c r="G153" s="440"/>
      <c r="H153" s="120"/>
      <c r="I153" s="441"/>
      <c r="J153" s="442"/>
      <c r="K153" s="442"/>
      <c r="L153" s="443"/>
      <c r="M153" s="441"/>
      <c r="N153" s="443"/>
      <c r="O153" s="148"/>
      <c r="P153" s="148"/>
      <c r="Q153" s="441"/>
      <c r="R153" s="441"/>
      <c r="S153" s="441"/>
      <c r="T153" s="441"/>
      <c r="U153" s="444"/>
      <c r="V153" s="437"/>
    </row>
    <row r="154" spans="1:23" x14ac:dyDescent="0.35">
      <c r="A154" s="1442"/>
      <c r="B154" s="362">
        <v>2</v>
      </c>
      <c r="C154" s="118"/>
      <c r="D154" s="112"/>
      <c r="E154" s="112"/>
      <c r="F154" s="118"/>
      <c r="G154" s="445"/>
      <c r="H154" s="120"/>
      <c r="I154" s="428"/>
      <c r="J154" s="446"/>
      <c r="K154" s="446"/>
      <c r="L154" s="447"/>
      <c r="M154" s="428"/>
      <c r="N154" s="447"/>
      <c r="O154" s="139"/>
      <c r="P154" s="139"/>
      <c r="Q154" s="428"/>
      <c r="R154" s="428" t="s">
        <v>330</v>
      </c>
      <c r="S154" s="428"/>
      <c r="T154" s="428"/>
      <c r="U154" s="448"/>
      <c r="V154" s="437"/>
    </row>
    <row r="155" spans="1:23" x14ac:dyDescent="0.35">
      <c r="A155" s="1442"/>
      <c r="B155" s="362">
        <v>3</v>
      </c>
      <c r="C155" s="118"/>
      <c r="D155" s="112"/>
      <c r="E155" s="112"/>
      <c r="F155" s="118"/>
      <c r="G155" s="445"/>
      <c r="H155" s="120"/>
      <c r="I155" s="428"/>
      <c r="J155" s="446"/>
      <c r="K155" s="446"/>
      <c r="L155" s="447"/>
      <c r="M155" s="428"/>
      <c r="N155" s="447"/>
      <c r="O155" s="139"/>
      <c r="P155" s="139"/>
      <c r="Q155" s="428"/>
      <c r="R155" s="428"/>
      <c r="S155" s="428"/>
      <c r="T155" s="428"/>
      <c r="U155" s="448"/>
      <c r="V155" s="437"/>
    </row>
    <row r="156" spans="1:23" x14ac:dyDescent="0.35">
      <c r="A156" s="1442"/>
      <c r="B156" s="362">
        <v>4</v>
      </c>
      <c r="C156" s="118"/>
      <c r="D156" s="112"/>
      <c r="E156" s="112"/>
      <c r="F156" s="118"/>
      <c r="G156" s="445"/>
      <c r="H156" s="120"/>
      <c r="I156" s="428"/>
      <c r="J156" s="446"/>
      <c r="K156" s="446"/>
      <c r="L156" s="447"/>
      <c r="M156" s="428"/>
      <c r="N156" s="447"/>
      <c r="O156" s="139"/>
      <c r="P156" s="139"/>
      <c r="Q156" s="428"/>
      <c r="R156" s="428"/>
      <c r="S156" s="428"/>
      <c r="T156" s="428"/>
      <c r="U156" s="448"/>
      <c r="V156" s="437"/>
    </row>
    <row r="157" spans="1:23" x14ac:dyDescent="0.35">
      <c r="A157" s="1442"/>
      <c r="B157" s="362">
        <v>5</v>
      </c>
      <c r="C157" s="118"/>
      <c r="D157" s="112"/>
      <c r="E157" s="112"/>
      <c r="F157" s="118"/>
      <c r="G157" s="445"/>
      <c r="H157" s="120"/>
      <c r="I157" s="428"/>
      <c r="J157" s="446"/>
      <c r="K157" s="446"/>
      <c r="L157" s="447"/>
      <c r="M157" s="428"/>
      <c r="N157" s="447"/>
      <c r="O157" s="139"/>
      <c r="P157" s="139"/>
      <c r="Q157" s="428"/>
      <c r="R157" s="428"/>
      <c r="S157" s="428"/>
      <c r="T157" s="428"/>
      <c r="U157" s="448"/>
      <c r="V157" s="437"/>
    </row>
    <row r="158" spans="1:23" x14ac:dyDescent="0.35">
      <c r="A158" s="1442"/>
      <c r="B158" s="362">
        <v>6</v>
      </c>
      <c r="C158" s="118"/>
      <c r="D158" s="112"/>
      <c r="E158" s="112"/>
      <c r="F158" s="118"/>
      <c r="G158" s="445"/>
      <c r="H158" s="120"/>
      <c r="I158" s="428"/>
      <c r="J158" s="446"/>
      <c r="K158" s="446"/>
      <c r="L158" s="447"/>
      <c r="M158" s="428"/>
      <c r="N158" s="447"/>
      <c r="O158" s="139"/>
      <c r="P158" s="139"/>
      <c r="Q158" s="428"/>
      <c r="R158" s="428"/>
      <c r="S158" s="428"/>
      <c r="T158" s="428"/>
      <c r="U158" s="448"/>
      <c r="V158" s="437"/>
    </row>
    <row r="159" spans="1:23" x14ac:dyDescent="0.35">
      <c r="A159" s="1442"/>
      <c r="B159" s="362">
        <v>7</v>
      </c>
      <c r="C159" s="118"/>
      <c r="D159" s="112"/>
      <c r="E159" s="112"/>
      <c r="F159" s="118"/>
      <c r="G159" s="445"/>
      <c r="H159" s="120"/>
      <c r="I159" s="428"/>
      <c r="J159" s="446"/>
      <c r="K159" s="446"/>
      <c r="L159" s="447"/>
      <c r="M159" s="428"/>
      <c r="N159" s="447"/>
      <c r="O159" s="139"/>
      <c r="P159" s="139"/>
      <c r="Q159" s="428"/>
      <c r="R159" s="428"/>
      <c r="S159" s="428"/>
      <c r="T159" s="428"/>
      <c r="U159" s="448"/>
      <c r="V159" s="437"/>
    </row>
    <row r="160" spans="1:23" x14ac:dyDescent="0.35">
      <c r="A160" s="1442"/>
      <c r="B160" s="362">
        <v>8</v>
      </c>
      <c r="C160" s="118"/>
      <c r="D160" s="112"/>
      <c r="E160" s="112"/>
      <c r="F160" s="118"/>
      <c r="G160" s="445"/>
      <c r="H160" s="120"/>
      <c r="I160" s="428"/>
      <c r="J160" s="446"/>
      <c r="K160" s="446"/>
      <c r="L160" s="447"/>
      <c r="M160" s="428"/>
      <c r="N160" s="447"/>
      <c r="O160" s="139"/>
      <c r="P160" s="139"/>
      <c r="Q160" s="428"/>
      <c r="R160" s="428"/>
      <c r="S160" s="428"/>
      <c r="T160" s="428"/>
      <c r="U160" s="448"/>
      <c r="V160" s="437"/>
    </row>
    <row r="161" spans="1:23" x14ac:dyDescent="0.35">
      <c r="A161" s="1442"/>
      <c r="B161" s="362">
        <v>9</v>
      </c>
      <c r="C161" s="118"/>
      <c r="D161" s="112"/>
      <c r="E161" s="112"/>
      <c r="F161" s="118"/>
      <c r="G161" s="445"/>
      <c r="H161" s="120"/>
      <c r="I161" s="428"/>
      <c r="J161" s="446"/>
      <c r="K161" s="446"/>
      <c r="L161" s="447"/>
      <c r="M161" s="428"/>
      <c r="N161" s="447"/>
      <c r="O161" s="139"/>
      <c r="P161" s="139"/>
      <c r="Q161" s="428"/>
      <c r="R161" s="428"/>
      <c r="S161" s="428"/>
      <c r="T161" s="428"/>
      <c r="U161" s="448"/>
      <c r="V161" s="437"/>
    </row>
    <row r="162" spans="1:23" ht="15" thickBot="1" x14ac:dyDescent="0.4">
      <c r="A162" s="1443"/>
      <c r="B162" s="363">
        <v>10</v>
      </c>
      <c r="C162" s="132"/>
      <c r="D162" s="131"/>
      <c r="E162" s="131"/>
      <c r="F162" s="132"/>
      <c r="G162" s="449"/>
      <c r="H162" s="367"/>
      <c r="I162" s="450"/>
      <c r="J162" s="451"/>
      <c r="K162" s="451"/>
      <c r="L162" s="452"/>
      <c r="M162" s="450"/>
      <c r="N162" s="452"/>
      <c r="O162" s="140"/>
      <c r="P162" s="140"/>
      <c r="Q162" s="450"/>
      <c r="R162" s="450"/>
      <c r="S162" s="450"/>
      <c r="T162" s="450"/>
      <c r="U162" s="453"/>
      <c r="V162" s="437"/>
    </row>
    <row r="163" spans="1:23" ht="25" thickBot="1" x14ac:dyDescent="0.4">
      <c r="A163" s="564"/>
      <c r="C163" s="565"/>
      <c r="D163" s="566"/>
      <c r="E163" s="424" t="s">
        <v>331</v>
      </c>
      <c r="F163" s="425">
        <f>COUNTA(F153:F162)</f>
        <v>0</v>
      </c>
      <c r="G163" s="426">
        <f>COUNTA(G153:G162)</f>
        <v>0</v>
      </c>
      <c r="H163" s="565"/>
      <c r="I163" s="431"/>
      <c r="J163" s="567"/>
      <c r="K163" s="567"/>
      <c r="L163" s="568"/>
      <c r="M163" s="1354" t="s">
        <v>563</v>
      </c>
      <c r="N163" s="1355"/>
      <c r="O163" s="747">
        <f>SUM(O153:O162)</f>
        <v>0</v>
      </c>
      <c r="P163" s="748">
        <f>SUM(P153:P162)</f>
        <v>0</v>
      </c>
      <c r="Q163" s="431"/>
      <c r="S163" s="113"/>
      <c r="T163" s="117"/>
      <c r="U163" s="531"/>
      <c r="V163" s="455"/>
    </row>
    <row r="164" spans="1:23" ht="15" thickBot="1" x14ac:dyDescent="0.4">
      <c r="A164" s="456"/>
      <c r="B164" s="457"/>
      <c r="C164" s="407"/>
      <c r="D164" s="407"/>
      <c r="E164" s="407"/>
      <c r="F164" s="457"/>
      <c r="G164" s="407"/>
      <c r="H164" s="407"/>
      <c r="I164" s="457"/>
      <c r="J164" s="457"/>
      <c r="K164" s="457"/>
      <c r="L164" s="407"/>
      <c r="M164" s="407"/>
      <c r="N164" s="407"/>
      <c r="O164" s="407"/>
      <c r="P164" s="407"/>
      <c r="Q164" s="407"/>
      <c r="R164" s="407"/>
      <c r="S164" s="407"/>
      <c r="T164" s="458"/>
      <c r="U164" s="407"/>
      <c r="V164" s="459"/>
    </row>
    <row r="165" spans="1:23" ht="15" thickBot="1" x14ac:dyDescent="0.4">
      <c r="A165" s="432"/>
      <c r="B165" s="433"/>
      <c r="C165" s="434"/>
      <c r="D165" s="434"/>
      <c r="E165" s="434"/>
      <c r="F165" s="433"/>
      <c r="G165" s="434"/>
      <c r="H165" s="434"/>
      <c r="I165" s="433"/>
      <c r="J165" s="433"/>
      <c r="K165" s="433"/>
      <c r="L165" s="434"/>
      <c r="M165" s="434"/>
      <c r="N165" s="434"/>
      <c r="O165" s="434"/>
      <c r="P165" s="434"/>
      <c r="Q165" s="434"/>
      <c r="R165" s="434"/>
      <c r="S165" s="434"/>
      <c r="T165" s="434"/>
      <c r="U165" s="434"/>
      <c r="V165" s="435"/>
    </row>
    <row r="166" spans="1:23" ht="33.75" customHeight="1" thickBot="1" x14ac:dyDescent="0.4">
      <c r="A166" s="354" t="s">
        <v>9</v>
      </c>
      <c r="B166" s="1317" t="s">
        <v>125</v>
      </c>
      <c r="C166" s="1318"/>
      <c r="E166" s="1456" t="s">
        <v>294</v>
      </c>
      <c r="F166" s="1457"/>
      <c r="G166" s="1315">
        <f>VLOOKUP(B166,'EXTRAUrbano.Piano inv. forn '!$D$191:$AB$210,3,FALSE)</f>
        <v>0</v>
      </c>
      <c r="H166" s="1316"/>
      <c r="I166" s="104"/>
      <c r="J166" s="1456" t="s">
        <v>295</v>
      </c>
      <c r="K166" s="1458"/>
      <c r="L166" s="1457"/>
      <c r="M166" s="1315">
        <f>VLOOKUP(B166,'EXTRAUrbano.Piano inv. forn '!$D$191:$AB$210,4,FALSE)</f>
        <v>0</v>
      </c>
      <c r="N166" s="1316"/>
      <c r="P166" s="359" t="s">
        <v>296</v>
      </c>
      <c r="Q166" s="436"/>
      <c r="S166" s="360" t="s">
        <v>297</v>
      </c>
      <c r="T166" s="1171"/>
      <c r="U166" s="1173"/>
      <c r="V166" s="437"/>
    </row>
    <row r="167" spans="1:23" ht="13.5" customHeight="1" thickBot="1" x14ac:dyDescent="0.4">
      <c r="A167" s="133"/>
      <c r="B167" s="114"/>
      <c r="C167" s="114"/>
      <c r="E167" s="115"/>
      <c r="F167" s="115"/>
      <c r="G167" s="116"/>
      <c r="H167" s="116"/>
      <c r="I167" s="104"/>
      <c r="J167" s="115"/>
      <c r="K167" s="115"/>
      <c r="L167" s="115"/>
      <c r="M167" s="116"/>
      <c r="N167" s="116"/>
      <c r="P167" s="117"/>
      <c r="S167" s="113"/>
      <c r="T167" s="431"/>
      <c r="V167" s="134"/>
      <c r="W167" s="431"/>
    </row>
    <row r="168" spans="1:23" ht="33.75" customHeight="1" thickBot="1" x14ac:dyDescent="0.4">
      <c r="A168" s="1444" t="s">
        <v>298</v>
      </c>
      <c r="B168" s="1445"/>
      <c r="C168" s="1445"/>
      <c r="D168" s="1446"/>
      <c r="E168" s="1346">
        <f>VLOOKUP(B166,'EXTRAUrbano.Piano inv. forn '!$D$191:$AB$210,17,FALSE)</f>
        <v>0</v>
      </c>
      <c r="F168" s="1347"/>
      <c r="G168" s="1347"/>
      <c r="H168" s="1348"/>
      <c r="I168" s="104"/>
      <c r="J168" s="1447" t="s">
        <v>53</v>
      </c>
      <c r="K168" s="1448"/>
      <c r="L168" s="1449"/>
      <c r="M168" s="1346">
        <f>VLOOKUP(B166,'EXTRAUrbano.Piano inv. forn '!$D$191:$AB$210,19,FALSE)</f>
        <v>0</v>
      </c>
      <c r="N168" s="1348"/>
      <c r="O168" s="130"/>
      <c r="P168" s="360" t="s">
        <v>299</v>
      </c>
      <c r="Q168" s="135">
        <f>M168+E168</f>
        <v>0</v>
      </c>
      <c r="S168" s="360" t="s">
        <v>300</v>
      </c>
      <c r="T168" s="1171"/>
      <c r="U168" s="1173"/>
      <c r="V168" s="134"/>
      <c r="W168" s="431"/>
    </row>
    <row r="169" spans="1:23" ht="21.75" customHeight="1" thickBot="1" x14ac:dyDescent="0.4">
      <c r="A169" s="136"/>
      <c r="B169" s="137"/>
      <c r="C169" s="137"/>
      <c r="D169" s="137"/>
      <c r="E169" s="138"/>
      <c r="F169" s="138"/>
      <c r="G169" s="138"/>
      <c r="H169" s="138"/>
      <c r="I169" s="104"/>
      <c r="J169" s="115"/>
      <c r="K169" s="115"/>
      <c r="L169" s="115"/>
      <c r="M169" s="138"/>
      <c r="N169" s="138"/>
      <c r="O169" s="130"/>
      <c r="P169" s="113"/>
      <c r="Q169" s="130"/>
      <c r="S169" s="113"/>
      <c r="T169" s="114"/>
      <c r="U169" s="114"/>
      <c r="V169" s="134"/>
      <c r="W169" s="431"/>
    </row>
    <row r="170" spans="1:23" s="166" customFormat="1" ht="72" customHeight="1" x14ac:dyDescent="0.35">
      <c r="A170" s="1450" t="s">
        <v>301</v>
      </c>
      <c r="B170" s="1452" t="s">
        <v>302</v>
      </c>
      <c r="C170" s="1452" t="s">
        <v>303</v>
      </c>
      <c r="D170" s="355" t="s">
        <v>304</v>
      </c>
      <c r="E170" s="356" t="s">
        <v>305</v>
      </c>
      <c r="F170" s="355" t="s">
        <v>306</v>
      </c>
      <c r="G170" s="355" t="s">
        <v>307</v>
      </c>
      <c r="H170" s="357" t="s">
        <v>268</v>
      </c>
      <c r="I170" s="357" t="s">
        <v>308</v>
      </c>
      <c r="J170" s="357" t="s">
        <v>309</v>
      </c>
      <c r="K170" s="357" t="s">
        <v>818</v>
      </c>
      <c r="L170" s="357" t="s">
        <v>310</v>
      </c>
      <c r="M170" s="357" t="s">
        <v>311</v>
      </c>
      <c r="N170" s="357" t="s">
        <v>312</v>
      </c>
      <c r="O170" s="357" t="s">
        <v>313</v>
      </c>
      <c r="P170" s="357" t="s">
        <v>314</v>
      </c>
      <c r="Q170" s="357" t="s">
        <v>315</v>
      </c>
      <c r="R170" s="357" t="s">
        <v>316</v>
      </c>
      <c r="S170" s="357" t="s">
        <v>317</v>
      </c>
      <c r="T170" s="357" t="s">
        <v>828</v>
      </c>
      <c r="U170" s="1454" t="s">
        <v>319</v>
      </c>
      <c r="V170" s="438"/>
    </row>
    <row r="171" spans="1:23" s="166" customFormat="1" ht="44.25" customHeight="1" thickBot="1" x14ac:dyDescent="0.4">
      <c r="A171" s="1451"/>
      <c r="B171" s="1453"/>
      <c r="C171" s="1453"/>
      <c r="D171" s="358" t="s">
        <v>320</v>
      </c>
      <c r="E171" s="358" t="s">
        <v>333</v>
      </c>
      <c r="F171" s="358" t="s">
        <v>322</v>
      </c>
      <c r="G171" s="358" t="s">
        <v>322</v>
      </c>
      <c r="H171" s="358" t="s">
        <v>77</v>
      </c>
      <c r="I171" s="358" t="s">
        <v>103</v>
      </c>
      <c r="J171" s="358" t="s">
        <v>323</v>
      </c>
      <c r="K171" s="358" t="s">
        <v>324</v>
      </c>
      <c r="L171" s="358" t="s">
        <v>324</v>
      </c>
      <c r="M171" s="358" t="s">
        <v>325</v>
      </c>
      <c r="N171" s="358" t="s">
        <v>324</v>
      </c>
      <c r="O171" s="358" t="s">
        <v>326</v>
      </c>
      <c r="P171" s="358" t="s">
        <v>820</v>
      </c>
      <c r="Q171" s="358" t="s">
        <v>327</v>
      </c>
      <c r="R171" s="358" t="s">
        <v>328</v>
      </c>
      <c r="S171" s="358" t="s">
        <v>329</v>
      </c>
      <c r="T171" s="358" t="s">
        <v>329</v>
      </c>
      <c r="U171" s="1455"/>
      <c r="V171" s="438"/>
    </row>
    <row r="172" spans="1:23" ht="15" customHeight="1" x14ac:dyDescent="0.35">
      <c r="A172" s="1442" t="str">
        <f>B166</f>
        <v>EXTRA-urb.i.1</v>
      </c>
      <c r="B172" s="361">
        <v>1</v>
      </c>
      <c r="C172" s="185"/>
      <c r="D172" s="119"/>
      <c r="E172" s="119"/>
      <c r="F172" s="185"/>
      <c r="G172" s="440"/>
      <c r="H172" s="120"/>
      <c r="I172" s="441"/>
      <c r="J172" s="442"/>
      <c r="K172" s="442"/>
      <c r="L172" s="443"/>
      <c r="M172" s="441"/>
      <c r="N172" s="443"/>
      <c r="O172" s="148"/>
      <c r="P172" s="148"/>
      <c r="Q172" s="441"/>
      <c r="R172" s="441"/>
      <c r="S172" s="441"/>
      <c r="T172" s="441"/>
      <c r="U172" s="444"/>
      <c r="V172" s="437"/>
    </row>
    <row r="173" spans="1:23" x14ac:dyDescent="0.35">
      <c r="A173" s="1442"/>
      <c r="B173" s="362">
        <v>2</v>
      </c>
      <c r="C173" s="118"/>
      <c r="D173" s="112"/>
      <c r="E173" s="112"/>
      <c r="F173" s="118"/>
      <c r="G173" s="445"/>
      <c r="H173" s="120"/>
      <c r="I173" s="428"/>
      <c r="J173" s="446"/>
      <c r="K173" s="446"/>
      <c r="L173" s="447"/>
      <c r="M173" s="428"/>
      <c r="N173" s="447"/>
      <c r="O173" s="139"/>
      <c r="P173" s="139"/>
      <c r="Q173" s="428"/>
      <c r="R173" s="428" t="s">
        <v>330</v>
      </c>
      <c r="S173" s="428"/>
      <c r="T173" s="428"/>
      <c r="U173" s="448"/>
      <c r="V173" s="437"/>
    </row>
    <row r="174" spans="1:23" x14ac:dyDescent="0.35">
      <c r="A174" s="1442"/>
      <c r="B174" s="362">
        <v>3</v>
      </c>
      <c r="C174" s="118"/>
      <c r="D174" s="112"/>
      <c r="E174" s="112"/>
      <c r="F174" s="118"/>
      <c r="G174" s="445"/>
      <c r="H174" s="120"/>
      <c r="I174" s="428"/>
      <c r="J174" s="446"/>
      <c r="K174" s="446"/>
      <c r="L174" s="447"/>
      <c r="M174" s="428"/>
      <c r="N174" s="447"/>
      <c r="O174" s="139"/>
      <c r="P174" s="139"/>
      <c r="Q174" s="428"/>
      <c r="R174" s="428"/>
      <c r="S174" s="428"/>
      <c r="T174" s="428"/>
      <c r="U174" s="448"/>
      <c r="V174" s="437"/>
    </row>
    <row r="175" spans="1:23" x14ac:dyDescent="0.35">
      <c r="A175" s="1442"/>
      <c r="B175" s="362">
        <v>4</v>
      </c>
      <c r="C175" s="118"/>
      <c r="D175" s="112"/>
      <c r="E175" s="112"/>
      <c r="F175" s="118"/>
      <c r="G175" s="445"/>
      <c r="H175" s="120"/>
      <c r="I175" s="428"/>
      <c r="J175" s="446"/>
      <c r="K175" s="446"/>
      <c r="L175" s="447"/>
      <c r="M175" s="428"/>
      <c r="N175" s="447"/>
      <c r="O175" s="139"/>
      <c r="P175" s="139"/>
      <c r="Q175" s="428"/>
      <c r="R175" s="428"/>
      <c r="S175" s="428"/>
      <c r="T175" s="428"/>
      <c r="U175" s="448"/>
      <c r="V175" s="437"/>
    </row>
    <row r="176" spans="1:23" x14ac:dyDescent="0.35">
      <c r="A176" s="1442"/>
      <c r="B176" s="362">
        <v>5</v>
      </c>
      <c r="C176" s="118"/>
      <c r="D176" s="112"/>
      <c r="E176" s="112"/>
      <c r="F176" s="118"/>
      <c r="G176" s="445"/>
      <c r="H176" s="120"/>
      <c r="I176" s="428"/>
      <c r="J176" s="446"/>
      <c r="K176" s="446"/>
      <c r="L176" s="447"/>
      <c r="M176" s="428"/>
      <c r="N176" s="447"/>
      <c r="O176" s="139"/>
      <c r="P176" s="139"/>
      <c r="Q176" s="428"/>
      <c r="R176" s="428"/>
      <c r="S176" s="428"/>
      <c r="T176" s="428"/>
      <c r="U176" s="448"/>
      <c r="V176" s="437"/>
    </row>
    <row r="177" spans="1:23" x14ac:dyDescent="0.35">
      <c r="A177" s="1442"/>
      <c r="B177" s="362">
        <v>6</v>
      </c>
      <c r="C177" s="118"/>
      <c r="D177" s="112"/>
      <c r="E177" s="112"/>
      <c r="F177" s="118"/>
      <c r="G177" s="445"/>
      <c r="H177" s="120"/>
      <c r="I177" s="428"/>
      <c r="J177" s="446"/>
      <c r="K177" s="446"/>
      <c r="L177" s="447"/>
      <c r="M177" s="428"/>
      <c r="N177" s="447"/>
      <c r="O177" s="139"/>
      <c r="P177" s="139"/>
      <c r="Q177" s="428"/>
      <c r="R177" s="428"/>
      <c r="S177" s="428"/>
      <c r="T177" s="428"/>
      <c r="U177" s="448"/>
      <c r="V177" s="437"/>
    </row>
    <row r="178" spans="1:23" x14ac:dyDescent="0.35">
      <c r="A178" s="1442"/>
      <c r="B178" s="362">
        <v>7</v>
      </c>
      <c r="C178" s="118"/>
      <c r="D178" s="112"/>
      <c r="E178" s="112"/>
      <c r="F178" s="118"/>
      <c r="G178" s="445"/>
      <c r="H178" s="120"/>
      <c r="I178" s="428"/>
      <c r="J178" s="446"/>
      <c r="K178" s="446"/>
      <c r="L178" s="447"/>
      <c r="M178" s="428"/>
      <c r="N178" s="447"/>
      <c r="O178" s="139"/>
      <c r="P178" s="139"/>
      <c r="Q178" s="428"/>
      <c r="R178" s="428"/>
      <c r="S178" s="428"/>
      <c r="T178" s="428"/>
      <c r="U178" s="448"/>
      <c r="V178" s="437"/>
    </row>
    <row r="179" spans="1:23" x14ac:dyDescent="0.35">
      <c r="A179" s="1442"/>
      <c r="B179" s="362">
        <v>8</v>
      </c>
      <c r="C179" s="118"/>
      <c r="D179" s="112"/>
      <c r="E179" s="112"/>
      <c r="F179" s="118"/>
      <c r="G179" s="445"/>
      <c r="H179" s="120"/>
      <c r="I179" s="428"/>
      <c r="J179" s="446"/>
      <c r="K179" s="446"/>
      <c r="L179" s="447"/>
      <c r="M179" s="428"/>
      <c r="N179" s="447"/>
      <c r="O179" s="139"/>
      <c r="P179" s="139"/>
      <c r="Q179" s="428"/>
      <c r="R179" s="428"/>
      <c r="S179" s="428"/>
      <c r="T179" s="428"/>
      <c r="U179" s="448"/>
      <c r="V179" s="437"/>
    </row>
    <row r="180" spans="1:23" x14ac:dyDescent="0.35">
      <c r="A180" s="1442"/>
      <c r="B180" s="362">
        <v>9</v>
      </c>
      <c r="C180" s="118"/>
      <c r="D180" s="112"/>
      <c r="E180" s="112"/>
      <c r="F180" s="118"/>
      <c r="G180" s="445"/>
      <c r="H180" s="120"/>
      <c r="I180" s="428"/>
      <c r="J180" s="446"/>
      <c r="K180" s="446"/>
      <c r="L180" s="447"/>
      <c r="M180" s="428"/>
      <c r="N180" s="447"/>
      <c r="O180" s="139"/>
      <c r="P180" s="139"/>
      <c r="Q180" s="428"/>
      <c r="R180" s="428"/>
      <c r="S180" s="428"/>
      <c r="T180" s="428"/>
      <c r="U180" s="448"/>
      <c r="V180" s="437"/>
    </row>
    <row r="181" spans="1:23" ht="15" thickBot="1" x14ac:dyDescent="0.4">
      <c r="A181" s="1443"/>
      <c r="B181" s="363">
        <v>10</v>
      </c>
      <c r="C181" s="132"/>
      <c r="D181" s="131"/>
      <c r="E181" s="131"/>
      <c r="F181" s="132"/>
      <c r="G181" s="449"/>
      <c r="H181" s="367"/>
      <c r="I181" s="450"/>
      <c r="J181" s="451"/>
      <c r="K181" s="451"/>
      <c r="L181" s="452"/>
      <c r="M181" s="450"/>
      <c r="N181" s="452"/>
      <c r="O181" s="140"/>
      <c r="P181" s="140"/>
      <c r="Q181" s="450"/>
      <c r="R181" s="450"/>
      <c r="S181" s="450"/>
      <c r="T181" s="450"/>
      <c r="U181" s="453"/>
      <c r="V181" s="437"/>
    </row>
    <row r="182" spans="1:23" ht="25" thickBot="1" x14ac:dyDescent="0.4">
      <c r="A182" s="564"/>
      <c r="C182" s="565"/>
      <c r="D182" s="566"/>
      <c r="E182" s="424" t="s">
        <v>331</v>
      </c>
      <c r="F182" s="425">
        <f>COUNTA(F172:F181)</f>
        <v>0</v>
      </c>
      <c r="G182" s="426">
        <f>COUNTA(G172:G181)</f>
        <v>0</v>
      </c>
      <c r="H182" s="565"/>
      <c r="I182" s="431"/>
      <c r="J182" s="567"/>
      <c r="K182" s="567"/>
      <c r="L182" s="568"/>
      <c r="M182" s="1354" t="s">
        <v>563</v>
      </c>
      <c r="N182" s="1355"/>
      <c r="O182" s="747">
        <f>SUM(O172:O181)</f>
        <v>0</v>
      </c>
      <c r="P182" s="748">
        <f>SUM(P172:P181)</f>
        <v>0</v>
      </c>
      <c r="Q182" s="431"/>
      <c r="S182" s="113"/>
      <c r="T182" s="117"/>
      <c r="U182" s="531"/>
      <c r="V182" s="455"/>
    </row>
    <row r="183" spans="1:23" ht="15" thickBot="1" x14ac:dyDescent="0.4">
      <c r="A183" s="456"/>
      <c r="B183" s="457"/>
      <c r="C183" s="407"/>
      <c r="D183" s="407"/>
      <c r="E183" s="407"/>
      <c r="F183" s="457"/>
      <c r="G183" s="407"/>
      <c r="H183" s="407"/>
      <c r="I183" s="457"/>
      <c r="J183" s="457"/>
      <c r="K183" s="457"/>
      <c r="L183" s="407"/>
      <c r="M183" s="407"/>
      <c r="N183" s="407"/>
      <c r="O183" s="407"/>
      <c r="P183" s="407"/>
      <c r="Q183" s="407"/>
      <c r="R183" s="407"/>
      <c r="S183" s="407"/>
      <c r="T183" s="458"/>
      <c r="U183" s="407"/>
      <c r="V183" s="459"/>
    </row>
    <row r="184" spans="1:23" ht="15" thickBot="1" x14ac:dyDescent="0.4">
      <c r="A184" s="432"/>
      <c r="B184" s="433"/>
      <c r="C184" s="434"/>
      <c r="D184" s="434"/>
      <c r="E184" s="434"/>
      <c r="F184" s="433"/>
      <c r="G184" s="434"/>
      <c r="H184" s="434"/>
      <c r="I184" s="433"/>
      <c r="J184" s="433"/>
      <c r="K184" s="433"/>
      <c r="L184" s="434"/>
      <c r="M184" s="434"/>
      <c r="N184" s="434"/>
      <c r="O184" s="434"/>
      <c r="P184" s="434"/>
      <c r="Q184" s="434"/>
      <c r="R184" s="434"/>
      <c r="S184" s="434"/>
      <c r="T184" s="434"/>
      <c r="U184" s="434"/>
      <c r="V184" s="435"/>
    </row>
    <row r="185" spans="1:23" ht="33.75" customHeight="1" thickBot="1" x14ac:dyDescent="0.4">
      <c r="A185" s="354" t="s">
        <v>9</v>
      </c>
      <c r="B185" s="1317" t="s">
        <v>125</v>
      </c>
      <c r="C185" s="1318"/>
      <c r="E185" s="1456" t="s">
        <v>294</v>
      </c>
      <c r="F185" s="1457"/>
      <c r="G185" s="1315">
        <f>VLOOKUP(B185,'EXTRAUrbano.Piano inv. forn '!$D$191:$AB$210,3,FALSE)</f>
        <v>0</v>
      </c>
      <c r="H185" s="1316"/>
      <c r="I185" s="104"/>
      <c r="J185" s="1456" t="s">
        <v>295</v>
      </c>
      <c r="K185" s="1458"/>
      <c r="L185" s="1457"/>
      <c r="M185" s="1315">
        <f>VLOOKUP(B185,'EXTRAUrbano.Piano inv. forn '!$D$191:$AB$210,4,FALSE)</f>
        <v>0</v>
      </c>
      <c r="N185" s="1316"/>
      <c r="P185" s="359" t="s">
        <v>296</v>
      </c>
      <c r="Q185" s="436"/>
      <c r="S185" s="360" t="s">
        <v>297</v>
      </c>
      <c r="T185" s="1171"/>
      <c r="U185" s="1173"/>
      <c r="V185" s="437"/>
    </row>
    <row r="186" spans="1:23" ht="13.5" customHeight="1" thickBot="1" x14ac:dyDescent="0.4">
      <c r="A186" s="133"/>
      <c r="B186" s="114"/>
      <c r="C186" s="114"/>
      <c r="E186" s="115"/>
      <c r="F186" s="115"/>
      <c r="G186" s="116"/>
      <c r="H186" s="116"/>
      <c r="I186" s="104"/>
      <c r="J186" s="115"/>
      <c r="K186" s="115"/>
      <c r="L186" s="115"/>
      <c r="M186" s="116"/>
      <c r="N186" s="116"/>
      <c r="P186" s="117"/>
      <c r="S186" s="113"/>
      <c r="T186" s="431"/>
      <c r="V186" s="134"/>
      <c r="W186" s="431"/>
    </row>
    <row r="187" spans="1:23" ht="33.75" customHeight="1" thickBot="1" x14ac:dyDescent="0.4">
      <c r="A187" s="1444" t="s">
        <v>298</v>
      </c>
      <c r="B187" s="1445"/>
      <c r="C187" s="1445"/>
      <c r="D187" s="1446"/>
      <c r="E187" s="1346">
        <f>VLOOKUP(B185,'EXTRAUrbano.Piano inv. forn '!$D$191:$AB$210,17,FALSE)</f>
        <v>0</v>
      </c>
      <c r="F187" s="1347"/>
      <c r="G187" s="1347"/>
      <c r="H187" s="1348"/>
      <c r="I187" s="104"/>
      <c r="J187" s="1447" t="s">
        <v>53</v>
      </c>
      <c r="K187" s="1448"/>
      <c r="L187" s="1449"/>
      <c r="M187" s="1346">
        <f>VLOOKUP(B185,'EXTRAUrbano.Piano inv. forn '!$D$191:$AB$210,19,FALSE)</f>
        <v>0</v>
      </c>
      <c r="N187" s="1348"/>
      <c r="O187" s="130"/>
      <c r="P187" s="360" t="s">
        <v>299</v>
      </c>
      <c r="Q187" s="135">
        <f>M187+E187</f>
        <v>0</v>
      </c>
      <c r="S187" s="360" t="s">
        <v>300</v>
      </c>
      <c r="T187" s="1171"/>
      <c r="U187" s="1173"/>
      <c r="V187" s="134"/>
      <c r="W187" s="431"/>
    </row>
    <row r="188" spans="1:23" ht="21.75" customHeight="1" thickBot="1" x14ac:dyDescent="0.4">
      <c r="A188" s="136"/>
      <c r="B188" s="137"/>
      <c r="C188" s="137"/>
      <c r="D188" s="137"/>
      <c r="E188" s="138"/>
      <c r="F188" s="138"/>
      <c r="G188" s="138"/>
      <c r="H188" s="138"/>
      <c r="I188" s="104"/>
      <c r="J188" s="115"/>
      <c r="K188" s="115"/>
      <c r="L188" s="115"/>
      <c r="M188" s="138"/>
      <c r="N188" s="138"/>
      <c r="O188" s="130"/>
      <c r="P188" s="113"/>
      <c r="Q188" s="130"/>
      <c r="S188" s="113"/>
      <c r="T188" s="114"/>
      <c r="U188" s="114"/>
      <c r="V188" s="134"/>
      <c r="W188" s="431"/>
    </row>
    <row r="189" spans="1:23" s="166" customFormat="1" ht="72" customHeight="1" x14ac:dyDescent="0.35">
      <c r="A189" s="1450" t="s">
        <v>301</v>
      </c>
      <c r="B189" s="1452" t="s">
        <v>302</v>
      </c>
      <c r="C189" s="1452" t="s">
        <v>303</v>
      </c>
      <c r="D189" s="355" t="s">
        <v>304</v>
      </c>
      <c r="E189" s="356" t="s">
        <v>305</v>
      </c>
      <c r="F189" s="355" t="s">
        <v>306</v>
      </c>
      <c r="G189" s="355" t="s">
        <v>307</v>
      </c>
      <c r="H189" s="357" t="s">
        <v>268</v>
      </c>
      <c r="I189" s="357" t="s">
        <v>308</v>
      </c>
      <c r="J189" s="357" t="s">
        <v>309</v>
      </c>
      <c r="K189" s="357" t="s">
        <v>818</v>
      </c>
      <c r="L189" s="357" t="s">
        <v>310</v>
      </c>
      <c r="M189" s="357" t="s">
        <v>311</v>
      </c>
      <c r="N189" s="357" t="s">
        <v>312</v>
      </c>
      <c r="O189" s="357" t="s">
        <v>313</v>
      </c>
      <c r="P189" s="357" t="s">
        <v>314</v>
      </c>
      <c r="Q189" s="357" t="s">
        <v>315</v>
      </c>
      <c r="R189" s="357" t="s">
        <v>316</v>
      </c>
      <c r="S189" s="357" t="s">
        <v>317</v>
      </c>
      <c r="T189" s="357" t="s">
        <v>828</v>
      </c>
      <c r="U189" s="1454" t="s">
        <v>319</v>
      </c>
      <c r="V189" s="438"/>
    </row>
    <row r="190" spans="1:23" s="166" customFormat="1" ht="44.25" customHeight="1" thickBot="1" x14ac:dyDescent="0.4">
      <c r="A190" s="1451"/>
      <c r="B190" s="1453"/>
      <c r="C190" s="1453"/>
      <c r="D190" s="358" t="s">
        <v>320</v>
      </c>
      <c r="E190" s="358" t="s">
        <v>333</v>
      </c>
      <c r="F190" s="358" t="s">
        <v>322</v>
      </c>
      <c r="G190" s="358" t="s">
        <v>322</v>
      </c>
      <c r="H190" s="358" t="s">
        <v>77</v>
      </c>
      <c r="I190" s="358" t="s">
        <v>103</v>
      </c>
      <c r="J190" s="358" t="s">
        <v>323</v>
      </c>
      <c r="K190" s="358" t="s">
        <v>324</v>
      </c>
      <c r="L190" s="358" t="s">
        <v>324</v>
      </c>
      <c r="M190" s="358" t="s">
        <v>325</v>
      </c>
      <c r="N190" s="358" t="s">
        <v>324</v>
      </c>
      <c r="O190" s="358" t="s">
        <v>326</v>
      </c>
      <c r="P190" s="358" t="s">
        <v>820</v>
      </c>
      <c r="Q190" s="358" t="s">
        <v>327</v>
      </c>
      <c r="R190" s="358" t="s">
        <v>328</v>
      </c>
      <c r="S190" s="358" t="s">
        <v>329</v>
      </c>
      <c r="T190" s="358" t="s">
        <v>329</v>
      </c>
      <c r="U190" s="1455"/>
      <c r="V190" s="438"/>
    </row>
    <row r="191" spans="1:23" ht="15" customHeight="1" x14ac:dyDescent="0.35">
      <c r="A191" s="1442" t="str">
        <f>B185</f>
        <v>EXTRA-urb.i.1</v>
      </c>
      <c r="B191" s="361">
        <v>1</v>
      </c>
      <c r="C191" s="185"/>
      <c r="D191" s="119"/>
      <c r="E191" s="119"/>
      <c r="F191" s="185"/>
      <c r="G191" s="440"/>
      <c r="H191" s="120"/>
      <c r="I191" s="441"/>
      <c r="J191" s="442"/>
      <c r="K191" s="442"/>
      <c r="L191" s="443"/>
      <c r="M191" s="441"/>
      <c r="N191" s="443"/>
      <c r="O191" s="148"/>
      <c r="P191" s="148"/>
      <c r="Q191" s="441"/>
      <c r="R191" s="441"/>
      <c r="S191" s="441"/>
      <c r="T191" s="441"/>
      <c r="U191" s="444"/>
      <c r="V191" s="437"/>
    </row>
    <row r="192" spans="1:23" x14ac:dyDescent="0.35">
      <c r="A192" s="1442"/>
      <c r="B192" s="362">
        <v>2</v>
      </c>
      <c r="C192" s="118"/>
      <c r="D192" s="112"/>
      <c r="E192" s="112"/>
      <c r="F192" s="118"/>
      <c r="G192" s="445"/>
      <c r="H192" s="120"/>
      <c r="I192" s="428"/>
      <c r="J192" s="446"/>
      <c r="K192" s="446"/>
      <c r="L192" s="447"/>
      <c r="M192" s="428"/>
      <c r="N192" s="447"/>
      <c r="O192" s="139"/>
      <c r="P192" s="139"/>
      <c r="Q192" s="428"/>
      <c r="R192" s="428" t="s">
        <v>330</v>
      </c>
      <c r="S192" s="428"/>
      <c r="T192" s="428"/>
      <c r="U192" s="448"/>
      <c r="V192" s="437"/>
    </row>
    <row r="193" spans="1:23" x14ac:dyDescent="0.35">
      <c r="A193" s="1442"/>
      <c r="B193" s="362">
        <v>3</v>
      </c>
      <c r="C193" s="118"/>
      <c r="D193" s="112"/>
      <c r="E193" s="112"/>
      <c r="F193" s="118"/>
      <c r="G193" s="445"/>
      <c r="H193" s="120"/>
      <c r="I193" s="428"/>
      <c r="J193" s="446"/>
      <c r="K193" s="446"/>
      <c r="L193" s="447"/>
      <c r="M193" s="428"/>
      <c r="N193" s="447"/>
      <c r="O193" s="139"/>
      <c r="P193" s="139"/>
      <c r="Q193" s="428"/>
      <c r="R193" s="428"/>
      <c r="S193" s="428"/>
      <c r="T193" s="428"/>
      <c r="U193" s="448"/>
      <c r="V193" s="437"/>
    </row>
    <row r="194" spans="1:23" x14ac:dyDescent="0.35">
      <c r="A194" s="1442"/>
      <c r="B194" s="362">
        <v>4</v>
      </c>
      <c r="C194" s="118"/>
      <c r="D194" s="112"/>
      <c r="E194" s="112"/>
      <c r="F194" s="118"/>
      <c r="G194" s="445"/>
      <c r="H194" s="120"/>
      <c r="I194" s="428"/>
      <c r="J194" s="446"/>
      <c r="K194" s="446"/>
      <c r="L194" s="447"/>
      <c r="M194" s="428"/>
      <c r="N194" s="447"/>
      <c r="O194" s="139"/>
      <c r="P194" s="139"/>
      <c r="Q194" s="428"/>
      <c r="R194" s="428"/>
      <c r="S194" s="428"/>
      <c r="T194" s="428"/>
      <c r="U194" s="448"/>
      <c r="V194" s="437"/>
    </row>
    <row r="195" spans="1:23" x14ac:dyDescent="0.35">
      <c r="A195" s="1442"/>
      <c r="B195" s="362">
        <v>5</v>
      </c>
      <c r="C195" s="118"/>
      <c r="D195" s="112"/>
      <c r="E195" s="112"/>
      <c r="F195" s="118"/>
      <c r="G195" s="445"/>
      <c r="H195" s="120"/>
      <c r="I195" s="428"/>
      <c r="J195" s="446"/>
      <c r="K195" s="446"/>
      <c r="L195" s="447"/>
      <c r="M195" s="428"/>
      <c r="N195" s="447"/>
      <c r="O195" s="139"/>
      <c r="P195" s="139"/>
      <c r="Q195" s="428"/>
      <c r="R195" s="428"/>
      <c r="S195" s="428"/>
      <c r="T195" s="428"/>
      <c r="U195" s="448"/>
      <c r="V195" s="437"/>
    </row>
    <row r="196" spans="1:23" x14ac:dyDescent="0.35">
      <c r="A196" s="1442"/>
      <c r="B196" s="362">
        <v>6</v>
      </c>
      <c r="C196" s="118"/>
      <c r="D196" s="112"/>
      <c r="E196" s="112"/>
      <c r="F196" s="118"/>
      <c r="G196" s="445"/>
      <c r="H196" s="120"/>
      <c r="I196" s="428"/>
      <c r="J196" s="446"/>
      <c r="K196" s="446"/>
      <c r="L196" s="447"/>
      <c r="M196" s="428"/>
      <c r="N196" s="447"/>
      <c r="O196" s="139"/>
      <c r="P196" s="139"/>
      <c r="Q196" s="428"/>
      <c r="R196" s="428"/>
      <c r="S196" s="428"/>
      <c r="T196" s="428"/>
      <c r="U196" s="448"/>
      <c r="V196" s="437"/>
    </row>
    <row r="197" spans="1:23" x14ac:dyDescent="0.35">
      <c r="A197" s="1442"/>
      <c r="B197" s="362">
        <v>7</v>
      </c>
      <c r="C197" s="118"/>
      <c r="D197" s="112"/>
      <c r="E197" s="112"/>
      <c r="F197" s="118"/>
      <c r="G197" s="445"/>
      <c r="H197" s="120"/>
      <c r="I197" s="428"/>
      <c r="J197" s="446"/>
      <c r="K197" s="446"/>
      <c r="L197" s="447"/>
      <c r="M197" s="428"/>
      <c r="N197" s="447"/>
      <c r="O197" s="139"/>
      <c r="P197" s="139"/>
      <c r="Q197" s="428"/>
      <c r="R197" s="428"/>
      <c r="S197" s="428"/>
      <c r="T197" s="428"/>
      <c r="U197" s="448"/>
      <c r="V197" s="437"/>
    </row>
    <row r="198" spans="1:23" x14ac:dyDescent="0.35">
      <c r="A198" s="1442"/>
      <c r="B198" s="362">
        <v>8</v>
      </c>
      <c r="C198" s="118"/>
      <c r="D198" s="112"/>
      <c r="E198" s="112"/>
      <c r="F198" s="118"/>
      <c r="G198" s="445"/>
      <c r="H198" s="120"/>
      <c r="I198" s="428"/>
      <c r="J198" s="446"/>
      <c r="K198" s="446"/>
      <c r="L198" s="447"/>
      <c r="M198" s="428"/>
      <c r="N198" s="447"/>
      <c r="O198" s="139"/>
      <c r="P198" s="139"/>
      <c r="Q198" s="428"/>
      <c r="R198" s="428"/>
      <c r="S198" s="428"/>
      <c r="T198" s="428"/>
      <c r="U198" s="448"/>
      <c r="V198" s="437"/>
    </row>
    <row r="199" spans="1:23" x14ac:dyDescent="0.35">
      <c r="A199" s="1442"/>
      <c r="B199" s="362">
        <v>9</v>
      </c>
      <c r="C199" s="118"/>
      <c r="D199" s="112"/>
      <c r="E199" s="112"/>
      <c r="F199" s="118"/>
      <c r="G199" s="445"/>
      <c r="H199" s="120"/>
      <c r="I199" s="428"/>
      <c r="J199" s="446"/>
      <c r="K199" s="446"/>
      <c r="L199" s="447"/>
      <c r="M199" s="428"/>
      <c r="N199" s="447"/>
      <c r="O199" s="139"/>
      <c r="P199" s="139"/>
      <c r="Q199" s="428"/>
      <c r="R199" s="428"/>
      <c r="S199" s="428"/>
      <c r="T199" s="428"/>
      <c r="U199" s="448"/>
      <c r="V199" s="437"/>
    </row>
    <row r="200" spans="1:23" ht="15" thickBot="1" x14ac:dyDescent="0.4">
      <c r="A200" s="1443"/>
      <c r="B200" s="363">
        <v>10</v>
      </c>
      <c r="C200" s="132"/>
      <c r="D200" s="131"/>
      <c r="E200" s="131"/>
      <c r="F200" s="132"/>
      <c r="G200" s="449"/>
      <c r="H200" s="367"/>
      <c r="I200" s="450"/>
      <c r="J200" s="451"/>
      <c r="K200" s="451"/>
      <c r="L200" s="452"/>
      <c r="M200" s="450"/>
      <c r="N200" s="452"/>
      <c r="O200" s="140"/>
      <c r="P200" s="140"/>
      <c r="Q200" s="450"/>
      <c r="R200" s="450"/>
      <c r="S200" s="450"/>
      <c r="T200" s="450"/>
      <c r="U200" s="453"/>
      <c r="V200" s="437"/>
    </row>
    <row r="201" spans="1:23" ht="25" thickBot="1" x14ac:dyDescent="0.4">
      <c r="A201" s="564"/>
      <c r="C201" s="565"/>
      <c r="D201" s="566"/>
      <c r="E201" s="424" t="s">
        <v>331</v>
      </c>
      <c r="F201" s="425">
        <f>COUNTA(F191:F200)</f>
        <v>0</v>
      </c>
      <c r="G201" s="426">
        <f>COUNTA(G191:G200)</f>
        <v>0</v>
      </c>
      <c r="H201" s="565"/>
      <c r="I201" s="431"/>
      <c r="J201" s="567"/>
      <c r="K201" s="567"/>
      <c r="L201" s="568"/>
      <c r="M201" s="1354" t="s">
        <v>563</v>
      </c>
      <c r="N201" s="1355"/>
      <c r="O201" s="747">
        <f>SUM(O191:O200)</f>
        <v>0</v>
      </c>
      <c r="P201" s="748">
        <f>SUM(P191:P200)</f>
        <v>0</v>
      </c>
      <c r="Q201" s="431"/>
      <c r="S201" s="113"/>
      <c r="T201" s="117"/>
      <c r="U201" s="531"/>
      <c r="V201" s="455"/>
    </row>
    <row r="202" spans="1:23" ht="15" thickBot="1" x14ac:dyDescent="0.4">
      <c r="A202" s="456"/>
      <c r="B202" s="457"/>
      <c r="C202" s="407"/>
      <c r="D202" s="407"/>
      <c r="E202" s="407"/>
      <c r="F202" s="457"/>
      <c r="G202" s="407"/>
      <c r="H202" s="407"/>
      <c r="I202" s="457"/>
      <c r="J202" s="457"/>
      <c r="K202" s="457"/>
      <c r="L202" s="407"/>
      <c r="M202" s="407"/>
      <c r="N202" s="407"/>
      <c r="O202" s="407"/>
      <c r="P202" s="407"/>
      <c r="Q202" s="407"/>
      <c r="R202" s="407"/>
      <c r="S202" s="407"/>
      <c r="T202" s="458"/>
      <c r="U202" s="407"/>
      <c r="V202" s="459"/>
    </row>
    <row r="203" spans="1:23" ht="15" thickBot="1" x14ac:dyDescent="0.4">
      <c r="A203" s="432"/>
      <c r="B203" s="433"/>
      <c r="C203" s="434"/>
      <c r="D203" s="434"/>
      <c r="E203" s="434"/>
      <c r="F203" s="433"/>
      <c r="G203" s="434"/>
      <c r="H203" s="434"/>
      <c r="I203" s="433"/>
      <c r="J203" s="433"/>
      <c r="K203" s="433"/>
      <c r="L203" s="434"/>
      <c r="M203" s="434"/>
      <c r="N203" s="434"/>
      <c r="O203" s="434"/>
      <c r="P203" s="434"/>
      <c r="Q203" s="434"/>
      <c r="R203" s="434"/>
      <c r="S203" s="434"/>
      <c r="T203" s="434"/>
      <c r="U203" s="434"/>
      <c r="V203" s="435"/>
    </row>
    <row r="204" spans="1:23" ht="33.75" customHeight="1" thickBot="1" x14ac:dyDescent="0.4">
      <c r="A204" s="354" t="s">
        <v>9</v>
      </c>
      <c r="B204" s="1317" t="s">
        <v>125</v>
      </c>
      <c r="C204" s="1318"/>
      <c r="E204" s="1456" t="s">
        <v>294</v>
      </c>
      <c r="F204" s="1457"/>
      <c r="G204" s="1315">
        <f>VLOOKUP(B204,'EXTRAUrbano.Piano inv. forn '!$D$191:$AB$210,3,FALSE)</f>
        <v>0</v>
      </c>
      <c r="H204" s="1316"/>
      <c r="I204" s="104"/>
      <c r="J204" s="1456" t="s">
        <v>295</v>
      </c>
      <c r="K204" s="1458"/>
      <c r="L204" s="1457"/>
      <c r="M204" s="1315">
        <f>VLOOKUP(B204,'EXTRAUrbano.Piano inv. forn '!$D$191:$AB$210,4,FALSE)</f>
        <v>0</v>
      </c>
      <c r="N204" s="1316"/>
      <c r="P204" s="359" t="s">
        <v>296</v>
      </c>
      <c r="Q204" s="436"/>
      <c r="S204" s="360" t="s">
        <v>297</v>
      </c>
      <c r="T204" s="1171"/>
      <c r="U204" s="1173"/>
      <c r="V204" s="437"/>
    </row>
    <row r="205" spans="1:23" ht="13.5" customHeight="1" thickBot="1" x14ac:dyDescent="0.4">
      <c r="A205" s="133"/>
      <c r="B205" s="114"/>
      <c r="C205" s="114"/>
      <c r="E205" s="115"/>
      <c r="F205" s="115"/>
      <c r="G205" s="116"/>
      <c r="H205" s="116"/>
      <c r="I205" s="104"/>
      <c r="J205" s="115"/>
      <c r="K205" s="115"/>
      <c r="L205" s="115"/>
      <c r="M205" s="116"/>
      <c r="N205" s="116"/>
      <c r="P205" s="117"/>
      <c r="S205" s="113"/>
      <c r="T205" s="431"/>
      <c r="V205" s="134"/>
      <c r="W205" s="431"/>
    </row>
    <row r="206" spans="1:23" ht="33.75" customHeight="1" thickBot="1" x14ac:dyDescent="0.4">
      <c r="A206" s="1444" t="s">
        <v>298</v>
      </c>
      <c r="B206" s="1445"/>
      <c r="C206" s="1445"/>
      <c r="D206" s="1446"/>
      <c r="E206" s="1346">
        <f>VLOOKUP(B204,'EXTRAUrbano.Piano inv. forn '!$D$191:$AB$210,17,FALSE)</f>
        <v>0</v>
      </c>
      <c r="F206" s="1347"/>
      <c r="G206" s="1347"/>
      <c r="H206" s="1348"/>
      <c r="I206" s="104"/>
      <c r="J206" s="1447" t="s">
        <v>53</v>
      </c>
      <c r="K206" s="1448"/>
      <c r="L206" s="1449"/>
      <c r="M206" s="1346">
        <f>VLOOKUP(B204,'EXTRAUrbano.Piano inv. forn '!$D$191:$AB$210,19,FALSE)</f>
        <v>0</v>
      </c>
      <c r="N206" s="1348"/>
      <c r="O206" s="130"/>
      <c r="P206" s="360" t="s">
        <v>299</v>
      </c>
      <c r="Q206" s="135">
        <f>M206+E206</f>
        <v>0</v>
      </c>
      <c r="S206" s="360" t="s">
        <v>300</v>
      </c>
      <c r="T206" s="1171"/>
      <c r="U206" s="1173"/>
      <c r="V206" s="134"/>
      <c r="W206" s="431"/>
    </row>
    <row r="207" spans="1:23" ht="21.75" customHeight="1" thickBot="1" x14ac:dyDescent="0.4">
      <c r="A207" s="136"/>
      <c r="B207" s="137"/>
      <c r="C207" s="137"/>
      <c r="D207" s="137"/>
      <c r="E207" s="138"/>
      <c r="F207" s="138"/>
      <c r="G207" s="138"/>
      <c r="H207" s="138"/>
      <c r="I207" s="104"/>
      <c r="J207" s="115"/>
      <c r="K207" s="115"/>
      <c r="L207" s="115"/>
      <c r="M207" s="138"/>
      <c r="N207" s="138"/>
      <c r="O207" s="130"/>
      <c r="P207" s="113"/>
      <c r="Q207" s="130"/>
      <c r="S207" s="113"/>
      <c r="T207" s="114"/>
      <c r="U207" s="114"/>
      <c r="V207" s="134"/>
      <c r="W207" s="431"/>
    </row>
    <row r="208" spans="1:23" s="166" customFormat="1" ht="72" customHeight="1" x14ac:dyDescent="0.35">
      <c r="A208" s="1450" t="s">
        <v>301</v>
      </c>
      <c r="B208" s="1452" t="s">
        <v>302</v>
      </c>
      <c r="C208" s="1452" t="s">
        <v>303</v>
      </c>
      <c r="D208" s="355" t="s">
        <v>304</v>
      </c>
      <c r="E208" s="356" t="s">
        <v>305</v>
      </c>
      <c r="F208" s="355" t="s">
        <v>306</v>
      </c>
      <c r="G208" s="355" t="s">
        <v>307</v>
      </c>
      <c r="H208" s="357" t="s">
        <v>268</v>
      </c>
      <c r="I208" s="357" t="s">
        <v>308</v>
      </c>
      <c r="J208" s="357" t="s">
        <v>309</v>
      </c>
      <c r="K208" s="357" t="s">
        <v>818</v>
      </c>
      <c r="L208" s="357" t="s">
        <v>310</v>
      </c>
      <c r="M208" s="357" t="s">
        <v>311</v>
      </c>
      <c r="N208" s="357" t="s">
        <v>312</v>
      </c>
      <c r="O208" s="357" t="s">
        <v>313</v>
      </c>
      <c r="P208" s="357" t="s">
        <v>314</v>
      </c>
      <c r="Q208" s="357" t="s">
        <v>315</v>
      </c>
      <c r="R208" s="357" t="s">
        <v>316</v>
      </c>
      <c r="S208" s="357" t="s">
        <v>317</v>
      </c>
      <c r="T208" s="357" t="s">
        <v>828</v>
      </c>
      <c r="U208" s="1454" t="s">
        <v>319</v>
      </c>
      <c r="V208" s="438"/>
    </row>
    <row r="209" spans="1:23" s="166" customFormat="1" ht="44.25" customHeight="1" thickBot="1" x14ac:dyDescent="0.4">
      <c r="A209" s="1451"/>
      <c r="B209" s="1453"/>
      <c r="C209" s="1453"/>
      <c r="D209" s="358" t="s">
        <v>320</v>
      </c>
      <c r="E209" s="358" t="s">
        <v>333</v>
      </c>
      <c r="F209" s="358" t="s">
        <v>322</v>
      </c>
      <c r="G209" s="358" t="s">
        <v>322</v>
      </c>
      <c r="H209" s="358" t="s">
        <v>77</v>
      </c>
      <c r="I209" s="358" t="s">
        <v>103</v>
      </c>
      <c r="J209" s="358" t="s">
        <v>323</v>
      </c>
      <c r="K209" s="358" t="s">
        <v>324</v>
      </c>
      <c r="L209" s="358" t="s">
        <v>324</v>
      </c>
      <c r="M209" s="358" t="s">
        <v>325</v>
      </c>
      <c r="N209" s="358" t="s">
        <v>324</v>
      </c>
      <c r="O209" s="358" t="s">
        <v>326</v>
      </c>
      <c r="P209" s="358" t="s">
        <v>820</v>
      </c>
      <c r="Q209" s="358" t="s">
        <v>327</v>
      </c>
      <c r="R209" s="358" t="s">
        <v>328</v>
      </c>
      <c r="S209" s="358" t="s">
        <v>329</v>
      </c>
      <c r="T209" s="358" t="s">
        <v>329</v>
      </c>
      <c r="U209" s="1455"/>
      <c r="V209" s="438"/>
    </row>
    <row r="210" spans="1:23" ht="15" customHeight="1" x14ac:dyDescent="0.35">
      <c r="A210" s="1442" t="str">
        <f>B204</f>
        <v>EXTRA-urb.i.1</v>
      </c>
      <c r="B210" s="361">
        <v>1</v>
      </c>
      <c r="C210" s="185"/>
      <c r="D210" s="119"/>
      <c r="E210" s="119"/>
      <c r="F210" s="185"/>
      <c r="G210" s="440"/>
      <c r="H210" s="120"/>
      <c r="I210" s="441"/>
      <c r="J210" s="442"/>
      <c r="K210" s="442"/>
      <c r="L210" s="443"/>
      <c r="M210" s="441"/>
      <c r="N210" s="443"/>
      <c r="O210" s="148"/>
      <c r="P210" s="148"/>
      <c r="Q210" s="441"/>
      <c r="R210" s="441"/>
      <c r="S210" s="441"/>
      <c r="T210" s="441"/>
      <c r="U210" s="444"/>
      <c r="V210" s="437"/>
    </row>
    <row r="211" spans="1:23" x14ac:dyDescent="0.35">
      <c r="A211" s="1442"/>
      <c r="B211" s="362">
        <v>2</v>
      </c>
      <c r="C211" s="118"/>
      <c r="D211" s="112"/>
      <c r="E211" s="112"/>
      <c r="F211" s="118"/>
      <c r="G211" s="445"/>
      <c r="H211" s="120"/>
      <c r="I211" s="428"/>
      <c r="J211" s="446"/>
      <c r="K211" s="446"/>
      <c r="L211" s="447"/>
      <c r="M211" s="428"/>
      <c r="N211" s="447"/>
      <c r="O211" s="139"/>
      <c r="P211" s="139"/>
      <c r="Q211" s="428"/>
      <c r="R211" s="428" t="s">
        <v>330</v>
      </c>
      <c r="S211" s="428"/>
      <c r="T211" s="428"/>
      <c r="U211" s="448"/>
      <c r="V211" s="437"/>
    </row>
    <row r="212" spans="1:23" x14ac:dyDescent="0.35">
      <c r="A212" s="1442"/>
      <c r="B212" s="362">
        <v>3</v>
      </c>
      <c r="C212" s="118"/>
      <c r="D212" s="112"/>
      <c r="E212" s="112"/>
      <c r="F212" s="118"/>
      <c r="G212" s="445"/>
      <c r="H212" s="120"/>
      <c r="I212" s="428"/>
      <c r="J212" s="446"/>
      <c r="K212" s="446"/>
      <c r="L212" s="447"/>
      <c r="M212" s="428"/>
      <c r="N212" s="447"/>
      <c r="O212" s="139"/>
      <c r="P212" s="139"/>
      <c r="Q212" s="428"/>
      <c r="R212" s="428"/>
      <c r="S212" s="428"/>
      <c r="T212" s="428"/>
      <c r="U212" s="448"/>
      <c r="V212" s="437"/>
    </row>
    <row r="213" spans="1:23" x14ac:dyDescent="0.35">
      <c r="A213" s="1442"/>
      <c r="B213" s="362">
        <v>4</v>
      </c>
      <c r="C213" s="118"/>
      <c r="D213" s="112"/>
      <c r="E213" s="112"/>
      <c r="F213" s="118"/>
      <c r="G213" s="445"/>
      <c r="H213" s="120"/>
      <c r="I213" s="428"/>
      <c r="J213" s="446"/>
      <c r="K213" s="446"/>
      <c r="L213" s="447"/>
      <c r="M213" s="428"/>
      <c r="N213" s="447"/>
      <c r="O213" s="139"/>
      <c r="P213" s="139"/>
      <c r="Q213" s="428"/>
      <c r="R213" s="428"/>
      <c r="S213" s="428"/>
      <c r="T213" s="428"/>
      <c r="U213" s="448"/>
      <c r="V213" s="437"/>
    </row>
    <row r="214" spans="1:23" x14ac:dyDescent="0.35">
      <c r="A214" s="1442"/>
      <c r="B214" s="362">
        <v>5</v>
      </c>
      <c r="C214" s="118"/>
      <c r="D214" s="112"/>
      <c r="E214" s="112"/>
      <c r="F214" s="118"/>
      <c r="G214" s="445"/>
      <c r="H214" s="120"/>
      <c r="I214" s="428"/>
      <c r="J214" s="446"/>
      <c r="K214" s="446"/>
      <c r="L214" s="447"/>
      <c r="M214" s="428"/>
      <c r="N214" s="447"/>
      <c r="O214" s="139"/>
      <c r="P214" s="139"/>
      <c r="Q214" s="428"/>
      <c r="R214" s="428"/>
      <c r="S214" s="428"/>
      <c r="T214" s="428"/>
      <c r="U214" s="448"/>
      <c r="V214" s="437"/>
    </row>
    <row r="215" spans="1:23" x14ac:dyDescent="0.35">
      <c r="A215" s="1442"/>
      <c r="B215" s="362">
        <v>6</v>
      </c>
      <c r="C215" s="118"/>
      <c r="D215" s="112"/>
      <c r="E215" s="112"/>
      <c r="F215" s="118"/>
      <c r="G215" s="445"/>
      <c r="H215" s="120"/>
      <c r="I215" s="428"/>
      <c r="J215" s="446"/>
      <c r="K215" s="446"/>
      <c r="L215" s="447"/>
      <c r="M215" s="428"/>
      <c r="N215" s="447"/>
      <c r="O215" s="139"/>
      <c r="P215" s="139"/>
      <c r="Q215" s="428"/>
      <c r="R215" s="428"/>
      <c r="S215" s="428"/>
      <c r="T215" s="428"/>
      <c r="U215" s="448"/>
      <c r="V215" s="437"/>
    </row>
    <row r="216" spans="1:23" x14ac:dyDescent="0.35">
      <c r="A216" s="1442"/>
      <c r="B216" s="362">
        <v>7</v>
      </c>
      <c r="C216" s="118"/>
      <c r="D216" s="112"/>
      <c r="E216" s="112"/>
      <c r="F216" s="118"/>
      <c r="G216" s="445"/>
      <c r="H216" s="120"/>
      <c r="I216" s="428"/>
      <c r="J216" s="446"/>
      <c r="K216" s="446"/>
      <c r="L216" s="447"/>
      <c r="M216" s="428"/>
      <c r="N216" s="447"/>
      <c r="O216" s="139"/>
      <c r="P216" s="139"/>
      <c r="Q216" s="428"/>
      <c r="R216" s="428"/>
      <c r="S216" s="428"/>
      <c r="T216" s="428"/>
      <c r="U216" s="448"/>
      <c r="V216" s="437"/>
    </row>
    <row r="217" spans="1:23" x14ac:dyDescent="0.35">
      <c r="A217" s="1442"/>
      <c r="B217" s="362">
        <v>8</v>
      </c>
      <c r="C217" s="118"/>
      <c r="D217" s="112"/>
      <c r="E217" s="112"/>
      <c r="F217" s="118"/>
      <c r="G217" s="445"/>
      <c r="H217" s="120"/>
      <c r="I217" s="428"/>
      <c r="J217" s="446"/>
      <c r="K217" s="446"/>
      <c r="L217" s="447"/>
      <c r="M217" s="428"/>
      <c r="N217" s="447"/>
      <c r="O217" s="139"/>
      <c r="P217" s="139"/>
      <c r="Q217" s="428"/>
      <c r="R217" s="428"/>
      <c r="S217" s="428"/>
      <c r="T217" s="428"/>
      <c r="U217" s="448"/>
      <c r="V217" s="437"/>
    </row>
    <row r="218" spans="1:23" x14ac:dyDescent="0.35">
      <c r="A218" s="1442"/>
      <c r="B218" s="362">
        <v>9</v>
      </c>
      <c r="C218" s="118"/>
      <c r="D218" s="112"/>
      <c r="E218" s="112"/>
      <c r="F218" s="118"/>
      <c r="G218" s="445"/>
      <c r="H218" s="120"/>
      <c r="I218" s="428"/>
      <c r="J218" s="446"/>
      <c r="K218" s="446"/>
      <c r="L218" s="447"/>
      <c r="M218" s="428"/>
      <c r="N218" s="447"/>
      <c r="O218" s="139"/>
      <c r="P218" s="139"/>
      <c r="Q218" s="428"/>
      <c r="R218" s="428"/>
      <c r="S218" s="428"/>
      <c r="T218" s="428"/>
      <c r="U218" s="448"/>
      <c r="V218" s="437"/>
    </row>
    <row r="219" spans="1:23" ht="15" thickBot="1" x14ac:dyDescent="0.4">
      <c r="A219" s="1443"/>
      <c r="B219" s="363">
        <v>10</v>
      </c>
      <c r="C219" s="132"/>
      <c r="D219" s="131"/>
      <c r="E219" s="131"/>
      <c r="F219" s="132"/>
      <c r="G219" s="449"/>
      <c r="H219" s="367"/>
      <c r="I219" s="450"/>
      <c r="J219" s="451"/>
      <c r="K219" s="451"/>
      <c r="L219" s="452"/>
      <c r="M219" s="450"/>
      <c r="N219" s="452"/>
      <c r="O219" s="140"/>
      <c r="P219" s="140"/>
      <c r="Q219" s="450"/>
      <c r="R219" s="450"/>
      <c r="S219" s="450"/>
      <c r="T219" s="450"/>
      <c r="U219" s="453"/>
      <c r="V219" s="437"/>
    </row>
    <row r="220" spans="1:23" ht="25" thickBot="1" x14ac:dyDescent="0.4">
      <c r="A220" s="564"/>
      <c r="C220" s="565"/>
      <c r="D220" s="566"/>
      <c r="E220" s="424" t="s">
        <v>331</v>
      </c>
      <c r="F220" s="425">
        <f>COUNTA(F210:F219)</f>
        <v>0</v>
      </c>
      <c r="G220" s="426">
        <f>COUNTA(G210:G219)</f>
        <v>0</v>
      </c>
      <c r="H220" s="565"/>
      <c r="I220" s="431"/>
      <c r="J220" s="567"/>
      <c r="K220" s="567"/>
      <c r="L220" s="568"/>
      <c r="M220" s="1354" t="s">
        <v>563</v>
      </c>
      <c r="N220" s="1355"/>
      <c r="O220" s="747">
        <f>SUM(O210:O219)</f>
        <v>0</v>
      </c>
      <c r="P220" s="748">
        <f>SUM(P210:P219)</f>
        <v>0</v>
      </c>
      <c r="Q220" s="431"/>
      <c r="S220" s="113"/>
      <c r="T220" s="117"/>
      <c r="U220" s="531"/>
      <c r="V220" s="455"/>
    </row>
    <row r="221" spans="1:23" ht="15" thickBot="1" x14ac:dyDescent="0.4">
      <c r="A221" s="456"/>
      <c r="B221" s="457"/>
      <c r="C221" s="407"/>
      <c r="D221" s="407"/>
      <c r="E221" s="407"/>
      <c r="F221" s="457"/>
      <c r="G221" s="407"/>
      <c r="H221" s="407"/>
      <c r="I221" s="457"/>
      <c r="J221" s="457"/>
      <c r="K221" s="457"/>
      <c r="L221" s="407"/>
      <c r="M221" s="407"/>
      <c r="N221" s="407"/>
      <c r="O221" s="407"/>
      <c r="P221" s="407"/>
      <c r="Q221" s="407"/>
      <c r="R221" s="407"/>
      <c r="S221" s="407"/>
      <c r="T221" s="458"/>
      <c r="U221" s="407"/>
      <c r="V221" s="459"/>
    </row>
    <row r="222" spans="1:23" ht="15" thickBot="1" x14ac:dyDescent="0.4">
      <c r="A222" s="432"/>
      <c r="B222" s="433"/>
      <c r="C222" s="434"/>
      <c r="D222" s="434"/>
      <c r="E222" s="434"/>
      <c r="F222" s="433"/>
      <c r="G222" s="434"/>
      <c r="H222" s="434"/>
      <c r="I222" s="433"/>
      <c r="J222" s="433"/>
      <c r="K222" s="433"/>
      <c r="L222" s="434"/>
      <c r="M222" s="434"/>
      <c r="N222" s="434"/>
      <c r="O222" s="434"/>
      <c r="P222" s="434"/>
      <c r="Q222" s="434"/>
      <c r="R222" s="434"/>
      <c r="S222" s="434"/>
      <c r="T222" s="434"/>
      <c r="U222" s="434"/>
      <c r="V222" s="435"/>
    </row>
    <row r="223" spans="1:23" ht="33.75" customHeight="1" thickBot="1" x14ac:dyDescent="0.4">
      <c r="A223" s="354" t="s">
        <v>9</v>
      </c>
      <c r="B223" s="1317" t="s">
        <v>125</v>
      </c>
      <c r="C223" s="1318"/>
      <c r="E223" s="1456" t="s">
        <v>294</v>
      </c>
      <c r="F223" s="1457"/>
      <c r="G223" s="1315">
        <f>VLOOKUP(B223,'EXTRAUrbano.Piano inv. forn '!$D$191:$AB$210,3,FALSE)</f>
        <v>0</v>
      </c>
      <c r="H223" s="1316"/>
      <c r="I223" s="104"/>
      <c r="J223" s="1456" t="s">
        <v>295</v>
      </c>
      <c r="K223" s="1458"/>
      <c r="L223" s="1457"/>
      <c r="M223" s="1315">
        <f>VLOOKUP(B223,'EXTRAUrbano.Piano inv. forn '!$D$191:$AB$210,4,FALSE)</f>
        <v>0</v>
      </c>
      <c r="N223" s="1316"/>
      <c r="P223" s="359" t="s">
        <v>296</v>
      </c>
      <c r="Q223" s="436"/>
      <c r="S223" s="360" t="s">
        <v>297</v>
      </c>
      <c r="T223" s="1171"/>
      <c r="U223" s="1173"/>
      <c r="V223" s="437"/>
    </row>
    <row r="224" spans="1:23" ht="13.5" customHeight="1" thickBot="1" x14ac:dyDescent="0.4">
      <c r="A224" s="133"/>
      <c r="B224" s="114"/>
      <c r="C224" s="114"/>
      <c r="E224" s="115"/>
      <c r="F224" s="115"/>
      <c r="G224" s="116"/>
      <c r="H224" s="116"/>
      <c r="I224" s="104"/>
      <c r="J224" s="115"/>
      <c r="K224" s="115"/>
      <c r="L224" s="115"/>
      <c r="M224" s="116"/>
      <c r="N224" s="116"/>
      <c r="P224" s="117"/>
      <c r="S224" s="113"/>
      <c r="T224" s="431"/>
      <c r="V224" s="134"/>
      <c r="W224" s="431"/>
    </row>
    <row r="225" spans="1:23" ht="33.75" customHeight="1" thickBot="1" x14ac:dyDescent="0.4">
      <c r="A225" s="1444" t="s">
        <v>298</v>
      </c>
      <c r="B225" s="1445"/>
      <c r="C225" s="1445"/>
      <c r="D225" s="1446"/>
      <c r="E225" s="1346">
        <f>VLOOKUP(B223,'EXTRAUrbano.Piano inv. forn '!$D$191:$AB$210,17,FALSE)</f>
        <v>0</v>
      </c>
      <c r="F225" s="1347"/>
      <c r="G225" s="1347"/>
      <c r="H225" s="1348"/>
      <c r="I225" s="104"/>
      <c r="J225" s="1447" t="s">
        <v>53</v>
      </c>
      <c r="K225" s="1448"/>
      <c r="L225" s="1449"/>
      <c r="M225" s="1346">
        <f>VLOOKUP(B223,'EXTRAUrbano.Piano inv. forn '!$D$191:$AB$210,19,FALSE)</f>
        <v>0</v>
      </c>
      <c r="N225" s="1348"/>
      <c r="O225" s="130"/>
      <c r="P225" s="360" t="s">
        <v>299</v>
      </c>
      <c r="Q225" s="135">
        <f>M225+E225</f>
        <v>0</v>
      </c>
      <c r="S225" s="360" t="s">
        <v>300</v>
      </c>
      <c r="T225" s="1171"/>
      <c r="U225" s="1173"/>
      <c r="V225" s="134"/>
      <c r="W225" s="431"/>
    </row>
    <row r="226" spans="1:23" ht="21.75" customHeight="1" thickBot="1" x14ac:dyDescent="0.4">
      <c r="A226" s="136"/>
      <c r="B226" s="137"/>
      <c r="C226" s="137"/>
      <c r="D226" s="137"/>
      <c r="E226" s="138"/>
      <c r="F226" s="138"/>
      <c r="G226" s="138"/>
      <c r="H226" s="138"/>
      <c r="I226" s="104"/>
      <c r="J226" s="115"/>
      <c r="K226" s="115"/>
      <c r="L226" s="115"/>
      <c r="M226" s="138"/>
      <c r="N226" s="138"/>
      <c r="O226" s="130"/>
      <c r="P226" s="113"/>
      <c r="Q226" s="130"/>
      <c r="S226" s="113"/>
      <c r="T226" s="114"/>
      <c r="U226" s="114"/>
      <c r="V226" s="134"/>
      <c r="W226" s="431"/>
    </row>
    <row r="227" spans="1:23" s="166" customFormat="1" ht="72" customHeight="1" x14ac:dyDescent="0.35">
      <c r="A227" s="1450" t="s">
        <v>301</v>
      </c>
      <c r="B227" s="1452" t="s">
        <v>302</v>
      </c>
      <c r="C227" s="1452" t="s">
        <v>303</v>
      </c>
      <c r="D227" s="355" t="s">
        <v>304</v>
      </c>
      <c r="E227" s="356" t="s">
        <v>305</v>
      </c>
      <c r="F227" s="355" t="s">
        <v>306</v>
      </c>
      <c r="G227" s="355" t="s">
        <v>307</v>
      </c>
      <c r="H227" s="357" t="s">
        <v>268</v>
      </c>
      <c r="I227" s="357" t="s">
        <v>308</v>
      </c>
      <c r="J227" s="357" t="s">
        <v>309</v>
      </c>
      <c r="K227" s="357" t="s">
        <v>818</v>
      </c>
      <c r="L227" s="357" t="s">
        <v>310</v>
      </c>
      <c r="M227" s="357" t="s">
        <v>311</v>
      </c>
      <c r="N227" s="357" t="s">
        <v>312</v>
      </c>
      <c r="O227" s="357" t="s">
        <v>313</v>
      </c>
      <c r="P227" s="357" t="s">
        <v>314</v>
      </c>
      <c r="Q227" s="357" t="s">
        <v>315</v>
      </c>
      <c r="R227" s="357" t="s">
        <v>316</v>
      </c>
      <c r="S227" s="357" t="s">
        <v>317</v>
      </c>
      <c r="T227" s="357" t="s">
        <v>828</v>
      </c>
      <c r="U227" s="1454" t="s">
        <v>319</v>
      </c>
      <c r="V227" s="438"/>
    </row>
    <row r="228" spans="1:23" s="166" customFormat="1" ht="44.25" customHeight="1" thickBot="1" x14ac:dyDescent="0.4">
      <c r="A228" s="1451"/>
      <c r="B228" s="1453"/>
      <c r="C228" s="1453"/>
      <c r="D228" s="358" t="s">
        <v>320</v>
      </c>
      <c r="E228" s="358" t="s">
        <v>333</v>
      </c>
      <c r="F228" s="358" t="s">
        <v>322</v>
      </c>
      <c r="G228" s="358" t="s">
        <v>322</v>
      </c>
      <c r="H228" s="358" t="s">
        <v>77</v>
      </c>
      <c r="I228" s="358" t="s">
        <v>103</v>
      </c>
      <c r="J228" s="358" t="s">
        <v>323</v>
      </c>
      <c r="K228" s="358" t="s">
        <v>324</v>
      </c>
      <c r="L228" s="358" t="s">
        <v>324</v>
      </c>
      <c r="M228" s="358" t="s">
        <v>325</v>
      </c>
      <c r="N228" s="358" t="s">
        <v>324</v>
      </c>
      <c r="O228" s="358" t="s">
        <v>326</v>
      </c>
      <c r="P228" s="358" t="s">
        <v>820</v>
      </c>
      <c r="Q228" s="358" t="s">
        <v>327</v>
      </c>
      <c r="R228" s="358" t="s">
        <v>328</v>
      </c>
      <c r="S228" s="358" t="s">
        <v>329</v>
      </c>
      <c r="T228" s="358" t="s">
        <v>329</v>
      </c>
      <c r="U228" s="1455"/>
      <c r="V228" s="438"/>
    </row>
    <row r="229" spans="1:23" ht="15" customHeight="1" x14ac:dyDescent="0.35">
      <c r="A229" s="1442" t="str">
        <f>B223</f>
        <v>EXTRA-urb.i.1</v>
      </c>
      <c r="B229" s="361">
        <v>1</v>
      </c>
      <c r="C229" s="185"/>
      <c r="D229" s="119"/>
      <c r="E229" s="119"/>
      <c r="F229" s="185"/>
      <c r="G229" s="440"/>
      <c r="H229" s="120"/>
      <c r="I229" s="441"/>
      <c r="J229" s="442"/>
      <c r="K229" s="442"/>
      <c r="L229" s="443"/>
      <c r="M229" s="441"/>
      <c r="N229" s="443"/>
      <c r="O229" s="148"/>
      <c r="P229" s="148"/>
      <c r="Q229" s="441"/>
      <c r="R229" s="441"/>
      <c r="S229" s="441"/>
      <c r="T229" s="441"/>
      <c r="U229" s="444"/>
      <c r="V229" s="437"/>
    </row>
    <row r="230" spans="1:23" x14ac:dyDescent="0.35">
      <c r="A230" s="1442"/>
      <c r="B230" s="362">
        <v>2</v>
      </c>
      <c r="C230" s="118"/>
      <c r="D230" s="112"/>
      <c r="E230" s="112"/>
      <c r="F230" s="118"/>
      <c r="G230" s="445"/>
      <c r="H230" s="120"/>
      <c r="I230" s="428"/>
      <c r="J230" s="446"/>
      <c r="K230" s="446"/>
      <c r="L230" s="447"/>
      <c r="M230" s="428"/>
      <c r="N230" s="447"/>
      <c r="O230" s="139"/>
      <c r="P230" s="139"/>
      <c r="Q230" s="428"/>
      <c r="R230" s="428" t="s">
        <v>330</v>
      </c>
      <c r="S230" s="428"/>
      <c r="T230" s="428"/>
      <c r="U230" s="448"/>
      <c r="V230" s="437"/>
    </row>
    <row r="231" spans="1:23" x14ac:dyDescent="0.35">
      <c r="A231" s="1442"/>
      <c r="B231" s="362">
        <v>3</v>
      </c>
      <c r="C231" s="118"/>
      <c r="D231" s="112"/>
      <c r="E231" s="112"/>
      <c r="F231" s="118"/>
      <c r="G231" s="445"/>
      <c r="H231" s="120"/>
      <c r="I231" s="428"/>
      <c r="J231" s="446"/>
      <c r="K231" s="446"/>
      <c r="L231" s="447"/>
      <c r="M231" s="428"/>
      <c r="N231" s="447"/>
      <c r="O231" s="139"/>
      <c r="P231" s="139"/>
      <c r="Q231" s="428"/>
      <c r="R231" s="428"/>
      <c r="S231" s="428"/>
      <c r="T231" s="428"/>
      <c r="U231" s="448"/>
      <c r="V231" s="437"/>
    </row>
    <row r="232" spans="1:23" x14ac:dyDescent="0.35">
      <c r="A232" s="1442"/>
      <c r="B232" s="362">
        <v>4</v>
      </c>
      <c r="C232" s="118"/>
      <c r="D232" s="112"/>
      <c r="E232" s="112"/>
      <c r="F232" s="118"/>
      <c r="G232" s="445"/>
      <c r="H232" s="120"/>
      <c r="I232" s="428"/>
      <c r="J232" s="446"/>
      <c r="K232" s="446"/>
      <c r="L232" s="447"/>
      <c r="M232" s="428"/>
      <c r="N232" s="447"/>
      <c r="O232" s="139"/>
      <c r="P232" s="139"/>
      <c r="Q232" s="428"/>
      <c r="R232" s="428"/>
      <c r="S232" s="428"/>
      <c r="T232" s="428"/>
      <c r="U232" s="448"/>
      <c r="V232" s="437"/>
    </row>
    <row r="233" spans="1:23" x14ac:dyDescent="0.35">
      <c r="A233" s="1442"/>
      <c r="B233" s="362">
        <v>5</v>
      </c>
      <c r="C233" s="118"/>
      <c r="D233" s="112"/>
      <c r="E233" s="112"/>
      <c r="F233" s="118"/>
      <c r="G233" s="445"/>
      <c r="H233" s="120"/>
      <c r="I233" s="428"/>
      <c r="J233" s="446"/>
      <c r="K233" s="446"/>
      <c r="L233" s="447"/>
      <c r="M233" s="428"/>
      <c r="N233" s="447"/>
      <c r="O233" s="139"/>
      <c r="P233" s="139"/>
      <c r="Q233" s="428"/>
      <c r="R233" s="428"/>
      <c r="S233" s="428"/>
      <c r="T233" s="428"/>
      <c r="U233" s="448"/>
      <c r="V233" s="437"/>
    </row>
    <row r="234" spans="1:23" x14ac:dyDescent="0.35">
      <c r="A234" s="1442"/>
      <c r="B234" s="362">
        <v>6</v>
      </c>
      <c r="C234" s="118"/>
      <c r="D234" s="112"/>
      <c r="E234" s="112"/>
      <c r="F234" s="118"/>
      <c r="G234" s="445"/>
      <c r="H234" s="120"/>
      <c r="I234" s="428"/>
      <c r="J234" s="446"/>
      <c r="K234" s="446"/>
      <c r="L234" s="447"/>
      <c r="M234" s="428"/>
      <c r="N234" s="447"/>
      <c r="O234" s="139"/>
      <c r="P234" s="139"/>
      <c r="Q234" s="428"/>
      <c r="R234" s="428"/>
      <c r="S234" s="428"/>
      <c r="T234" s="428"/>
      <c r="U234" s="448"/>
      <c r="V234" s="437"/>
    </row>
    <row r="235" spans="1:23" x14ac:dyDescent="0.35">
      <c r="A235" s="1442"/>
      <c r="B235" s="362">
        <v>7</v>
      </c>
      <c r="C235" s="118"/>
      <c r="D235" s="112"/>
      <c r="E235" s="112"/>
      <c r="F235" s="118"/>
      <c r="G235" s="445"/>
      <c r="H235" s="120"/>
      <c r="I235" s="428"/>
      <c r="J235" s="446"/>
      <c r="K235" s="446"/>
      <c r="L235" s="447"/>
      <c r="M235" s="428"/>
      <c r="N235" s="447"/>
      <c r="O235" s="139"/>
      <c r="P235" s="139"/>
      <c r="Q235" s="428"/>
      <c r="R235" s="428"/>
      <c r="S235" s="428"/>
      <c r="T235" s="428"/>
      <c r="U235" s="448"/>
      <c r="V235" s="437"/>
    </row>
    <row r="236" spans="1:23" x14ac:dyDescent="0.35">
      <c r="A236" s="1442"/>
      <c r="B236" s="362">
        <v>8</v>
      </c>
      <c r="C236" s="118"/>
      <c r="D236" s="112"/>
      <c r="E236" s="112"/>
      <c r="F236" s="118"/>
      <c r="G236" s="445"/>
      <c r="H236" s="120"/>
      <c r="I236" s="428"/>
      <c r="J236" s="446"/>
      <c r="K236" s="446"/>
      <c r="L236" s="447"/>
      <c r="M236" s="428"/>
      <c r="N236" s="447"/>
      <c r="O236" s="139"/>
      <c r="P236" s="139"/>
      <c r="Q236" s="428"/>
      <c r="R236" s="428"/>
      <c r="S236" s="428"/>
      <c r="T236" s="428"/>
      <c r="U236" s="448"/>
      <c r="V236" s="437"/>
    </row>
    <row r="237" spans="1:23" x14ac:dyDescent="0.35">
      <c r="A237" s="1442"/>
      <c r="B237" s="362">
        <v>9</v>
      </c>
      <c r="C237" s="118"/>
      <c r="D237" s="112"/>
      <c r="E237" s="112"/>
      <c r="F237" s="118"/>
      <c r="G237" s="445"/>
      <c r="H237" s="120"/>
      <c r="I237" s="428"/>
      <c r="J237" s="446"/>
      <c r="K237" s="446"/>
      <c r="L237" s="447"/>
      <c r="M237" s="428"/>
      <c r="N237" s="447"/>
      <c r="O237" s="139"/>
      <c r="P237" s="139"/>
      <c r="Q237" s="428"/>
      <c r="R237" s="428"/>
      <c r="S237" s="428"/>
      <c r="T237" s="428"/>
      <c r="U237" s="448"/>
      <c r="V237" s="437"/>
    </row>
    <row r="238" spans="1:23" ht="15" thickBot="1" x14ac:dyDescent="0.4">
      <c r="A238" s="1443"/>
      <c r="B238" s="363">
        <v>10</v>
      </c>
      <c r="C238" s="132"/>
      <c r="D238" s="131"/>
      <c r="E238" s="131"/>
      <c r="F238" s="132"/>
      <c r="G238" s="449"/>
      <c r="H238" s="367"/>
      <c r="I238" s="450"/>
      <c r="J238" s="451"/>
      <c r="K238" s="451"/>
      <c r="L238" s="452"/>
      <c r="M238" s="450"/>
      <c r="N238" s="452"/>
      <c r="O238" s="140"/>
      <c r="P238" s="140"/>
      <c r="Q238" s="450"/>
      <c r="R238" s="450"/>
      <c r="S238" s="450"/>
      <c r="T238" s="450"/>
      <c r="U238" s="453"/>
      <c r="V238" s="437"/>
    </row>
    <row r="239" spans="1:23" ht="25" thickBot="1" x14ac:dyDescent="0.4">
      <c r="A239" s="564"/>
      <c r="C239" s="565"/>
      <c r="D239" s="566"/>
      <c r="E239" s="424" t="s">
        <v>331</v>
      </c>
      <c r="F239" s="425">
        <f>COUNTA(F229:F238)</f>
        <v>0</v>
      </c>
      <c r="G239" s="426">
        <f>COUNTA(G229:G238)</f>
        <v>0</v>
      </c>
      <c r="H239" s="565"/>
      <c r="I239" s="431"/>
      <c r="J239" s="567"/>
      <c r="K239" s="567"/>
      <c r="L239" s="568"/>
      <c r="M239" s="1354" t="s">
        <v>563</v>
      </c>
      <c r="N239" s="1355"/>
      <c r="O239" s="747">
        <f>SUM(O229:O238)</f>
        <v>0</v>
      </c>
      <c r="P239" s="748">
        <f>SUM(P229:P238)</f>
        <v>0</v>
      </c>
      <c r="Q239" s="431"/>
      <c r="S239" s="113"/>
      <c r="T239" s="117"/>
      <c r="U239" s="531"/>
      <c r="V239" s="455"/>
    </row>
    <row r="240" spans="1:23" ht="15" thickBot="1" x14ac:dyDescent="0.4">
      <c r="A240" s="456"/>
      <c r="B240" s="457"/>
      <c r="C240" s="407"/>
      <c r="D240" s="407"/>
      <c r="E240" s="407"/>
      <c r="F240" s="457"/>
      <c r="G240" s="407"/>
      <c r="H240" s="407"/>
      <c r="I240" s="457"/>
      <c r="J240" s="457"/>
      <c r="K240" s="457"/>
      <c r="L240" s="407"/>
      <c r="M240" s="407"/>
      <c r="N240" s="407"/>
      <c r="O240" s="407"/>
      <c r="P240" s="407"/>
      <c r="Q240" s="407"/>
      <c r="R240" s="407"/>
      <c r="S240" s="407"/>
      <c r="T240" s="458"/>
      <c r="U240" s="407"/>
      <c r="V240" s="459"/>
    </row>
    <row r="241" spans="1:23" ht="15" thickBot="1" x14ac:dyDescent="0.4">
      <c r="A241" s="432"/>
      <c r="B241" s="433"/>
      <c r="C241" s="434"/>
      <c r="D241" s="434"/>
      <c r="E241" s="434"/>
      <c r="F241" s="433"/>
      <c r="G241" s="434"/>
      <c r="H241" s="434"/>
      <c r="I241" s="433"/>
      <c r="J241" s="433"/>
      <c r="K241" s="433"/>
      <c r="L241" s="434"/>
      <c r="M241" s="434"/>
      <c r="N241" s="434"/>
      <c r="O241" s="434"/>
      <c r="P241" s="434"/>
      <c r="Q241" s="434"/>
      <c r="R241" s="434"/>
      <c r="S241" s="434"/>
      <c r="T241" s="434"/>
      <c r="U241" s="434"/>
      <c r="V241" s="435"/>
    </row>
    <row r="242" spans="1:23" ht="33.75" customHeight="1" thickBot="1" x14ac:dyDescent="0.4">
      <c r="A242" s="354" t="s">
        <v>9</v>
      </c>
      <c r="B242" s="1317" t="s">
        <v>125</v>
      </c>
      <c r="C242" s="1318"/>
      <c r="E242" s="1456" t="s">
        <v>294</v>
      </c>
      <c r="F242" s="1457"/>
      <c r="G242" s="1315">
        <f>VLOOKUP(B242,'EXTRAUrbano.Piano inv. forn '!$D$191:$AB$210,3,FALSE)</f>
        <v>0</v>
      </c>
      <c r="H242" s="1316"/>
      <c r="I242" s="104"/>
      <c r="J242" s="1456" t="s">
        <v>295</v>
      </c>
      <c r="K242" s="1458"/>
      <c r="L242" s="1457"/>
      <c r="M242" s="1315">
        <f>VLOOKUP(B242,'EXTRAUrbano.Piano inv. forn '!$D$191:$AB$210,4,FALSE)</f>
        <v>0</v>
      </c>
      <c r="N242" s="1316"/>
      <c r="P242" s="359" t="s">
        <v>296</v>
      </c>
      <c r="Q242" s="436"/>
      <c r="S242" s="360" t="s">
        <v>297</v>
      </c>
      <c r="T242" s="1171"/>
      <c r="U242" s="1173"/>
      <c r="V242" s="437"/>
    </row>
    <row r="243" spans="1:23" ht="13.5" customHeight="1" thickBot="1" x14ac:dyDescent="0.4">
      <c r="A243" s="133"/>
      <c r="B243" s="114"/>
      <c r="C243" s="114"/>
      <c r="E243" s="115"/>
      <c r="F243" s="115"/>
      <c r="G243" s="116"/>
      <c r="H243" s="116"/>
      <c r="I243" s="104"/>
      <c r="J243" s="115"/>
      <c r="K243" s="115"/>
      <c r="L243" s="115"/>
      <c r="M243" s="116"/>
      <c r="N243" s="116"/>
      <c r="P243" s="117"/>
      <c r="S243" s="113"/>
      <c r="T243" s="431"/>
      <c r="V243" s="134"/>
      <c r="W243" s="431"/>
    </row>
    <row r="244" spans="1:23" ht="33.75" customHeight="1" thickBot="1" x14ac:dyDescent="0.4">
      <c r="A244" s="1444" t="s">
        <v>298</v>
      </c>
      <c r="B244" s="1445"/>
      <c r="C244" s="1445"/>
      <c r="D244" s="1446"/>
      <c r="E244" s="1346">
        <f>VLOOKUP(B242,'EXTRAUrbano.Piano inv. forn '!$D$191:$AB$210,17,FALSE)</f>
        <v>0</v>
      </c>
      <c r="F244" s="1347"/>
      <c r="G244" s="1347"/>
      <c r="H244" s="1348"/>
      <c r="I244" s="104"/>
      <c r="J244" s="1447" t="s">
        <v>53</v>
      </c>
      <c r="K244" s="1448"/>
      <c r="L244" s="1449"/>
      <c r="M244" s="1346">
        <f>VLOOKUP(B242,'EXTRAUrbano.Piano inv. forn '!$D$191:$AB$210,19,FALSE)</f>
        <v>0</v>
      </c>
      <c r="N244" s="1348"/>
      <c r="O244" s="130"/>
      <c r="P244" s="360" t="s">
        <v>299</v>
      </c>
      <c r="Q244" s="135">
        <f>M244+E244</f>
        <v>0</v>
      </c>
      <c r="S244" s="360" t="s">
        <v>300</v>
      </c>
      <c r="T244" s="1171"/>
      <c r="U244" s="1173"/>
      <c r="V244" s="134"/>
      <c r="W244" s="431"/>
    </row>
    <row r="245" spans="1:23" ht="21.75" customHeight="1" thickBot="1" x14ac:dyDescent="0.4">
      <c r="A245" s="136"/>
      <c r="B245" s="137"/>
      <c r="C245" s="137"/>
      <c r="D245" s="137"/>
      <c r="E245" s="138"/>
      <c r="F245" s="138"/>
      <c r="G245" s="138"/>
      <c r="H245" s="138"/>
      <c r="I245" s="104"/>
      <c r="J245" s="115"/>
      <c r="K245" s="115"/>
      <c r="L245" s="115"/>
      <c r="M245" s="138"/>
      <c r="N245" s="138"/>
      <c r="O245" s="130"/>
      <c r="P245" s="113"/>
      <c r="Q245" s="130"/>
      <c r="S245" s="113"/>
      <c r="T245" s="114"/>
      <c r="U245" s="114"/>
      <c r="V245" s="134"/>
      <c r="W245" s="431"/>
    </row>
    <row r="246" spans="1:23" s="166" customFormat="1" ht="72" customHeight="1" x14ac:dyDescent="0.35">
      <c r="A246" s="1450" t="s">
        <v>301</v>
      </c>
      <c r="B246" s="1452" t="s">
        <v>302</v>
      </c>
      <c r="C246" s="1452" t="s">
        <v>303</v>
      </c>
      <c r="D246" s="355" t="s">
        <v>304</v>
      </c>
      <c r="E246" s="356" t="s">
        <v>305</v>
      </c>
      <c r="F246" s="355" t="s">
        <v>306</v>
      </c>
      <c r="G246" s="355" t="s">
        <v>307</v>
      </c>
      <c r="H246" s="357" t="s">
        <v>268</v>
      </c>
      <c r="I246" s="357" t="s">
        <v>308</v>
      </c>
      <c r="J246" s="357" t="s">
        <v>309</v>
      </c>
      <c r="K246" s="357" t="s">
        <v>818</v>
      </c>
      <c r="L246" s="357" t="s">
        <v>310</v>
      </c>
      <c r="M246" s="357" t="s">
        <v>311</v>
      </c>
      <c r="N246" s="357" t="s">
        <v>312</v>
      </c>
      <c r="O246" s="357" t="s">
        <v>313</v>
      </c>
      <c r="P246" s="357" t="s">
        <v>314</v>
      </c>
      <c r="Q246" s="357" t="s">
        <v>315</v>
      </c>
      <c r="R246" s="357" t="s">
        <v>316</v>
      </c>
      <c r="S246" s="357" t="s">
        <v>317</v>
      </c>
      <c r="T246" s="357" t="s">
        <v>828</v>
      </c>
      <c r="U246" s="1454" t="s">
        <v>319</v>
      </c>
      <c r="V246" s="438"/>
    </row>
    <row r="247" spans="1:23" s="166" customFormat="1" ht="44.25" customHeight="1" thickBot="1" x14ac:dyDescent="0.4">
      <c r="A247" s="1451"/>
      <c r="B247" s="1453"/>
      <c r="C247" s="1453"/>
      <c r="D247" s="358" t="s">
        <v>320</v>
      </c>
      <c r="E247" s="358" t="s">
        <v>333</v>
      </c>
      <c r="F247" s="358" t="s">
        <v>322</v>
      </c>
      <c r="G247" s="358" t="s">
        <v>322</v>
      </c>
      <c r="H247" s="358" t="s">
        <v>77</v>
      </c>
      <c r="I247" s="358" t="s">
        <v>103</v>
      </c>
      <c r="J247" s="358" t="s">
        <v>323</v>
      </c>
      <c r="K247" s="358" t="s">
        <v>324</v>
      </c>
      <c r="L247" s="358" t="s">
        <v>324</v>
      </c>
      <c r="M247" s="358" t="s">
        <v>325</v>
      </c>
      <c r="N247" s="358" t="s">
        <v>324</v>
      </c>
      <c r="O247" s="358" t="s">
        <v>326</v>
      </c>
      <c r="P247" s="358" t="s">
        <v>820</v>
      </c>
      <c r="Q247" s="358" t="s">
        <v>327</v>
      </c>
      <c r="R247" s="358" t="s">
        <v>328</v>
      </c>
      <c r="S247" s="358" t="s">
        <v>329</v>
      </c>
      <c r="T247" s="358" t="s">
        <v>329</v>
      </c>
      <c r="U247" s="1455"/>
      <c r="V247" s="438"/>
    </row>
    <row r="248" spans="1:23" ht="15" customHeight="1" x14ac:dyDescent="0.35">
      <c r="A248" s="1442" t="str">
        <f>B242</f>
        <v>EXTRA-urb.i.1</v>
      </c>
      <c r="B248" s="361">
        <v>1</v>
      </c>
      <c r="C248" s="185"/>
      <c r="D248" s="119"/>
      <c r="E248" s="119"/>
      <c r="F248" s="185"/>
      <c r="G248" s="440"/>
      <c r="H248" s="120"/>
      <c r="I248" s="441"/>
      <c r="J248" s="442"/>
      <c r="K248" s="442"/>
      <c r="L248" s="443"/>
      <c r="M248" s="441"/>
      <c r="N248" s="443"/>
      <c r="O248" s="148"/>
      <c r="P248" s="148"/>
      <c r="Q248" s="441"/>
      <c r="R248" s="441"/>
      <c r="S248" s="441"/>
      <c r="T248" s="441"/>
      <c r="U248" s="444"/>
      <c r="V248" s="437"/>
    </row>
    <row r="249" spans="1:23" x14ac:dyDescent="0.35">
      <c r="A249" s="1442"/>
      <c r="B249" s="362">
        <v>2</v>
      </c>
      <c r="C249" s="118"/>
      <c r="D249" s="112"/>
      <c r="E249" s="112"/>
      <c r="F249" s="118"/>
      <c r="G249" s="445"/>
      <c r="H249" s="120"/>
      <c r="I249" s="428"/>
      <c r="J249" s="446"/>
      <c r="K249" s="446"/>
      <c r="L249" s="447"/>
      <c r="M249" s="428"/>
      <c r="N249" s="447"/>
      <c r="O249" s="139"/>
      <c r="P249" s="139"/>
      <c r="Q249" s="428"/>
      <c r="R249" s="428" t="s">
        <v>330</v>
      </c>
      <c r="S249" s="428"/>
      <c r="T249" s="428"/>
      <c r="U249" s="448"/>
      <c r="V249" s="437"/>
    </row>
    <row r="250" spans="1:23" x14ac:dyDescent="0.35">
      <c r="A250" s="1442"/>
      <c r="B250" s="362">
        <v>3</v>
      </c>
      <c r="C250" s="118"/>
      <c r="D250" s="112"/>
      <c r="E250" s="112"/>
      <c r="F250" s="118"/>
      <c r="G250" s="445"/>
      <c r="H250" s="120"/>
      <c r="I250" s="428"/>
      <c r="J250" s="446"/>
      <c r="K250" s="446"/>
      <c r="L250" s="447"/>
      <c r="M250" s="428"/>
      <c r="N250" s="447"/>
      <c r="O250" s="139"/>
      <c r="P250" s="139"/>
      <c r="Q250" s="428"/>
      <c r="R250" s="428"/>
      <c r="S250" s="428"/>
      <c r="T250" s="428"/>
      <c r="U250" s="448"/>
      <c r="V250" s="437"/>
    </row>
    <row r="251" spans="1:23" x14ac:dyDescent="0.35">
      <c r="A251" s="1442"/>
      <c r="B251" s="362">
        <v>4</v>
      </c>
      <c r="C251" s="118"/>
      <c r="D251" s="112"/>
      <c r="E251" s="112"/>
      <c r="F251" s="118"/>
      <c r="G251" s="445"/>
      <c r="H251" s="120"/>
      <c r="I251" s="428"/>
      <c r="J251" s="446"/>
      <c r="K251" s="446"/>
      <c r="L251" s="447"/>
      <c r="M251" s="428"/>
      <c r="N251" s="447"/>
      <c r="O251" s="139"/>
      <c r="P251" s="139"/>
      <c r="Q251" s="428"/>
      <c r="R251" s="428"/>
      <c r="S251" s="428"/>
      <c r="T251" s="428"/>
      <c r="U251" s="448"/>
      <c r="V251" s="437"/>
    </row>
    <row r="252" spans="1:23" x14ac:dyDescent="0.35">
      <c r="A252" s="1442"/>
      <c r="B252" s="362">
        <v>5</v>
      </c>
      <c r="C252" s="118"/>
      <c r="D252" s="112"/>
      <c r="E252" s="112"/>
      <c r="F252" s="118"/>
      <c r="G252" s="445"/>
      <c r="H252" s="120"/>
      <c r="I252" s="428"/>
      <c r="J252" s="446"/>
      <c r="K252" s="446"/>
      <c r="L252" s="447"/>
      <c r="M252" s="428"/>
      <c r="N252" s="447"/>
      <c r="O252" s="139"/>
      <c r="P252" s="139"/>
      <c r="Q252" s="428"/>
      <c r="R252" s="428"/>
      <c r="S252" s="428"/>
      <c r="T252" s="428"/>
      <c r="U252" s="448"/>
      <c r="V252" s="437"/>
    </row>
    <row r="253" spans="1:23" x14ac:dyDescent="0.35">
      <c r="A253" s="1442"/>
      <c r="B253" s="362">
        <v>6</v>
      </c>
      <c r="C253" s="118"/>
      <c r="D253" s="112"/>
      <c r="E253" s="112"/>
      <c r="F253" s="118"/>
      <c r="G253" s="445"/>
      <c r="H253" s="120"/>
      <c r="I253" s="428"/>
      <c r="J253" s="446"/>
      <c r="K253" s="446"/>
      <c r="L253" s="447"/>
      <c r="M253" s="428"/>
      <c r="N253" s="447"/>
      <c r="O253" s="139"/>
      <c r="P253" s="139"/>
      <c r="Q253" s="428"/>
      <c r="R253" s="428"/>
      <c r="S253" s="428"/>
      <c r="T253" s="428"/>
      <c r="U253" s="448"/>
      <c r="V253" s="437"/>
    </row>
    <row r="254" spans="1:23" x14ac:dyDescent="0.35">
      <c r="A254" s="1442"/>
      <c r="B254" s="362">
        <v>7</v>
      </c>
      <c r="C254" s="118"/>
      <c r="D254" s="112"/>
      <c r="E254" s="112"/>
      <c r="F254" s="118"/>
      <c r="G254" s="445"/>
      <c r="H254" s="120"/>
      <c r="I254" s="428"/>
      <c r="J254" s="446"/>
      <c r="K254" s="446"/>
      <c r="L254" s="447"/>
      <c r="M254" s="428"/>
      <c r="N254" s="447"/>
      <c r="O254" s="139"/>
      <c r="P254" s="139"/>
      <c r="Q254" s="428"/>
      <c r="R254" s="428"/>
      <c r="S254" s="428"/>
      <c r="T254" s="428"/>
      <c r="U254" s="448"/>
      <c r="V254" s="437"/>
    </row>
    <row r="255" spans="1:23" x14ac:dyDescent="0.35">
      <c r="A255" s="1442"/>
      <c r="B255" s="362">
        <v>8</v>
      </c>
      <c r="C255" s="118"/>
      <c r="D255" s="112"/>
      <c r="E255" s="112"/>
      <c r="F255" s="118"/>
      <c r="G255" s="445"/>
      <c r="H255" s="120"/>
      <c r="I255" s="428"/>
      <c r="J255" s="446"/>
      <c r="K255" s="446"/>
      <c r="L255" s="447"/>
      <c r="M255" s="428"/>
      <c r="N255" s="447"/>
      <c r="O255" s="139"/>
      <c r="P255" s="139"/>
      <c r="Q255" s="428"/>
      <c r="R255" s="428"/>
      <c r="S255" s="428"/>
      <c r="T255" s="428"/>
      <c r="U255" s="448"/>
      <c r="V255" s="437"/>
    </row>
    <row r="256" spans="1:23" x14ac:dyDescent="0.35">
      <c r="A256" s="1442"/>
      <c r="B256" s="362">
        <v>9</v>
      </c>
      <c r="C256" s="118"/>
      <c r="D256" s="112"/>
      <c r="E256" s="112"/>
      <c r="F256" s="118"/>
      <c r="G256" s="445"/>
      <c r="H256" s="120"/>
      <c r="I256" s="428"/>
      <c r="J256" s="446"/>
      <c r="K256" s="446"/>
      <c r="L256" s="447"/>
      <c r="M256" s="428"/>
      <c r="N256" s="447"/>
      <c r="O256" s="139"/>
      <c r="P256" s="139"/>
      <c r="Q256" s="428"/>
      <c r="R256" s="428"/>
      <c r="S256" s="428"/>
      <c r="T256" s="428"/>
      <c r="U256" s="448"/>
      <c r="V256" s="437"/>
    </row>
    <row r="257" spans="1:23" ht="15" thickBot="1" x14ac:dyDescent="0.4">
      <c r="A257" s="1443"/>
      <c r="B257" s="363">
        <v>10</v>
      </c>
      <c r="C257" s="132"/>
      <c r="D257" s="131"/>
      <c r="E257" s="131"/>
      <c r="F257" s="132"/>
      <c r="G257" s="449"/>
      <c r="H257" s="367"/>
      <c r="I257" s="450"/>
      <c r="J257" s="451"/>
      <c r="K257" s="451"/>
      <c r="L257" s="452"/>
      <c r="M257" s="450"/>
      <c r="N257" s="452"/>
      <c r="O257" s="140"/>
      <c r="P257" s="140"/>
      <c r="Q257" s="450"/>
      <c r="R257" s="450"/>
      <c r="S257" s="450"/>
      <c r="T257" s="450"/>
      <c r="U257" s="453"/>
      <c r="V257" s="437"/>
    </row>
    <row r="258" spans="1:23" ht="25" thickBot="1" x14ac:dyDescent="0.4">
      <c r="A258" s="564"/>
      <c r="C258" s="565"/>
      <c r="D258" s="566"/>
      <c r="E258" s="424" t="s">
        <v>331</v>
      </c>
      <c r="F258" s="425">
        <f>COUNTA(F248:F257)</f>
        <v>0</v>
      </c>
      <c r="G258" s="426">
        <f>COUNTA(G248:G257)</f>
        <v>0</v>
      </c>
      <c r="H258" s="565"/>
      <c r="I258" s="431"/>
      <c r="J258" s="567"/>
      <c r="K258" s="567"/>
      <c r="L258" s="568"/>
      <c r="M258" s="1354" t="s">
        <v>563</v>
      </c>
      <c r="N258" s="1355"/>
      <c r="O258" s="747">
        <f>SUM(O248:O257)</f>
        <v>0</v>
      </c>
      <c r="P258" s="748">
        <f>SUM(P248:P257)</f>
        <v>0</v>
      </c>
      <c r="Q258" s="431"/>
      <c r="S258" s="113"/>
      <c r="T258" s="117"/>
      <c r="U258" s="531"/>
      <c r="V258" s="455"/>
    </row>
    <row r="259" spans="1:23" ht="15" thickBot="1" x14ac:dyDescent="0.4">
      <c r="A259" s="456"/>
      <c r="B259" s="457"/>
      <c r="C259" s="407"/>
      <c r="D259" s="407"/>
      <c r="E259" s="407"/>
      <c r="F259" s="457"/>
      <c r="G259" s="407"/>
      <c r="H259" s="407"/>
      <c r="I259" s="457"/>
      <c r="J259" s="457"/>
      <c r="K259" s="457"/>
      <c r="L259" s="407"/>
      <c r="M259" s="407"/>
      <c r="N259" s="407"/>
      <c r="O259" s="407"/>
      <c r="P259" s="407"/>
      <c r="Q259" s="407"/>
      <c r="R259" s="407"/>
      <c r="S259" s="407"/>
      <c r="T259" s="458"/>
      <c r="U259" s="407"/>
      <c r="V259" s="459"/>
    </row>
    <row r="260" spans="1:23" ht="15" thickBot="1" x14ac:dyDescent="0.4">
      <c r="A260" s="432"/>
      <c r="B260" s="433"/>
      <c r="C260" s="434"/>
      <c r="D260" s="434"/>
      <c r="E260" s="434"/>
      <c r="F260" s="433"/>
      <c r="G260" s="434"/>
      <c r="H260" s="434"/>
      <c r="I260" s="433"/>
      <c r="J260" s="433"/>
      <c r="K260" s="433"/>
      <c r="L260" s="434"/>
      <c r="M260" s="434"/>
      <c r="N260" s="434"/>
      <c r="O260" s="434"/>
      <c r="P260" s="434"/>
      <c r="Q260" s="434"/>
      <c r="R260" s="434"/>
      <c r="S260" s="434"/>
      <c r="T260" s="434"/>
      <c r="U260" s="434"/>
      <c r="V260" s="435"/>
    </row>
    <row r="261" spans="1:23" ht="33.75" customHeight="1" thickBot="1" x14ac:dyDescent="0.4">
      <c r="A261" s="354" t="s">
        <v>9</v>
      </c>
      <c r="B261" s="1317" t="s">
        <v>125</v>
      </c>
      <c r="C261" s="1318"/>
      <c r="E261" s="1456" t="s">
        <v>294</v>
      </c>
      <c r="F261" s="1457"/>
      <c r="G261" s="1315">
        <f>VLOOKUP(B261,'EXTRAUrbano.Piano inv. forn '!$D$191:$AB$210,3,FALSE)</f>
        <v>0</v>
      </c>
      <c r="H261" s="1316"/>
      <c r="I261" s="104"/>
      <c r="J261" s="1456" t="s">
        <v>295</v>
      </c>
      <c r="K261" s="1458"/>
      <c r="L261" s="1457"/>
      <c r="M261" s="1315">
        <f>VLOOKUP(B261,'EXTRAUrbano.Piano inv. forn '!$D$191:$AB$210,4,FALSE)</f>
        <v>0</v>
      </c>
      <c r="N261" s="1316"/>
      <c r="P261" s="359" t="s">
        <v>296</v>
      </c>
      <c r="Q261" s="436"/>
      <c r="S261" s="360" t="s">
        <v>297</v>
      </c>
      <c r="T261" s="1171"/>
      <c r="U261" s="1173"/>
      <c r="V261" s="437"/>
    </row>
    <row r="262" spans="1:23" ht="13.5" customHeight="1" thickBot="1" x14ac:dyDescent="0.4">
      <c r="A262" s="133"/>
      <c r="B262" s="114"/>
      <c r="C262" s="114"/>
      <c r="E262" s="115"/>
      <c r="F262" s="115"/>
      <c r="G262" s="116"/>
      <c r="H262" s="116"/>
      <c r="I262" s="104"/>
      <c r="J262" s="115"/>
      <c r="K262" s="115"/>
      <c r="L262" s="115"/>
      <c r="M262" s="116"/>
      <c r="N262" s="116"/>
      <c r="P262" s="117"/>
      <c r="S262" s="113"/>
      <c r="T262" s="431"/>
      <c r="V262" s="134"/>
      <c r="W262" s="431"/>
    </row>
    <row r="263" spans="1:23" ht="33.75" customHeight="1" thickBot="1" x14ac:dyDescent="0.4">
      <c r="A263" s="1444" t="s">
        <v>298</v>
      </c>
      <c r="B263" s="1445"/>
      <c r="C263" s="1445"/>
      <c r="D263" s="1446"/>
      <c r="E263" s="1346">
        <f>VLOOKUP(B261,'EXTRAUrbano.Piano inv. forn '!$D$191:$AB$210,17,FALSE)</f>
        <v>0</v>
      </c>
      <c r="F263" s="1347"/>
      <c r="G263" s="1347"/>
      <c r="H263" s="1348"/>
      <c r="I263" s="104"/>
      <c r="J263" s="1447" t="s">
        <v>53</v>
      </c>
      <c r="K263" s="1448"/>
      <c r="L263" s="1449"/>
      <c r="M263" s="1346">
        <f>VLOOKUP(B261,'EXTRAUrbano.Piano inv. forn '!$D$191:$AB$210,19,FALSE)</f>
        <v>0</v>
      </c>
      <c r="N263" s="1348"/>
      <c r="O263" s="130"/>
      <c r="P263" s="360" t="s">
        <v>299</v>
      </c>
      <c r="Q263" s="135">
        <f>M263+E263</f>
        <v>0</v>
      </c>
      <c r="S263" s="360" t="s">
        <v>300</v>
      </c>
      <c r="T263" s="1171"/>
      <c r="U263" s="1173"/>
      <c r="V263" s="134"/>
      <c r="W263" s="431"/>
    </row>
    <row r="264" spans="1:23" ht="21.75" customHeight="1" thickBot="1" x14ac:dyDescent="0.4">
      <c r="A264" s="136"/>
      <c r="B264" s="137"/>
      <c r="C264" s="137"/>
      <c r="D264" s="137"/>
      <c r="E264" s="138"/>
      <c r="F264" s="138"/>
      <c r="G264" s="138"/>
      <c r="H264" s="138"/>
      <c r="I264" s="104"/>
      <c r="J264" s="115"/>
      <c r="K264" s="115"/>
      <c r="L264" s="115"/>
      <c r="M264" s="138"/>
      <c r="N264" s="138"/>
      <c r="O264" s="130"/>
      <c r="P264" s="113"/>
      <c r="Q264" s="130"/>
      <c r="S264" s="113"/>
      <c r="T264" s="114"/>
      <c r="U264" s="114"/>
      <c r="V264" s="134"/>
      <c r="W264" s="431"/>
    </row>
    <row r="265" spans="1:23" s="166" customFormat="1" ht="72" customHeight="1" x14ac:dyDescent="0.35">
      <c r="A265" s="1450" t="s">
        <v>301</v>
      </c>
      <c r="B265" s="1452" t="s">
        <v>302</v>
      </c>
      <c r="C265" s="1452" t="s">
        <v>303</v>
      </c>
      <c r="D265" s="355" t="s">
        <v>304</v>
      </c>
      <c r="E265" s="356" t="s">
        <v>305</v>
      </c>
      <c r="F265" s="355" t="s">
        <v>306</v>
      </c>
      <c r="G265" s="355" t="s">
        <v>307</v>
      </c>
      <c r="H265" s="357" t="s">
        <v>268</v>
      </c>
      <c r="I265" s="357" t="s">
        <v>308</v>
      </c>
      <c r="J265" s="357" t="s">
        <v>309</v>
      </c>
      <c r="K265" s="357" t="s">
        <v>818</v>
      </c>
      <c r="L265" s="357" t="s">
        <v>310</v>
      </c>
      <c r="M265" s="357" t="s">
        <v>311</v>
      </c>
      <c r="N265" s="357" t="s">
        <v>312</v>
      </c>
      <c r="O265" s="357" t="s">
        <v>313</v>
      </c>
      <c r="P265" s="357" t="s">
        <v>314</v>
      </c>
      <c r="Q265" s="357" t="s">
        <v>315</v>
      </c>
      <c r="R265" s="357" t="s">
        <v>316</v>
      </c>
      <c r="S265" s="357" t="s">
        <v>317</v>
      </c>
      <c r="T265" s="357" t="s">
        <v>828</v>
      </c>
      <c r="U265" s="1454" t="s">
        <v>319</v>
      </c>
      <c r="V265" s="438"/>
    </row>
    <row r="266" spans="1:23" s="166" customFormat="1" ht="44.25" customHeight="1" thickBot="1" x14ac:dyDescent="0.4">
      <c r="A266" s="1451"/>
      <c r="B266" s="1453"/>
      <c r="C266" s="1453"/>
      <c r="D266" s="358" t="s">
        <v>320</v>
      </c>
      <c r="E266" s="358" t="s">
        <v>333</v>
      </c>
      <c r="F266" s="358" t="s">
        <v>322</v>
      </c>
      <c r="G266" s="358" t="s">
        <v>322</v>
      </c>
      <c r="H266" s="358" t="s">
        <v>77</v>
      </c>
      <c r="I266" s="358" t="s">
        <v>103</v>
      </c>
      <c r="J266" s="358" t="s">
        <v>323</v>
      </c>
      <c r="K266" s="358" t="s">
        <v>324</v>
      </c>
      <c r="L266" s="358" t="s">
        <v>324</v>
      </c>
      <c r="M266" s="358" t="s">
        <v>325</v>
      </c>
      <c r="N266" s="358" t="s">
        <v>324</v>
      </c>
      <c r="O266" s="358" t="s">
        <v>326</v>
      </c>
      <c r="P266" s="358" t="s">
        <v>820</v>
      </c>
      <c r="Q266" s="358" t="s">
        <v>327</v>
      </c>
      <c r="R266" s="358" t="s">
        <v>328</v>
      </c>
      <c r="S266" s="358" t="s">
        <v>329</v>
      </c>
      <c r="T266" s="358" t="s">
        <v>329</v>
      </c>
      <c r="U266" s="1455"/>
      <c r="V266" s="438"/>
    </row>
    <row r="267" spans="1:23" ht="15" customHeight="1" x14ac:dyDescent="0.35">
      <c r="A267" s="1442" t="str">
        <f>B261</f>
        <v>EXTRA-urb.i.1</v>
      </c>
      <c r="B267" s="361">
        <v>1</v>
      </c>
      <c r="C267" s="185"/>
      <c r="D267" s="119"/>
      <c r="E267" s="119"/>
      <c r="F267" s="185"/>
      <c r="G267" s="440"/>
      <c r="H267" s="120"/>
      <c r="I267" s="441"/>
      <c r="J267" s="442"/>
      <c r="K267" s="442"/>
      <c r="L267" s="443"/>
      <c r="M267" s="441"/>
      <c r="N267" s="443"/>
      <c r="O267" s="148"/>
      <c r="P267" s="148"/>
      <c r="Q267" s="441"/>
      <c r="R267" s="441"/>
      <c r="S267" s="441"/>
      <c r="T267" s="441"/>
      <c r="U267" s="444"/>
      <c r="V267" s="437"/>
    </row>
    <row r="268" spans="1:23" x14ac:dyDescent="0.35">
      <c r="A268" s="1442"/>
      <c r="B268" s="362">
        <v>2</v>
      </c>
      <c r="C268" s="118"/>
      <c r="D268" s="112"/>
      <c r="E268" s="112"/>
      <c r="F268" s="118"/>
      <c r="G268" s="445"/>
      <c r="H268" s="120"/>
      <c r="I268" s="428"/>
      <c r="J268" s="446"/>
      <c r="K268" s="446"/>
      <c r="L268" s="447"/>
      <c r="M268" s="428"/>
      <c r="N268" s="447"/>
      <c r="O268" s="139"/>
      <c r="P268" s="139"/>
      <c r="Q268" s="428"/>
      <c r="R268" s="428" t="s">
        <v>330</v>
      </c>
      <c r="S268" s="428"/>
      <c r="T268" s="428"/>
      <c r="U268" s="448"/>
      <c r="V268" s="437"/>
    </row>
    <row r="269" spans="1:23" x14ac:dyDescent="0.35">
      <c r="A269" s="1442"/>
      <c r="B269" s="362">
        <v>3</v>
      </c>
      <c r="C269" s="118"/>
      <c r="D269" s="112"/>
      <c r="E269" s="112"/>
      <c r="F269" s="118"/>
      <c r="G269" s="445"/>
      <c r="H269" s="120"/>
      <c r="I269" s="428"/>
      <c r="J269" s="446"/>
      <c r="K269" s="446"/>
      <c r="L269" s="447"/>
      <c r="M269" s="428"/>
      <c r="N269" s="447"/>
      <c r="O269" s="139"/>
      <c r="P269" s="139"/>
      <c r="Q269" s="428"/>
      <c r="R269" s="428"/>
      <c r="S269" s="428"/>
      <c r="T269" s="428"/>
      <c r="U269" s="448"/>
      <c r="V269" s="437"/>
    </row>
    <row r="270" spans="1:23" x14ac:dyDescent="0.35">
      <c r="A270" s="1442"/>
      <c r="B270" s="362">
        <v>4</v>
      </c>
      <c r="C270" s="118"/>
      <c r="D270" s="112"/>
      <c r="E270" s="112"/>
      <c r="F270" s="118"/>
      <c r="G270" s="445"/>
      <c r="H270" s="120"/>
      <c r="I270" s="428"/>
      <c r="J270" s="446"/>
      <c r="K270" s="446"/>
      <c r="L270" s="447"/>
      <c r="M270" s="428"/>
      <c r="N270" s="447"/>
      <c r="O270" s="139"/>
      <c r="P270" s="139"/>
      <c r="Q270" s="428"/>
      <c r="R270" s="428"/>
      <c r="S270" s="428"/>
      <c r="T270" s="428"/>
      <c r="U270" s="448"/>
      <c r="V270" s="437"/>
    </row>
    <row r="271" spans="1:23" x14ac:dyDescent="0.35">
      <c r="A271" s="1442"/>
      <c r="B271" s="362">
        <v>5</v>
      </c>
      <c r="C271" s="118"/>
      <c r="D271" s="112"/>
      <c r="E271" s="112"/>
      <c r="F271" s="118"/>
      <c r="G271" s="445"/>
      <c r="H271" s="120"/>
      <c r="I271" s="428"/>
      <c r="J271" s="446"/>
      <c r="K271" s="446"/>
      <c r="L271" s="447"/>
      <c r="M271" s="428"/>
      <c r="N271" s="447"/>
      <c r="O271" s="139"/>
      <c r="P271" s="139"/>
      <c r="Q271" s="428"/>
      <c r="R271" s="428"/>
      <c r="S271" s="428"/>
      <c r="T271" s="428"/>
      <c r="U271" s="448"/>
      <c r="V271" s="437"/>
    </row>
    <row r="272" spans="1:23" x14ac:dyDescent="0.35">
      <c r="A272" s="1442"/>
      <c r="B272" s="362">
        <v>6</v>
      </c>
      <c r="C272" s="118"/>
      <c r="D272" s="112"/>
      <c r="E272" s="112"/>
      <c r="F272" s="118"/>
      <c r="G272" s="445"/>
      <c r="H272" s="120"/>
      <c r="I272" s="428"/>
      <c r="J272" s="446"/>
      <c r="K272" s="446"/>
      <c r="L272" s="447"/>
      <c r="M272" s="428"/>
      <c r="N272" s="447"/>
      <c r="O272" s="139"/>
      <c r="P272" s="139"/>
      <c r="Q272" s="428"/>
      <c r="R272" s="428"/>
      <c r="S272" s="428"/>
      <c r="T272" s="428"/>
      <c r="U272" s="448"/>
      <c r="V272" s="437"/>
    </row>
    <row r="273" spans="1:23" x14ac:dyDescent="0.35">
      <c r="A273" s="1442"/>
      <c r="B273" s="362">
        <v>7</v>
      </c>
      <c r="C273" s="118"/>
      <c r="D273" s="112"/>
      <c r="E273" s="112"/>
      <c r="F273" s="118"/>
      <c r="G273" s="445"/>
      <c r="H273" s="120"/>
      <c r="I273" s="428"/>
      <c r="J273" s="446"/>
      <c r="K273" s="446"/>
      <c r="L273" s="447"/>
      <c r="M273" s="428"/>
      <c r="N273" s="447"/>
      <c r="O273" s="139"/>
      <c r="P273" s="139"/>
      <c r="Q273" s="428"/>
      <c r="R273" s="428"/>
      <c r="S273" s="428"/>
      <c r="T273" s="428"/>
      <c r="U273" s="448"/>
      <c r="V273" s="437"/>
    </row>
    <row r="274" spans="1:23" x14ac:dyDescent="0.35">
      <c r="A274" s="1442"/>
      <c r="B274" s="362">
        <v>8</v>
      </c>
      <c r="C274" s="118"/>
      <c r="D274" s="112"/>
      <c r="E274" s="112"/>
      <c r="F274" s="118"/>
      <c r="G274" s="445"/>
      <c r="H274" s="120"/>
      <c r="I274" s="428"/>
      <c r="J274" s="446"/>
      <c r="K274" s="446"/>
      <c r="L274" s="447"/>
      <c r="M274" s="428"/>
      <c r="N274" s="447"/>
      <c r="O274" s="139"/>
      <c r="P274" s="139"/>
      <c r="Q274" s="428"/>
      <c r="R274" s="428"/>
      <c r="S274" s="428"/>
      <c r="T274" s="428"/>
      <c r="U274" s="448"/>
      <c r="V274" s="437"/>
    </row>
    <row r="275" spans="1:23" x14ac:dyDescent="0.35">
      <c r="A275" s="1442"/>
      <c r="B275" s="362">
        <v>9</v>
      </c>
      <c r="C275" s="118"/>
      <c r="D275" s="112"/>
      <c r="E275" s="112"/>
      <c r="F275" s="118"/>
      <c r="G275" s="445"/>
      <c r="H275" s="120"/>
      <c r="I275" s="428"/>
      <c r="J275" s="446"/>
      <c r="K275" s="446"/>
      <c r="L275" s="447"/>
      <c r="M275" s="428"/>
      <c r="N275" s="447"/>
      <c r="O275" s="139"/>
      <c r="P275" s="139"/>
      <c r="Q275" s="428"/>
      <c r="R275" s="428"/>
      <c r="S275" s="428"/>
      <c r="T275" s="428"/>
      <c r="U275" s="448"/>
      <c r="V275" s="437"/>
    </row>
    <row r="276" spans="1:23" ht="15" thickBot="1" x14ac:dyDescent="0.4">
      <c r="A276" s="1443"/>
      <c r="B276" s="363">
        <v>10</v>
      </c>
      <c r="C276" s="132"/>
      <c r="D276" s="131"/>
      <c r="E276" s="131"/>
      <c r="F276" s="132"/>
      <c r="G276" s="449"/>
      <c r="H276" s="367"/>
      <c r="I276" s="450"/>
      <c r="J276" s="451"/>
      <c r="K276" s="451"/>
      <c r="L276" s="452"/>
      <c r="M276" s="450"/>
      <c r="N276" s="452"/>
      <c r="O276" s="140"/>
      <c r="P276" s="140"/>
      <c r="Q276" s="450"/>
      <c r="R276" s="450"/>
      <c r="S276" s="450"/>
      <c r="T276" s="450"/>
      <c r="U276" s="453"/>
      <c r="V276" s="437"/>
    </row>
    <row r="277" spans="1:23" ht="25" thickBot="1" x14ac:dyDescent="0.4">
      <c r="A277" s="564"/>
      <c r="C277" s="565"/>
      <c r="D277" s="566"/>
      <c r="E277" s="424" t="s">
        <v>331</v>
      </c>
      <c r="F277" s="425">
        <f>COUNTA(F267:F276)</f>
        <v>0</v>
      </c>
      <c r="G277" s="426">
        <f>COUNTA(G267:G276)</f>
        <v>0</v>
      </c>
      <c r="H277" s="565"/>
      <c r="I277" s="431"/>
      <c r="J277" s="567"/>
      <c r="K277" s="567"/>
      <c r="L277" s="568"/>
      <c r="M277" s="1354" t="s">
        <v>563</v>
      </c>
      <c r="N277" s="1355"/>
      <c r="O277" s="747">
        <f>SUM(O267:O276)</f>
        <v>0</v>
      </c>
      <c r="P277" s="748">
        <f>SUM(P267:P276)</f>
        <v>0</v>
      </c>
      <c r="Q277" s="431"/>
      <c r="S277" s="113"/>
      <c r="T277" s="117"/>
      <c r="U277" s="531"/>
      <c r="V277" s="455"/>
    </row>
    <row r="278" spans="1:23" ht="15" thickBot="1" x14ac:dyDescent="0.4">
      <c r="A278" s="456"/>
      <c r="B278" s="457"/>
      <c r="C278" s="407"/>
      <c r="D278" s="407"/>
      <c r="E278" s="407"/>
      <c r="F278" s="457"/>
      <c r="G278" s="407"/>
      <c r="H278" s="407"/>
      <c r="I278" s="457"/>
      <c r="J278" s="457"/>
      <c r="K278" s="457"/>
      <c r="L278" s="407"/>
      <c r="M278" s="407"/>
      <c r="N278" s="407"/>
      <c r="O278" s="407"/>
      <c r="P278" s="407"/>
      <c r="Q278" s="407"/>
      <c r="R278" s="407"/>
      <c r="S278" s="407"/>
      <c r="T278" s="458"/>
      <c r="U278" s="407"/>
      <c r="V278" s="459"/>
    </row>
    <row r="279" spans="1:23" ht="15" thickBot="1" x14ac:dyDescent="0.4">
      <c r="A279" s="432"/>
      <c r="B279" s="433"/>
      <c r="C279" s="434"/>
      <c r="D279" s="434"/>
      <c r="E279" s="434"/>
      <c r="F279" s="433"/>
      <c r="G279" s="434"/>
      <c r="H279" s="434"/>
      <c r="I279" s="433"/>
      <c r="J279" s="433"/>
      <c r="K279" s="433"/>
      <c r="L279" s="434"/>
      <c r="M279" s="434"/>
      <c r="N279" s="434"/>
      <c r="O279" s="434"/>
      <c r="P279" s="434"/>
      <c r="Q279" s="434"/>
      <c r="R279" s="434"/>
      <c r="S279" s="434"/>
      <c r="T279" s="434"/>
      <c r="U279" s="434"/>
      <c r="V279" s="435"/>
    </row>
    <row r="280" spans="1:23" ht="33.75" customHeight="1" thickBot="1" x14ac:dyDescent="0.4">
      <c r="A280" s="354" t="s">
        <v>9</v>
      </c>
      <c r="B280" s="1317" t="s">
        <v>125</v>
      </c>
      <c r="C280" s="1318"/>
      <c r="E280" s="1456" t="s">
        <v>294</v>
      </c>
      <c r="F280" s="1457"/>
      <c r="G280" s="1315">
        <f>VLOOKUP(B280,'EXTRAUrbano.Piano inv. forn '!$D$191:$AB$210,3,FALSE)</f>
        <v>0</v>
      </c>
      <c r="H280" s="1316"/>
      <c r="I280" s="104"/>
      <c r="J280" s="1456" t="s">
        <v>295</v>
      </c>
      <c r="K280" s="1458"/>
      <c r="L280" s="1457"/>
      <c r="M280" s="1315">
        <f>VLOOKUP(B280,'EXTRAUrbano.Piano inv. forn '!$D$191:$AB$210,4,FALSE)</f>
        <v>0</v>
      </c>
      <c r="N280" s="1316"/>
      <c r="P280" s="359" t="s">
        <v>296</v>
      </c>
      <c r="Q280" s="436"/>
      <c r="S280" s="360" t="s">
        <v>297</v>
      </c>
      <c r="T280" s="1171"/>
      <c r="U280" s="1173"/>
      <c r="V280" s="437"/>
    </row>
    <row r="281" spans="1:23" ht="13.5" customHeight="1" thickBot="1" x14ac:dyDescent="0.4">
      <c r="A281" s="133"/>
      <c r="B281" s="114"/>
      <c r="C281" s="114"/>
      <c r="E281" s="115"/>
      <c r="F281" s="115"/>
      <c r="G281" s="116"/>
      <c r="H281" s="116"/>
      <c r="I281" s="104"/>
      <c r="J281" s="115"/>
      <c r="K281" s="115"/>
      <c r="L281" s="115"/>
      <c r="M281" s="116"/>
      <c r="N281" s="116"/>
      <c r="P281" s="117"/>
      <c r="S281" s="113"/>
      <c r="T281" s="431"/>
      <c r="V281" s="134"/>
      <c r="W281" s="431"/>
    </row>
    <row r="282" spans="1:23" ht="33.75" customHeight="1" thickBot="1" x14ac:dyDescent="0.4">
      <c r="A282" s="1444" t="s">
        <v>298</v>
      </c>
      <c r="B282" s="1445"/>
      <c r="C282" s="1445"/>
      <c r="D282" s="1446"/>
      <c r="E282" s="1346">
        <f>VLOOKUP(B280,'EXTRAUrbano.Piano inv. forn '!$D$191:$AB$210,17,FALSE)</f>
        <v>0</v>
      </c>
      <c r="F282" s="1347"/>
      <c r="G282" s="1347"/>
      <c r="H282" s="1348"/>
      <c r="I282" s="104"/>
      <c r="J282" s="1447" t="s">
        <v>53</v>
      </c>
      <c r="K282" s="1448"/>
      <c r="L282" s="1449"/>
      <c r="M282" s="1346">
        <f>VLOOKUP(B280,'EXTRAUrbano.Piano inv. forn '!$D$191:$AB$210,19,FALSE)</f>
        <v>0</v>
      </c>
      <c r="N282" s="1348"/>
      <c r="O282" s="130"/>
      <c r="P282" s="360" t="s">
        <v>299</v>
      </c>
      <c r="Q282" s="135">
        <f>M282+E282</f>
        <v>0</v>
      </c>
      <c r="S282" s="360" t="s">
        <v>300</v>
      </c>
      <c r="T282" s="1171"/>
      <c r="U282" s="1173"/>
      <c r="V282" s="134"/>
      <c r="W282" s="431"/>
    </row>
    <row r="283" spans="1:23" ht="21.75" customHeight="1" thickBot="1" x14ac:dyDescent="0.4">
      <c r="A283" s="136"/>
      <c r="B283" s="137"/>
      <c r="C283" s="137"/>
      <c r="D283" s="137"/>
      <c r="E283" s="138"/>
      <c r="F283" s="138"/>
      <c r="G283" s="138"/>
      <c r="H283" s="138"/>
      <c r="I283" s="104"/>
      <c r="J283" s="115"/>
      <c r="K283" s="115"/>
      <c r="L283" s="115"/>
      <c r="M283" s="138"/>
      <c r="N283" s="138"/>
      <c r="O283" s="130"/>
      <c r="P283" s="113"/>
      <c r="Q283" s="130"/>
      <c r="S283" s="113"/>
      <c r="T283" s="114"/>
      <c r="U283" s="114"/>
      <c r="V283" s="134"/>
      <c r="W283" s="431"/>
    </row>
    <row r="284" spans="1:23" s="166" customFormat="1" ht="72" customHeight="1" x14ac:dyDescent="0.35">
      <c r="A284" s="1450" t="s">
        <v>301</v>
      </c>
      <c r="B284" s="1452" t="s">
        <v>302</v>
      </c>
      <c r="C284" s="1452" t="s">
        <v>303</v>
      </c>
      <c r="D284" s="355" t="s">
        <v>304</v>
      </c>
      <c r="E284" s="356" t="s">
        <v>305</v>
      </c>
      <c r="F284" s="355" t="s">
        <v>306</v>
      </c>
      <c r="G284" s="355" t="s">
        <v>307</v>
      </c>
      <c r="H284" s="357" t="s">
        <v>268</v>
      </c>
      <c r="I284" s="357" t="s">
        <v>308</v>
      </c>
      <c r="J284" s="357" t="s">
        <v>309</v>
      </c>
      <c r="K284" s="357" t="s">
        <v>818</v>
      </c>
      <c r="L284" s="357" t="s">
        <v>310</v>
      </c>
      <c r="M284" s="357" t="s">
        <v>311</v>
      </c>
      <c r="N284" s="357" t="s">
        <v>312</v>
      </c>
      <c r="O284" s="357" t="s">
        <v>313</v>
      </c>
      <c r="P284" s="357" t="s">
        <v>314</v>
      </c>
      <c r="Q284" s="357" t="s">
        <v>315</v>
      </c>
      <c r="R284" s="357" t="s">
        <v>316</v>
      </c>
      <c r="S284" s="357" t="s">
        <v>317</v>
      </c>
      <c r="T284" s="357" t="s">
        <v>828</v>
      </c>
      <c r="U284" s="1454" t="s">
        <v>319</v>
      </c>
      <c r="V284" s="438"/>
    </row>
    <row r="285" spans="1:23" s="166" customFormat="1" ht="44.25" customHeight="1" thickBot="1" x14ac:dyDescent="0.4">
      <c r="A285" s="1451"/>
      <c r="B285" s="1453"/>
      <c r="C285" s="1453"/>
      <c r="D285" s="358" t="s">
        <v>320</v>
      </c>
      <c r="E285" s="358" t="s">
        <v>333</v>
      </c>
      <c r="F285" s="358" t="s">
        <v>322</v>
      </c>
      <c r="G285" s="358" t="s">
        <v>322</v>
      </c>
      <c r="H285" s="358" t="s">
        <v>77</v>
      </c>
      <c r="I285" s="358" t="s">
        <v>103</v>
      </c>
      <c r="J285" s="358" t="s">
        <v>323</v>
      </c>
      <c r="K285" s="358" t="s">
        <v>324</v>
      </c>
      <c r="L285" s="358" t="s">
        <v>324</v>
      </c>
      <c r="M285" s="358" t="s">
        <v>325</v>
      </c>
      <c r="N285" s="358" t="s">
        <v>324</v>
      </c>
      <c r="O285" s="358" t="s">
        <v>326</v>
      </c>
      <c r="P285" s="358" t="s">
        <v>820</v>
      </c>
      <c r="Q285" s="358" t="s">
        <v>327</v>
      </c>
      <c r="R285" s="358" t="s">
        <v>328</v>
      </c>
      <c r="S285" s="358" t="s">
        <v>329</v>
      </c>
      <c r="T285" s="358" t="s">
        <v>329</v>
      </c>
      <c r="U285" s="1455"/>
      <c r="V285" s="438"/>
    </row>
    <row r="286" spans="1:23" ht="15" customHeight="1" x14ac:dyDescent="0.35">
      <c r="A286" s="1442" t="str">
        <f>B280</f>
        <v>EXTRA-urb.i.1</v>
      </c>
      <c r="B286" s="361">
        <v>1</v>
      </c>
      <c r="C286" s="185"/>
      <c r="D286" s="119"/>
      <c r="E286" s="119"/>
      <c r="F286" s="185"/>
      <c r="G286" s="440"/>
      <c r="H286" s="120"/>
      <c r="I286" s="441"/>
      <c r="J286" s="442"/>
      <c r="K286" s="442"/>
      <c r="L286" s="443"/>
      <c r="M286" s="441"/>
      <c r="N286" s="443"/>
      <c r="O286" s="148"/>
      <c r="P286" s="148"/>
      <c r="Q286" s="441"/>
      <c r="R286" s="441"/>
      <c r="S286" s="441"/>
      <c r="T286" s="441"/>
      <c r="U286" s="444"/>
      <c r="V286" s="437"/>
    </row>
    <row r="287" spans="1:23" x14ac:dyDescent="0.35">
      <c r="A287" s="1442"/>
      <c r="B287" s="362">
        <v>2</v>
      </c>
      <c r="C287" s="118"/>
      <c r="D287" s="112"/>
      <c r="E287" s="112"/>
      <c r="F287" s="118"/>
      <c r="G287" s="445"/>
      <c r="H287" s="120"/>
      <c r="I287" s="428"/>
      <c r="J287" s="446"/>
      <c r="K287" s="446"/>
      <c r="L287" s="447"/>
      <c r="M287" s="428"/>
      <c r="N287" s="447"/>
      <c r="O287" s="139"/>
      <c r="P287" s="139"/>
      <c r="Q287" s="428"/>
      <c r="R287" s="428" t="s">
        <v>330</v>
      </c>
      <c r="S287" s="428"/>
      <c r="T287" s="428"/>
      <c r="U287" s="448"/>
      <c r="V287" s="437"/>
    </row>
    <row r="288" spans="1:23" x14ac:dyDescent="0.35">
      <c r="A288" s="1442"/>
      <c r="B288" s="362">
        <v>3</v>
      </c>
      <c r="C288" s="118"/>
      <c r="D288" s="112"/>
      <c r="E288" s="112"/>
      <c r="F288" s="118"/>
      <c r="G288" s="445"/>
      <c r="H288" s="120"/>
      <c r="I288" s="428"/>
      <c r="J288" s="446"/>
      <c r="K288" s="446"/>
      <c r="L288" s="447"/>
      <c r="M288" s="428"/>
      <c r="N288" s="447"/>
      <c r="O288" s="139"/>
      <c r="P288" s="139"/>
      <c r="Q288" s="428"/>
      <c r="R288" s="428"/>
      <c r="S288" s="428"/>
      <c r="T288" s="428"/>
      <c r="U288" s="448"/>
      <c r="V288" s="437"/>
    </row>
    <row r="289" spans="1:23" x14ac:dyDescent="0.35">
      <c r="A289" s="1442"/>
      <c r="B289" s="362">
        <v>4</v>
      </c>
      <c r="C289" s="118"/>
      <c r="D289" s="112"/>
      <c r="E289" s="112"/>
      <c r="F289" s="118"/>
      <c r="G289" s="445"/>
      <c r="H289" s="120"/>
      <c r="I289" s="428"/>
      <c r="J289" s="446"/>
      <c r="K289" s="446"/>
      <c r="L289" s="447"/>
      <c r="M289" s="428"/>
      <c r="N289" s="447"/>
      <c r="O289" s="139"/>
      <c r="P289" s="139"/>
      <c r="Q289" s="428"/>
      <c r="R289" s="428"/>
      <c r="S289" s="428"/>
      <c r="T289" s="428"/>
      <c r="U289" s="448"/>
      <c r="V289" s="437"/>
    </row>
    <row r="290" spans="1:23" x14ac:dyDescent="0.35">
      <c r="A290" s="1442"/>
      <c r="B290" s="362">
        <v>5</v>
      </c>
      <c r="C290" s="118"/>
      <c r="D290" s="112"/>
      <c r="E290" s="112"/>
      <c r="F290" s="118"/>
      <c r="G290" s="445"/>
      <c r="H290" s="120"/>
      <c r="I290" s="428"/>
      <c r="J290" s="446"/>
      <c r="K290" s="446"/>
      <c r="L290" s="447"/>
      <c r="M290" s="428"/>
      <c r="N290" s="447"/>
      <c r="O290" s="139"/>
      <c r="P290" s="139"/>
      <c r="Q290" s="428"/>
      <c r="R290" s="428"/>
      <c r="S290" s="428"/>
      <c r="T290" s="428"/>
      <c r="U290" s="448"/>
      <c r="V290" s="437"/>
    </row>
    <row r="291" spans="1:23" x14ac:dyDescent="0.35">
      <c r="A291" s="1442"/>
      <c r="B291" s="362">
        <v>6</v>
      </c>
      <c r="C291" s="118"/>
      <c r="D291" s="112"/>
      <c r="E291" s="112"/>
      <c r="F291" s="118"/>
      <c r="G291" s="445"/>
      <c r="H291" s="120"/>
      <c r="I291" s="428"/>
      <c r="J291" s="446"/>
      <c r="K291" s="446"/>
      <c r="L291" s="447"/>
      <c r="M291" s="428"/>
      <c r="N291" s="447"/>
      <c r="O291" s="139"/>
      <c r="P291" s="139"/>
      <c r="Q291" s="428"/>
      <c r="R291" s="428"/>
      <c r="S291" s="428"/>
      <c r="T291" s="428"/>
      <c r="U291" s="448"/>
      <c r="V291" s="437"/>
    </row>
    <row r="292" spans="1:23" x14ac:dyDescent="0.35">
      <c r="A292" s="1442"/>
      <c r="B292" s="362">
        <v>7</v>
      </c>
      <c r="C292" s="118"/>
      <c r="D292" s="112"/>
      <c r="E292" s="112"/>
      <c r="F292" s="118"/>
      <c r="G292" s="445"/>
      <c r="H292" s="120"/>
      <c r="I292" s="428"/>
      <c r="J292" s="446"/>
      <c r="K292" s="446"/>
      <c r="L292" s="447"/>
      <c r="M292" s="428"/>
      <c r="N292" s="447"/>
      <c r="O292" s="139"/>
      <c r="P292" s="139"/>
      <c r="Q292" s="428"/>
      <c r="R292" s="428"/>
      <c r="S292" s="428"/>
      <c r="T292" s="428"/>
      <c r="U292" s="448"/>
      <c r="V292" s="437"/>
    </row>
    <row r="293" spans="1:23" x14ac:dyDescent="0.35">
      <c r="A293" s="1442"/>
      <c r="B293" s="362">
        <v>8</v>
      </c>
      <c r="C293" s="118"/>
      <c r="D293" s="112"/>
      <c r="E293" s="112"/>
      <c r="F293" s="118"/>
      <c r="G293" s="445"/>
      <c r="H293" s="120"/>
      <c r="I293" s="428"/>
      <c r="J293" s="446"/>
      <c r="K293" s="446"/>
      <c r="L293" s="447"/>
      <c r="M293" s="428"/>
      <c r="N293" s="447"/>
      <c r="O293" s="139"/>
      <c r="P293" s="139"/>
      <c r="Q293" s="428"/>
      <c r="R293" s="428"/>
      <c r="S293" s="428"/>
      <c r="T293" s="428"/>
      <c r="U293" s="448"/>
      <c r="V293" s="437"/>
    </row>
    <row r="294" spans="1:23" x14ac:dyDescent="0.35">
      <c r="A294" s="1442"/>
      <c r="B294" s="362">
        <v>9</v>
      </c>
      <c r="C294" s="118"/>
      <c r="D294" s="112"/>
      <c r="E294" s="112"/>
      <c r="F294" s="118"/>
      <c r="G294" s="445"/>
      <c r="H294" s="120"/>
      <c r="I294" s="428"/>
      <c r="J294" s="446"/>
      <c r="K294" s="446"/>
      <c r="L294" s="447"/>
      <c r="M294" s="428"/>
      <c r="N294" s="447"/>
      <c r="O294" s="139"/>
      <c r="P294" s="139"/>
      <c r="Q294" s="428"/>
      <c r="R294" s="428"/>
      <c r="S294" s="428"/>
      <c r="T294" s="428"/>
      <c r="U294" s="448"/>
      <c r="V294" s="437"/>
    </row>
    <row r="295" spans="1:23" ht="15" thickBot="1" x14ac:dyDescent="0.4">
      <c r="A295" s="1443"/>
      <c r="B295" s="363">
        <v>10</v>
      </c>
      <c r="C295" s="132"/>
      <c r="D295" s="131"/>
      <c r="E295" s="131"/>
      <c r="F295" s="132"/>
      <c r="G295" s="449"/>
      <c r="H295" s="367"/>
      <c r="I295" s="450"/>
      <c r="J295" s="451"/>
      <c r="K295" s="451"/>
      <c r="L295" s="452"/>
      <c r="M295" s="450"/>
      <c r="N295" s="452"/>
      <c r="O295" s="140"/>
      <c r="P295" s="140"/>
      <c r="Q295" s="450"/>
      <c r="R295" s="450"/>
      <c r="S295" s="450"/>
      <c r="T295" s="450"/>
      <c r="U295" s="453"/>
      <c r="V295" s="437"/>
    </row>
    <row r="296" spans="1:23" ht="25" thickBot="1" x14ac:dyDescent="0.4">
      <c r="A296" s="564"/>
      <c r="C296" s="565"/>
      <c r="D296" s="566"/>
      <c r="E296" s="424" t="s">
        <v>331</v>
      </c>
      <c r="F296" s="425">
        <f>COUNTA(F286:F295)</f>
        <v>0</v>
      </c>
      <c r="G296" s="426">
        <f>COUNTA(G286:G295)</f>
        <v>0</v>
      </c>
      <c r="H296" s="565"/>
      <c r="I296" s="431"/>
      <c r="J296" s="567"/>
      <c r="K296" s="567"/>
      <c r="L296" s="568"/>
      <c r="M296" s="1354" t="s">
        <v>563</v>
      </c>
      <c r="N296" s="1355"/>
      <c r="O296" s="747">
        <f>SUM(O286:O295)</f>
        <v>0</v>
      </c>
      <c r="P296" s="748">
        <f>SUM(P286:P295)</f>
        <v>0</v>
      </c>
      <c r="Q296" s="431"/>
      <c r="S296" s="113"/>
      <c r="T296" s="117"/>
      <c r="U296" s="531"/>
      <c r="V296" s="455"/>
    </row>
    <row r="297" spans="1:23" ht="15" thickBot="1" x14ac:dyDescent="0.4">
      <c r="A297" s="456"/>
      <c r="B297" s="457"/>
      <c r="C297" s="407"/>
      <c r="D297" s="407"/>
      <c r="E297" s="407"/>
      <c r="F297" s="457"/>
      <c r="G297" s="407"/>
      <c r="H297" s="407"/>
      <c r="I297" s="457"/>
      <c r="J297" s="457"/>
      <c r="K297" s="457"/>
      <c r="L297" s="407"/>
      <c r="M297" s="407"/>
      <c r="N297" s="407"/>
      <c r="O297" s="407"/>
      <c r="P297" s="407"/>
      <c r="Q297" s="407"/>
      <c r="R297" s="407"/>
      <c r="S297" s="407"/>
      <c r="T297" s="458"/>
      <c r="U297" s="407"/>
      <c r="V297" s="459"/>
    </row>
    <row r="298" spans="1:23" ht="15" thickBot="1" x14ac:dyDescent="0.4">
      <c r="A298" s="432"/>
      <c r="B298" s="433"/>
      <c r="C298" s="434"/>
      <c r="D298" s="434"/>
      <c r="E298" s="434"/>
      <c r="F298" s="433"/>
      <c r="G298" s="434"/>
      <c r="H298" s="434"/>
      <c r="I298" s="433"/>
      <c r="J298" s="433"/>
      <c r="K298" s="433"/>
      <c r="L298" s="434"/>
      <c r="M298" s="434"/>
      <c r="N298" s="434"/>
      <c r="O298" s="434"/>
      <c r="P298" s="434"/>
      <c r="Q298" s="434"/>
      <c r="R298" s="434"/>
      <c r="S298" s="434"/>
      <c r="T298" s="434"/>
      <c r="U298" s="434"/>
      <c r="V298" s="435"/>
    </row>
    <row r="299" spans="1:23" ht="33.75" customHeight="1" thickBot="1" x14ac:dyDescent="0.4">
      <c r="A299" s="354" t="s">
        <v>9</v>
      </c>
      <c r="B299" s="1317" t="s">
        <v>125</v>
      </c>
      <c r="C299" s="1318"/>
      <c r="E299" s="1456" t="s">
        <v>294</v>
      </c>
      <c r="F299" s="1457"/>
      <c r="G299" s="1315">
        <f>VLOOKUP(B299,'EXTRAUrbano.Piano inv. forn '!$D$191:$AB$210,3,FALSE)</f>
        <v>0</v>
      </c>
      <c r="H299" s="1316"/>
      <c r="I299" s="104"/>
      <c r="J299" s="1456" t="s">
        <v>295</v>
      </c>
      <c r="K299" s="1458"/>
      <c r="L299" s="1457"/>
      <c r="M299" s="1315">
        <f>VLOOKUP(B299,'EXTRAUrbano.Piano inv. forn '!$D$191:$AB$210,4,FALSE)</f>
        <v>0</v>
      </c>
      <c r="N299" s="1316"/>
      <c r="P299" s="359" t="s">
        <v>296</v>
      </c>
      <c r="Q299" s="436"/>
      <c r="S299" s="360" t="s">
        <v>297</v>
      </c>
      <c r="T299" s="1171"/>
      <c r="U299" s="1173"/>
      <c r="V299" s="437"/>
    </row>
    <row r="300" spans="1:23" ht="13.5" customHeight="1" thickBot="1" x14ac:dyDescent="0.4">
      <c r="A300" s="133"/>
      <c r="B300" s="114"/>
      <c r="C300" s="114"/>
      <c r="E300" s="115"/>
      <c r="F300" s="115"/>
      <c r="G300" s="116"/>
      <c r="H300" s="116"/>
      <c r="I300" s="104"/>
      <c r="J300" s="115"/>
      <c r="K300" s="115"/>
      <c r="L300" s="115"/>
      <c r="M300" s="116"/>
      <c r="N300" s="116"/>
      <c r="P300" s="117"/>
      <c r="S300" s="113"/>
      <c r="T300" s="431"/>
      <c r="V300" s="134"/>
      <c r="W300" s="431"/>
    </row>
    <row r="301" spans="1:23" ht="33.75" customHeight="1" thickBot="1" x14ac:dyDescent="0.4">
      <c r="A301" s="1444" t="s">
        <v>298</v>
      </c>
      <c r="B301" s="1445"/>
      <c r="C301" s="1445"/>
      <c r="D301" s="1446"/>
      <c r="E301" s="1346">
        <f>VLOOKUP(B299,'EXTRAUrbano.Piano inv. forn '!$D$191:$AB$210,17,FALSE)</f>
        <v>0</v>
      </c>
      <c r="F301" s="1347"/>
      <c r="G301" s="1347"/>
      <c r="H301" s="1348"/>
      <c r="I301" s="104"/>
      <c r="J301" s="1447" t="s">
        <v>53</v>
      </c>
      <c r="K301" s="1448"/>
      <c r="L301" s="1449"/>
      <c r="M301" s="1346">
        <f>VLOOKUP(B299,'EXTRAUrbano.Piano inv. forn '!$D$191:$AB$210,19,FALSE)</f>
        <v>0</v>
      </c>
      <c r="N301" s="1348"/>
      <c r="O301" s="130"/>
      <c r="P301" s="360" t="s">
        <v>299</v>
      </c>
      <c r="Q301" s="135">
        <f>M301+E301</f>
        <v>0</v>
      </c>
      <c r="S301" s="360" t="s">
        <v>300</v>
      </c>
      <c r="T301" s="1171"/>
      <c r="U301" s="1173"/>
      <c r="V301" s="134"/>
      <c r="W301" s="431"/>
    </row>
    <row r="302" spans="1:23" ht="21.75" customHeight="1" thickBot="1" x14ac:dyDescent="0.4">
      <c r="A302" s="136"/>
      <c r="B302" s="137"/>
      <c r="C302" s="137"/>
      <c r="D302" s="137"/>
      <c r="E302" s="138"/>
      <c r="F302" s="138"/>
      <c r="G302" s="138"/>
      <c r="H302" s="138"/>
      <c r="I302" s="104"/>
      <c r="J302" s="115"/>
      <c r="K302" s="115"/>
      <c r="L302" s="115"/>
      <c r="M302" s="138"/>
      <c r="N302" s="138"/>
      <c r="O302" s="130"/>
      <c r="P302" s="113"/>
      <c r="Q302" s="130"/>
      <c r="S302" s="113"/>
      <c r="T302" s="114"/>
      <c r="U302" s="114"/>
      <c r="V302" s="134"/>
      <c r="W302" s="431"/>
    </row>
    <row r="303" spans="1:23" s="166" customFormat="1" ht="72" customHeight="1" x14ac:dyDescent="0.35">
      <c r="A303" s="1450" t="s">
        <v>301</v>
      </c>
      <c r="B303" s="1452" t="s">
        <v>302</v>
      </c>
      <c r="C303" s="1452" t="s">
        <v>303</v>
      </c>
      <c r="D303" s="355" t="s">
        <v>304</v>
      </c>
      <c r="E303" s="356" t="s">
        <v>305</v>
      </c>
      <c r="F303" s="355" t="s">
        <v>306</v>
      </c>
      <c r="G303" s="355" t="s">
        <v>307</v>
      </c>
      <c r="H303" s="357" t="s">
        <v>268</v>
      </c>
      <c r="I303" s="357" t="s">
        <v>308</v>
      </c>
      <c r="J303" s="357" t="s">
        <v>309</v>
      </c>
      <c r="K303" s="357" t="s">
        <v>818</v>
      </c>
      <c r="L303" s="357" t="s">
        <v>310</v>
      </c>
      <c r="M303" s="357" t="s">
        <v>311</v>
      </c>
      <c r="N303" s="357" t="s">
        <v>312</v>
      </c>
      <c r="O303" s="357" t="s">
        <v>313</v>
      </c>
      <c r="P303" s="357" t="s">
        <v>314</v>
      </c>
      <c r="Q303" s="357" t="s">
        <v>315</v>
      </c>
      <c r="R303" s="357" t="s">
        <v>316</v>
      </c>
      <c r="S303" s="357" t="s">
        <v>317</v>
      </c>
      <c r="T303" s="357" t="s">
        <v>828</v>
      </c>
      <c r="U303" s="1454" t="s">
        <v>319</v>
      </c>
      <c r="V303" s="438"/>
    </row>
    <row r="304" spans="1:23" s="166" customFormat="1" ht="44.25" customHeight="1" thickBot="1" x14ac:dyDescent="0.4">
      <c r="A304" s="1451"/>
      <c r="B304" s="1453"/>
      <c r="C304" s="1453"/>
      <c r="D304" s="358" t="s">
        <v>320</v>
      </c>
      <c r="E304" s="358" t="s">
        <v>333</v>
      </c>
      <c r="F304" s="358" t="s">
        <v>322</v>
      </c>
      <c r="G304" s="358" t="s">
        <v>322</v>
      </c>
      <c r="H304" s="358" t="s">
        <v>77</v>
      </c>
      <c r="I304" s="358" t="s">
        <v>103</v>
      </c>
      <c r="J304" s="358" t="s">
        <v>323</v>
      </c>
      <c r="K304" s="358" t="s">
        <v>324</v>
      </c>
      <c r="L304" s="358" t="s">
        <v>324</v>
      </c>
      <c r="M304" s="358" t="s">
        <v>325</v>
      </c>
      <c r="N304" s="358" t="s">
        <v>324</v>
      </c>
      <c r="O304" s="358" t="s">
        <v>326</v>
      </c>
      <c r="P304" s="358" t="s">
        <v>820</v>
      </c>
      <c r="Q304" s="358" t="s">
        <v>327</v>
      </c>
      <c r="R304" s="358" t="s">
        <v>328</v>
      </c>
      <c r="S304" s="358" t="s">
        <v>329</v>
      </c>
      <c r="T304" s="358" t="s">
        <v>329</v>
      </c>
      <c r="U304" s="1455"/>
      <c r="V304" s="438"/>
    </row>
    <row r="305" spans="1:23" ht="15" customHeight="1" x14ac:dyDescent="0.35">
      <c r="A305" s="1442" t="str">
        <f>B299</f>
        <v>EXTRA-urb.i.1</v>
      </c>
      <c r="B305" s="361">
        <v>1</v>
      </c>
      <c r="C305" s="185"/>
      <c r="D305" s="119"/>
      <c r="E305" s="119"/>
      <c r="F305" s="185"/>
      <c r="G305" s="440"/>
      <c r="H305" s="120"/>
      <c r="I305" s="441"/>
      <c r="J305" s="442"/>
      <c r="K305" s="442"/>
      <c r="L305" s="443"/>
      <c r="M305" s="441"/>
      <c r="N305" s="443"/>
      <c r="O305" s="148"/>
      <c r="P305" s="148"/>
      <c r="Q305" s="441"/>
      <c r="R305" s="441"/>
      <c r="S305" s="441"/>
      <c r="T305" s="441"/>
      <c r="U305" s="444"/>
      <c r="V305" s="437"/>
    </row>
    <row r="306" spans="1:23" x14ac:dyDescent="0.35">
      <c r="A306" s="1442"/>
      <c r="B306" s="362">
        <v>2</v>
      </c>
      <c r="C306" s="118"/>
      <c r="D306" s="112"/>
      <c r="E306" s="112"/>
      <c r="F306" s="118"/>
      <c r="G306" s="445"/>
      <c r="H306" s="120"/>
      <c r="I306" s="428"/>
      <c r="J306" s="446"/>
      <c r="K306" s="446"/>
      <c r="L306" s="447"/>
      <c r="M306" s="428"/>
      <c r="N306" s="447"/>
      <c r="O306" s="139"/>
      <c r="P306" s="139"/>
      <c r="Q306" s="428"/>
      <c r="R306" s="428" t="s">
        <v>330</v>
      </c>
      <c r="S306" s="428"/>
      <c r="T306" s="428"/>
      <c r="U306" s="448"/>
      <c r="V306" s="437"/>
    </row>
    <row r="307" spans="1:23" x14ac:dyDescent="0.35">
      <c r="A307" s="1442"/>
      <c r="B307" s="362">
        <v>3</v>
      </c>
      <c r="C307" s="118"/>
      <c r="D307" s="112"/>
      <c r="E307" s="112"/>
      <c r="F307" s="118"/>
      <c r="G307" s="445"/>
      <c r="H307" s="120"/>
      <c r="I307" s="428"/>
      <c r="J307" s="446"/>
      <c r="K307" s="446"/>
      <c r="L307" s="447"/>
      <c r="M307" s="428"/>
      <c r="N307" s="447"/>
      <c r="O307" s="139"/>
      <c r="P307" s="139"/>
      <c r="Q307" s="428"/>
      <c r="R307" s="428"/>
      <c r="S307" s="428"/>
      <c r="T307" s="428"/>
      <c r="U307" s="448"/>
      <c r="V307" s="437"/>
    </row>
    <row r="308" spans="1:23" x14ac:dyDescent="0.35">
      <c r="A308" s="1442"/>
      <c r="B308" s="362">
        <v>4</v>
      </c>
      <c r="C308" s="118"/>
      <c r="D308" s="112"/>
      <c r="E308" s="112"/>
      <c r="F308" s="118"/>
      <c r="G308" s="445"/>
      <c r="H308" s="120"/>
      <c r="I308" s="428"/>
      <c r="J308" s="446"/>
      <c r="K308" s="446"/>
      <c r="L308" s="447"/>
      <c r="M308" s="428"/>
      <c r="N308" s="447"/>
      <c r="O308" s="139"/>
      <c r="P308" s="139"/>
      <c r="Q308" s="428"/>
      <c r="R308" s="428"/>
      <c r="S308" s="428"/>
      <c r="T308" s="428"/>
      <c r="U308" s="448"/>
      <c r="V308" s="437"/>
    </row>
    <row r="309" spans="1:23" x14ac:dyDescent="0.35">
      <c r="A309" s="1442"/>
      <c r="B309" s="362">
        <v>5</v>
      </c>
      <c r="C309" s="118"/>
      <c r="D309" s="112"/>
      <c r="E309" s="112"/>
      <c r="F309" s="118"/>
      <c r="G309" s="445"/>
      <c r="H309" s="120"/>
      <c r="I309" s="428"/>
      <c r="J309" s="446"/>
      <c r="K309" s="446"/>
      <c r="L309" s="447"/>
      <c r="M309" s="428"/>
      <c r="N309" s="447"/>
      <c r="O309" s="139"/>
      <c r="P309" s="139"/>
      <c r="Q309" s="428"/>
      <c r="R309" s="428"/>
      <c r="S309" s="428"/>
      <c r="T309" s="428"/>
      <c r="U309" s="448"/>
      <c r="V309" s="437"/>
    </row>
    <row r="310" spans="1:23" x14ac:dyDescent="0.35">
      <c r="A310" s="1442"/>
      <c r="B310" s="362">
        <v>6</v>
      </c>
      <c r="C310" s="118"/>
      <c r="D310" s="112"/>
      <c r="E310" s="112"/>
      <c r="F310" s="118"/>
      <c r="G310" s="445"/>
      <c r="H310" s="120"/>
      <c r="I310" s="428"/>
      <c r="J310" s="446"/>
      <c r="K310" s="446"/>
      <c r="L310" s="447"/>
      <c r="M310" s="428"/>
      <c r="N310" s="447"/>
      <c r="O310" s="139"/>
      <c r="P310" s="139"/>
      <c r="Q310" s="428"/>
      <c r="R310" s="428"/>
      <c r="S310" s="428"/>
      <c r="T310" s="428"/>
      <c r="U310" s="448"/>
      <c r="V310" s="437"/>
    </row>
    <row r="311" spans="1:23" x14ac:dyDescent="0.35">
      <c r="A311" s="1442"/>
      <c r="B311" s="362">
        <v>7</v>
      </c>
      <c r="C311" s="118"/>
      <c r="D311" s="112"/>
      <c r="E311" s="112"/>
      <c r="F311" s="118"/>
      <c r="G311" s="445"/>
      <c r="H311" s="120"/>
      <c r="I311" s="428"/>
      <c r="J311" s="446"/>
      <c r="K311" s="446"/>
      <c r="L311" s="447"/>
      <c r="M311" s="428"/>
      <c r="N311" s="447"/>
      <c r="O311" s="139"/>
      <c r="P311" s="139"/>
      <c r="Q311" s="428"/>
      <c r="R311" s="428"/>
      <c r="S311" s="428"/>
      <c r="T311" s="428"/>
      <c r="U311" s="448"/>
      <c r="V311" s="437"/>
    </row>
    <row r="312" spans="1:23" x14ac:dyDescent="0.35">
      <c r="A312" s="1442"/>
      <c r="B312" s="362">
        <v>8</v>
      </c>
      <c r="C312" s="118"/>
      <c r="D312" s="112"/>
      <c r="E312" s="112"/>
      <c r="F312" s="118"/>
      <c r="G312" s="445"/>
      <c r="H312" s="120"/>
      <c r="I312" s="428"/>
      <c r="J312" s="446"/>
      <c r="K312" s="446"/>
      <c r="L312" s="447"/>
      <c r="M312" s="428"/>
      <c r="N312" s="447"/>
      <c r="O312" s="139"/>
      <c r="P312" s="139"/>
      <c r="Q312" s="428"/>
      <c r="R312" s="428"/>
      <c r="S312" s="428"/>
      <c r="T312" s="428"/>
      <c r="U312" s="448"/>
      <c r="V312" s="437"/>
    </row>
    <row r="313" spans="1:23" x14ac:dyDescent="0.35">
      <c r="A313" s="1442"/>
      <c r="B313" s="362">
        <v>9</v>
      </c>
      <c r="C313" s="118"/>
      <c r="D313" s="112"/>
      <c r="E313" s="112"/>
      <c r="F313" s="118"/>
      <c r="G313" s="445"/>
      <c r="H313" s="120"/>
      <c r="I313" s="428"/>
      <c r="J313" s="446"/>
      <c r="K313" s="446"/>
      <c r="L313" s="447"/>
      <c r="M313" s="428"/>
      <c r="N313" s="447"/>
      <c r="O313" s="139"/>
      <c r="P313" s="139"/>
      <c r="Q313" s="428"/>
      <c r="R313" s="428"/>
      <c r="S313" s="428"/>
      <c r="T313" s="428"/>
      <c r="U313" s="448"/>
      <c r="V313" s="437"/>
    </row>
    <row r="314" spans="1:23" ht="15" thickBot="1" x14ac:dyDescent="0.4">
      <c r="A314" s="1443"/>
      <c r="B314" s="363">
        <v>10</v>
      </c>
      <c r="C314" s="132"/>
      <c r="D314" s="131"/>
      <c r="E314" s="131"/>
      <c r="F314" s="132"/>
      <c r="G314" s="449"/>
      <c r="H314" s="367"/>
      <c r="I314" s="450"/>
      <c r="J314" s="451"/>
      <c r="K314" s="451"/>
      <c r="L314" s="452"/>
      <c r="M314" s="450"/>
      <c r="N314" s="452"/>
      <c r="O314" s="140"/>
      <c r="P314" s="140"/>
      <c r="Q314" s="450"/>
      <c r="R314" s="450"/>
      <c r="S314" s="450"/>
      <c r="T314" s="450"/>
      <c r="U314" s="453"/>
      <c r="V314" s="437"/>
    </row>
    <row r="315" spans="1:23" ht="25" thickBot="1" x14ac:dyDescent="0.4">
      <c r="A315" s="564"/>
      <c r="C315" s="565"/>
      <c r="D315" s="566"/>
      <c r="E315" s="424" t="s">
        <v>331</v>
      </c>
      <c r="F315" s="425">
        <f>COUNTA(F305:F314)</f>
        <v>0</v>
      </c>
      <c r="G315" s="426">
        <f>COUNTA(G305:G314)</f>
        <v>0</v>
      </c>
      <c r="H315" s="565"/>
      <c r="I315" s="431"/>
      <c r="J315" s="567"/>
      <c r="K315" s="567"/>
      <c r="L315" s="568"/>
      <c r="M315" s="1354" t="s">
        <v>563</v>
      </c>
      <c r="N315" s="1355"/>
      <c r="O315" s="747">
        <f>SUM(O305:O314)</f>
        <v>0</v>
      </c>
      <c r="P315" s="748">
        <f>SUM(P305:P314)</f>
        <v>0</v>
      </c>
      <c r="Q315" s="431"/>
      <c r="S315" s="113"/>
      <c r="T315" s="117"/>
      <c r="U315" s="531"/>
      <c r="V315" s="455"/>
    </row>
    <row r="316" spans="1:23" ht="15" thickBot="1" x14ac:dyDescent="0.4">
      <c r="A316" s="456"/>
      <c r="B316" s="457"/>
      <c r="C316" s="407"/>
      <c r="D316" s="407"/>
      <c r="E316" s="407"/>
      <c r="F316" s="457"/>
      <c r="G316" s="407"/>
      <c r="H316" s="407"/>
      <c r="I316" s="457"/>
      <c r="J316" s="457"/>
      <c r="K316" s="457"/>
      <c r="L316" s="407"/>
      <c r="M316" s="407"/>
      <c r="N316" s="407"/>
      <c r="O316" s="407"/>
      <c r="P316" s="407"/>
      <c r="Q316" s="407"/>
      <c r="R316" s="407"/>
      <c r="S316" s="407"/>
      <c r="T316" s="458"/>
      <c r="U316" s="407"/>
      <c r="V316" s="459"/>
    </row>
    <row r="317" spans="1:23" ht="15" thickBot="1" x14ac:dyDescent="0.4">
      <c r="A317" s="432"/>
      <c r="B317" s="433"/>
      <c r="C317" s="434"/>
      <c r="D317" s="434"/>
      <c r="E317" s="434"/>
      <c r="F317" s="433"/>
      <c r="G317" s="434"/>
      <c r="H317" s="434"/>
      <c r="I317" s="433"/>
      <c r="J317" s="433"/>
      <c r="K317" s="433"/>
      <c r="L317" s="434"/>
      <c r="M317" s="434"/>
      <c r="N317" s="434"/>
      <c r="O317" s="434"/>
      <c r="P317" s="434"/>
      <c r="Q317" s="434"/>
      <c r="R317" s="434"/>
      <c r="S317" s="434"/>
      <c r="T317" s="434"/>
      <c r="U317" s="434"/>
      <c r="V317" s="435"/>
    </row>
    <row r="318" spans="1:23" ht="33.75" customHeight="1" thickBot="1" x14ac:dyDescent="0.4">
      <c r="A318" s="354" t="s">
        <v>9</v>
      </c>
      <c r="B318" s="1317" t="s">
        <v>125</v>
      </c>
      <c r="C318" s="1318"/>
      <c r="E318" s="1456" t="s">
        <v>294</v>
      </c>
      <c r="F318" s="1457"/>
      <c r="G318" s="1315">
        <f>VLOOKUP(B318,'EXTRAUrbano.Piano inv. forn '!$D$191:$AB$210,3,FALSE)</f>
        <v>0</v>
      </c>
      <c r="H318" s="1316"/>
      <c r="I318" s="104"/>
      <c r="J318" s="1456" t="s">
        <v>295</v>
      </c>
      <c r="K318" s="1458"/>
      <c r="L318" s="1457"/>
      <c r="M318" s="1315">
        <f>VLOOKUP(B318,'EXTRAUrbano.Piano inv. forn '!$D$191:$AB$210,4,FALSE)</f>
        <v>0</v>
      </c>
      <c r="N318" s="1316"/>
      <c r="P318" s="359" t="s">
        <v>296</v>
      </c>
      <c r="Q318" s="436"/>
      <c r="S318" s="360" t="s">
        <v>297</v>
      </c>
      <c r="T318" s="1171"/>
      <c r="U318" s="1173"/>
      <c r="V318" s="437"/>
    </row>
    <row r="319" spans="1:23" ht="13.5" customHeight="1" thickBot="1" x14ac:dyDescent="0.4">
      <c r="A319" s="133"/>
      <c r="B319" s="114"/>
      <c r="C319" s="114"/>
      <c r="E319" s="115"/>
      <c r="F319" s="115"/>
      <c r="G319" s="116"/>
      <c r="H319" s="116"/>
      <c r="I319" s="104"/>
      <c r="J319" s="115"/>
      <c r="K319" s="115"/>
      <c r="L319" s="115"/>
      <c r="M319" s="116"/>
      <c r="N319" s="116"/>
      <c r="P319" s="117"/>
      <c r="S319" s="113"/>
      <c r="T319" s="431"/>
      <c r="V319" s="134"/>
      <c r="W319" s="431"/>
    </row>
    <row r="320" spans="1:23" ht="33.75" customHeight="1" thickBot="1" x14ac:dyDescent="0.4">
      <c r="A320" s="1444" t="s">
        <v>298</v>
      </c>
      <c r="B320" s="1445"/>
      <c r="C320" s="1445"/>
      <c r="D320" s="1446"/>
      <c r="E320" s="1346">
        <f>VLOOKUP(B318,'EXTRAUrbano.Piano inv. forn '!$D$191:$AB$210,17,FALSE)</f>
        <v>0</v>
      </c>
      <c r="F320" s="1347"/>
      <c r="G320" s="1347"/>
      <c r="H320" s="1348"/>
      <c r="I320" s="104"/>
      <c r="J320" s="1447" t="s">
        <v>53</v>
      </c>
      <c r="K320" s="1448"/>
      <c r="L320" s="1449"/>
      <c r="M320" s="1346">
        <f>VLOOKUP(B318,'EXTRAUrbano.Piano inv. forn '!$D$191:$AB$210,19,FALSE)</f>
        <v>0</v>
      </c>
      <c r="N320" s="1348"/>
      <c r="O320" s="130"/>
      <c r="P320" s="360" t="s">
        <v>299</v>
      </c>
      <c r="Q320" s="135">
        <f>M320+E320</f>
        <v>0</v>
      </c>
      <c r="S320" s="360" t="s">
        <v>300</v>
      </c>
      <c r="T320" s="1171"/>
      <c r="U320" s="1173"/>
      <c r="V320" s="134"/>
      <c r="W320" s="431"/>
    </row>
    <row r="321" spans="1:23" ht="21.75" customHeight="1" thickBot="1" x14ac:dyDescent="0.4">
      <c r="A321" s="136"/>
      <c r="B321" s="137"/>
      <c r="C321" s="137"/>
      <c r="D321" s="137"/>
      <c r="E321" s="138"/>
      <c r="F321" s="138"/>
      <c r="G321" s="138"/>
      <c r="H321" s="138"/>
      <c r="I321" s="104"/>
      <c r="J321" s="115"/>
      <c r="K321" s="115"/>
      <c r="L321" s="115"/>
      <c r="M321" s="138"/>
      <c r="N321" s="138"/>
      <c r="O321" s="130"/>
      <c r="P321" s="113"/>
      <c r="Q321" s="130"/>
      <c r="S321" s="113"/>
      <c r="T321" s="114"/>
      <c r="U321" s="114"/>
      <c r="V321" s="134"/>
      <c r="W321" s="431"/>
    </row>
    <row r="322" spans="1:23" s="166" customFormat="1" ht="72" customHeight="1" x14ac:dyDescent="0.35">
      <c r="A322" s="1450" t="s">
        <v>301</v>
      </c>
      <c r="B322" s="1452" t="s">
        <v>302</v>
      </c>
      <c r="C322" s="1452" t="s">
        <v>303</v>
      </c>
      <c r="D322" s="355" t="s">
        <v>304</v>
      </c>
      <c r="E322" s="356" t="s">
        <v>305</v>
      </c>
      <c r="F322" s="355" t="s">
        <v>306</v>
      </c>
      <c r="G322" s="355" t="s">
        <v>307</v>
      </c>
      <c r="H322" s="357" t="s">
        <v>268</v>
      </c>
      <c r="I322" s="357" t="s">
        <v>308</v>
      </c>
      <c r="J322" s="357" t="s">
        <v>309</v>
      </c>
      <c r="K322" s="357" t="s">
        <v>818</v>
      </c>
      <c r="L322" s="357" t="s">
        <v>310</v>
      </c>
      <c r="M322" s="357" t="s">
        <v>311</v>
      </c>
      <c r="N322" s="357" t="s">
        <v>312</v>
      </c>
      <c r="O322" s="357" t="s">
        <v>313</v>
      </c>
      <c r="P322" s="357" t="s">
        <v>314</v>
      </c>
      <c r="Q322" s="357" t="s">
        <v>315</v>
      </c>
      <c r="R322" s="357" t="s">
        <v>316</v>
      </c>
      <c r="S322" s="357" t="s">
        <v>317</v>
      </c>
      <c r="T322" s="357" t="s">
        <v>828</v>
      </c>
      <c r="U322" s="1454" t="s">
        <v>319</v>
      </c>
      <c r="V322" s="438"/>
    </row>
    <row r="323" spans="1:23" s="166" customFormat="1" ht="44.25" customHeight="1" thickBot="1" x14ac:dyDescent="0.4">
      <c r="A323" s="1451"/>
      <c r="B323" s="1453"/>
      <c r="C323" s="1453"/>
      <c r="D323" s="358" t="s">
        <v>320</v>
      </c>
      <c r="E323" s="358" t="s">
        <v>333</v>
      </c>
      <c r="F323" s="358" t="s">
        <v>322</v>
      </c>
      <c r="G323" s="358" t="s">
        <v>322</v>
      </c>
      <c r="H323" s="358" t="s">
        <v>77</v>
      </c>
      <c r="I323" s="358" t="s">
        <v>103</v>
      </c>
      <c r="J323" s="358" t="s">
        <v>323</v>
      </c>
      <c r="K323" s="358" t="s">
        <v>324</v>
      </c>
      <c r="L323" s="358" t="s">
        <v>324</v>
      </c>
      <c r="M323" s="358" t="s">
        <v>325</v>
      </c>
      <c r="N323" s="358" t="s">
        <v>324</v>
      </c>
      <c r="O323" s="358" t="s">
        <v>326</v>
      </c>
      <c r="P323" s="358" t="s">
        <v>820</v>
      </c>
      <c r="Q323" s="358" t="s">
        <v>327</v>
      </c>
      <c r="R323" s="358" t="s">
        <v>328</v>
      </c>
      <c r="S323" s="358" t="s">
        <v>329</v>
      </c>
      <c r="T323" s="358" t="s">
        <v>329</v>
      </c>
      <c r="U323" s="1455"/>
      <c r="V323" s="438"/>
    </row>
    <row r="324" spans="1:23" ht="15" customHeight="1" x14ac:dyDescent="0.35">
      <c r="A324" s="1442" t="str">
        <f>B318</f>
        <v>EXTRA-urb.i.1</v>
      </c>
      <c r="B324" s="361">
        <v>1</v>
      </c>
      <c r="C324" s="185"/>
      <c r="D324" s="119"/>
      <c r="E324" s="119"/>
      <c r="F324" s="185"/>
      <c r="G324" s="440"/>
      <c r="H324" s="120"/>
      <c r="I324" s="441"/>
      <c r="J324" s="442"/>
      <c r="K324" s="442"/>
      <c r="L324" s="443"/>
      <c r="M324" s="441"/>
      <c r="N324" s="443"/>
      <c r="O324" s="148"/>
      <c r="P324" s="148"/>
      <c r="Q324" s="441"/>
      <c r="R324" s="441"/>
      <c r="S324" s="441"/>
      <c r="T324" s="441"/>
      <c r="U324" s="444"/>
      <c r="V324" s="437"/>
    </row>
    <row r="325" spans="1:23" x14ac:dyDescent="0.35">
      <c r="A325" s="1442"/>
      <c r="B325" s="362">
        <v>2</v>
      </c>
      <c r="C325" s="118"/>
      <c r="D325" s="112"/>
      <c r="E325" s="112"/>
      <c r="F325" s="118"/>
      <c r="G325" s="445"/>
      <c r="H325" s="120"/>
      <c r="I325" s="428"/>
      <c r="J325" s="446"/>
      <c r="K325" s="446"/>
      <c r="L325" s="447"/>
      <c r="M325" s="428"/>
      <c r="N325" s="447"/>
      <c r="O325" s="139"/>
      <c r="P325" s="139"/>
      <c r="Q325" s="428"/>
      <c r="R325" s="428" t="s">
        <v>330</v>
      </c>
      <c r="S325" s="428"/>
      <c r="T325" s="428"/>
      <c r="U325" s="448"/>
      <c r="V325" s="437"/>
    </row>
    <row r="326" spans="1:23" x14ac:dyDescent="0.35">
      <c r="A326" s="1442"/>
      <c r="B326" s="362">
        <v>3</v>
      </c>
      <c r="C326" s="118"/>
      <c r="D326" s="112"/>
      <c r="E326" s="112"/>
      <c r="F326" s="118"/>
      <c r="G326" s="445"/>
      <c r="H326" s="120"/>
      <c r="I326" s="428"/>
      <c r="J326" s="446"/>
      <c r="K326" s="446"/>
      <c r="L326" s="447"/>
      <c r="M326" s="428"/>
      <c r="N326" s="447"/>
      <c r="O326" s="139"/>
      <c r="P326" s="139"/>
      <c r="Q326" s="428"/>
      <c r="R326" s="428"/>
      <c r="S326" s="428"/>
      <c r="T326" s="428"/>
      <c r="U326" s="448"/>
      <c r="V326" s="437"/>
    </row>
    <row r="327" spans="1:23" x14ac:dyDescent="0.35">
      <c r="A327" s="1442"/>
      <c r="B327" s="362">
        <v>4</v>
      </c>
      <c r="C327" s="118"/>
      <c r="D327" s="112"/>
      <c r="E327" s="112"/>
      <c r="F327" s="118"/>
      <c r="G327" s="445"/>
      <c r="H327" s="120"/>
      <c r="I327" s="428"/>
      <c r="J327" s="446"/>
      <c r="K327" s="446"/>
      <c r="L327" s="447"/>
      <c r="M327" s="428"/>
      <c r="N327" s="447"/>
      <c r="O327" s="139"/>
      <c r="P327" s="139"/>
      <c r="Q327" s="428"/>
      <c r="R327" s="428"/>
      <c r="S327" s="428"/>
      <c r="T327" s="428"/>
      <c r="U327" s="448"/>
      <c r="V327" s="437"/>
    </row>
    <row r="328" spans="1:23" x14ac:dyDescent="0.35">
      <c r="A328" s="1442"/>
      <c r="B328" s="362">
        <v>5</v>
      </c>
      <c r="C328" s="118"/>
      <c r="D328" s="112"/>
      <c r="E328" s="112"/>
      <c r="F328" s="118"/>
      <c r="G328" s="445"/>
      <c r="H328" s="120"/>
      <c r="I328" s="428"/>
      <c r="J328" s="446"/>
      <c r="K328" s="446"/>
      <c r="L328" s="447"/>
      <c r="M328" s="428"/>
      <c r="N328" s="447"/>
      <c r="O328" s="139"/>
      <c r="P328" s="139"/>
      <c r="Q328" s="428"/>
      <c r="R328" s="428"/>
      <c r="S328" s="428"/>
      <c r="T328" s="428"/>
      <c r="U328" s="448"/>
      <c r="V328" s="437"/>
    </row>
    <row r="329" spans="1:23" x14ac:dyDescent="0.35">
      <c r="A329" s="1442"/>
      <c r="B329" s="362">
        <v>6</v>
      </c>
      <c r="C329" s="118"/>
      <c r="D329" s="112"/>
      <c r="E329" s="112"/>
      <c r="F329" s="118"/>
      <c r="G329" s="445"/>
      <c r="H329" s="120"/>
      <c r="I329" s="428"/>
      <c r="J329" s="446"/>
      <c r="K329" s="446"/>
      <c r="L329" s="447"/>
      <c r="M329" s="428"/>
      <c r="N329" s="447"/>
      <c r="O329" s="139"/>
      <c r="P329" s="139"/>
      <c r="Q329" s="428"/>
      <c r="R329" s="428"/>
      <c r="S329" s="428"/>
      <c r="T329" s="428"/>
      <c r="U329" s="448"/>
      <c r="V329" s="437"/>
    </row>
    <row r="330" spans="1:23" x14ac:dyDescent="0.35">
      <c r="A330" s="1442"/>
      <c r="B330" s="362">
        <v>7</v>
      </c>
      <c r="C330" s="118"/>
      <c r="D330" s="112"/>
      <c r="E330" s="112"/>
      <c r="F330" s="118"/>
      <c r="G330" s="445"/>
      <c r="H330" s="120"/>
      <c r="I330" s="428"/>
      <c r="J330" s="446"/>
      <c r="K330" s="446"/>
      <c r="L330" s="447"/>
      <c r="M330" s="428"/>
      <c r="N330" s="447"/>
      <c r="O330" s="139"/>
      <c r="P330" s="139"/>
      <c r="Q330" s="428"/>
      <c r="R330" s="428"/>
      <c r="S330" s="428"/>
      <c r="T330" s="428"/>
      <c r="U330" s="448"/>
      <c r="V330" s="437"/>
    </row>
    <row r="331" spans="1:23" x14ac:dyDescent="0.35">
      <c r="A331" s="1442"/>
      <c r="B331" s="362">
        <v>8</v>
      </c>
      <c r="C331" s="118"/>
      <c r="D331" s="112"/>
      <c r="E331" s="112"/>
      <c r="F331" s="118"/>
      <c r="G331" s="445"/>
      <c r="H331" s="120"/>
      <c r="I331" s="428"/>
      <c r="J331" s="446"/>
      <c r="K331" s="446"/>
      <c r="L331" s="447"/>
      <c r="M331" s="428"/>
      <c r="N331" s="447"/>
      <c r="O331" s="139"/>
      <c r="P331" s="139"/>
      <c r="Q331" s="428"/>
      <c r="R331" s="428"/>
      <c r="S331" s="428"/>
      <c r="T331" s="428"/>
      <c r="U331" s="448"/>
      <c r="V331" s="437"/>
    </row>
    <row r="332" spans="1:23" x14ac:dyDescent="0.35">
      <c r="A332" s="1442"/>
      <c r="B332" s="362">
        <v>9</v>
      </c>
      <c r="C332" s="118"/>
      <c r="D332" s="112"/>
      <c r="E332" s="112"/>
      <c r="F332" s="118"/>
      <c r="G332" s="445"/>
      <c r="H332" s="120"/>
      <c r="I332" s="428"/>
      <c r="J332" s="446"/>
      <c r="K332" s="446"/>
      <c r="L332" s="447"/>
      <c r="M332" s="428"/>
      <c r="N332" s="447"/>
      <c r="O332" s="139"/>
      <c r="P332" s="139"/>
      <c r="Q332" s="428"/>
      <c r="R332" s="428"/>
      <c r="S332" s="428"/>
      <c r="T332" s="428"/>
      <c r="U332" s="448"/>
      <c r="V332" s="437"/>
    </row>
    <row r="333" spans="1:23" ht="15" thickBot="1" x14ac:dyDescent="0.4">
      <c r="A333" s="1443"/>
      <c r="B333" s="363">
        <v>10</v>
      </c>
      <c r="C333" s="132"/>
      <c r="D333" s="131"/>
      <c r="E333" s="131"/>
      <c r="F333" s="132"/>
      <c r="G333" s="449"/>
      <c r="H333" s="367"/>
      <c r="I333" s="450"/>
      <c r="J333" s="451"/>
      <c r="K333" s="451"/>
      <c r="L333" s="452"/>
      <c r="M333" s="450"/>
      <c r="N333" s="452"/>
      <c r="O333" s="140"/>
      <c r="P333" s="140"/>
      <c r="Q333" s="450"/>
      <c r="R333" s="450"/>
      <c r="S333" s="450"/>
      <c r="T333" s="450"/>
      <c r="U333" s="453"/>
      <c r="V333" s="437"/>
    </row>
    <row r="334" spans="1:23" ht="25" thickBot="1" x14ac:dyDescent="0.4">
      <c r="A334" s="564"/>
      <c r="C334" s="565"/>
      <c r="D334" s="566"/>
      <c r="E334" s="424" t="s">
        <v>331</v>
      </c>
      <c r="F334" s="425">
        <f>COUNTA(F324:F333)</f>
        <v>0</v>
      </c>
      <c r="G334" s="426">
        <f>COUNTA(G324:G333)</f>
        <v>0</v>
      </c>
      <c r="H334" s="565"/>
      <c r="I334" s="431"/>
      <c r="J334" s="567"/>
      <c r="K334" s="567"/>
      <c r="L334" s="568"/>
      <c r="M334" s="1354" t="s">
        <v>563</v>
      </c>
      <c r="N334" s="1355"/>
      <c r="O334" s="747">
        <f>SUM(O324:O333)</f>
        <v>0</v>
      </c>
      <c r="P334" s="748">
        <f>SUM(P324:P333)</f>
        <v>0</v>
      </c>
      <c r="Q334" s="431"/>
      <c r="S334" s="113"/>
      <c r="T334" s="117"/>
      <c r="U334" s="531"/>
      <c r="V334" s="455"/>
    </row>
    <row r="335" spans="1:23" ht="15" thickBot="1" x14ac:dyDescent="0.4">
      <c r="A335" s="456"/>
      <c r="B335" s="457"/>
      <c r="C335" s="407"/>
      <c r="D335" s="407"/>
      <c r="E335" s="407"/>
      <c r="F335" s="457"/>
      <c r="G335" s="407"/>
      <c r="H335" s="407"/>
      <c r="I335" s="457"/>
      <c r="J335" s="457"/>
      <c r="K335" s="457"/>
      <c r="L335" s="407"/>
      <c r="M335" s="407"/>
      <c r="N335" s="407"/>
      <c r="O335" s="407"/>
      <c r="P335" s="407"/>
      <c r="Q335" s="407"/>
      <c r="R335" s="407"/>
      <c r="S335" s="407"/>
      <c r="T335" s="458"/>
      <c r="U335" s="407"/>
      <c r="V335" s="459"/>
    </row>
    <row r="336" spans="1:23" ht="15" thickBot="1" x14ac:dyDescent="0.4">
      <c r="A336" s="432"/>
      <c r="B336" s="433"/>
      <c r="C336" s="434"/>
      <c r="D336" s="434"/>
      <c r="E336" s="434"/>
      <c r="F336" s="433"/>
      <c r="G336" s="434"/>
      <c r="H336" s="434"/>
      <c r="I336" s="433"/>
      <c r="J336" s="433"/>
      <c r="K336" s="433"/>
      <c r="L336" s="434"/>
      <c r="M336" s="434"/>
      <c r="N336" s="434"/>
      <c r="O336" s="434"/>
      <c r="P336" s="434"/>
      <c r="Q336" s="434"/>
      <c r="R336" s="434"/>
      <c r="S336" s="434"/>
      <c r="T336" s="434"/>
      <c r="U336" s="434"/>
      <c r="V336" s="435"/>
    </row>
    <row r="337" spans="1:23" ht="33.75" customHeight="1" thickBot="1" x14ac:dyDescent="0.4">
      <c r="A337" s="354" t="s">
        <v>9</v>
      </c>
      <c r="B337" s="1317" t="s">
        <v>125</v>
      </c>
      <c r="C337" s="1318"/>
      <c r="E337" s="1456" t="s">
        <v>294</v>
      </c>
      <c r="F337" s="1457"/>
      <c r="G337" s="1315">
        <f>VLOOKUP(B337,'EXTRAUrbano.Piano inv. forn '!$D$191:$AB$210,3,FALSE)</f>
        <v>0</v>
      </c>
      <c r="H337" s="1316"/>
      <c r="I337" s="104"/>
      <c r="J337" s="1456" t="s">
        <v>295</v>
      </c>
      <c r="K337" s="1458"/>
      <c r="L337" s="1457"/>
      <c r="M337" s="1315">
        <f>VLOOKUP(B337,'EXTRAUrbano.Piano inv. forn '!$D$191:$AB$210,4,FALSE)</f>
        <v>0</v>
      </c>
      <c r="N337" s="1316"/>
      <c r="P337" s="359" t="s">
        <v>296</v>
      </c>
      <c r="Q337" s="436"/>
      <c r="S337" s="360" t="s">
        <v>297</v>
      </c>
      <c r="T337" s="1171"/>
      <c r="U337" s="1173"/>
      <c r="V337" s="437"/>
    </row>
    <row r="338" spans="1:23" ht="13.5" customHeight="1" thickBot="1" x14ac:dyDescent="0.4">
      <c r="A338" s="133"/>
      <c r="B338" s="114"/>
      <c r="C338" s="114"/>
      <c r="E338" s="115"/>
      <c r="F338" s="115"/>
      <c r="G338" s="116"/>
      <c r="H338" s="116"/>
      <c r="I338" s="104"/>
      <c r="J338" s="115"/>
      <c r="K338" s="115"/>
      <c r="L338" s="115"/>
      <c r="M338" s="116"/>
      <c r="N338" s="116"/>
      <c r="P338" s="117"/>
      <c r="S338" s="113"/>
      <c r="T338" s="431"/>
      <c r="V338" s="134"/>
      <c r="W338" s="431"/>
    </row>
    <row r="339" spans="1:23" ht="33.75" customHeight="1" thickBot="1" x14ac:dyDescent="0.4">
      <c r="A339" s="1444" t="s">
        <v>298</v>
      </c>
      <c r="B339" s="1445"/>
      <c r="C339" s="1445"/>
      <c r="D339" s="1446"/>
      <c r="E339" s="1346">
        <f>VLOOKUP(B337,'EXTRAUrbano.Piano inv. forn '!$D$191:$AB$210,17,FALSE)</f>
        <v>0</v>
      </c>
      <c r="F339" s="1347"/>
      <c r="G339" s="1347"/>
      <c r="H339" s="1348"/>
      <c r="I339" s="104"/>
      <c r="J339" s="1447" t="s">
        <v>53</v>
      </c>
      <c r="K339" s="1448"/>
      <c r="L339" s="1449"/>
      <c r="M339" s="1346">
        <f>VLOOKUP(B337,'EXTRAUrbano.Piano inv. forn '!$D$191:$AB$210,19,FALSE)</f>
        <v>0</v>
      </c>
      <c r="N339" s="1348"/>
      <c r="O339" s="130"/>
      <c r="P339" s="360" t="s">
        <v>299</v>
      </c>
      <c r="Q339" s="135">
        <f>M339+E339</f>
        <v>0</v>
      </c>
      <c r="S339" s="360" t="s">
        <v>300</v>
      </c>
      <c r="T339" s="1171"/>
      <c r="U339" s="1173"/>
      <c r="V339" s="134"/>
      <c r="W339" s="431"/>
    </row>
    <row r="340" spans="1:23" ht="21.75" customHeight="1" thickBot="1" x14ac:dyDescent="0.4">
      <c r="A340" s="136"/>
      <c r="B340" s="137"/>
      <c r="C340" s="137"/>
      <c r="D340" s="137"/>
      <c r="E340" s="138"/>
      <c r="F340" s="138"/>
      <c r="G340" s="138"/>
      <c r="H340" s="138"/>
      <c r="I340" s="104"/>
      <c r="J340" s="115"/>
      <c r="K340" s="115"/>
      <c r="L340" s="115"/>
      <c r="M340" s="138"/>
      <c r="N340" s="138"/>
      <c r="O340" s="130"/>
      <c r="P340" s="113"/>
      <c r="Q340" s="130"/>
      <c r="S340" s="113"/>
      <c r="T340" s="114"/>
      <c r="U340" s="114"/>
      <c r="V340" s="134"/>
      <c r="W340" s="431"/>
    </row>
    <row r="341" spans="1:23" s="166" customFormat="1" ht="72" customHeight="1" x14ac:dyDescent="0.35">
      <c r="A341" s="1450" t="s">
        <v>301</v>
      </c>
      <c r="B341" s="1452" t="s">
        <v>302</v>
      </c>
      <c r="C341" s="1452" t="s">
        <v>303</v>
      </c>
      <c r="D341" s="355" t="s">
        <v>304</v>
      </c>
      <c r="E341" s="356" t="s">
        <v>305</v>
      </c>
      <c r="F341" s="355" t="s">
        <v>306</v>
      </c>
      <c r="G341" s="355" t="s">
        <v>307</v>
      </c>
      <c r="H341" s="357" t="s">
        <v>268</v>
      </c>
      <c r="I341" s="357" t="s">
        <v>308</v>
      </c>
      <c r="J341" s="357" t="s">
        <v>309</v>
      </c>
      <c r="K341" s="357" t="s">
        <v>818</v>
      </c>
      <c r="L341" s="357" t="s">
        <v>310</v>
      </c>
      <c r="M341" s="357" t="s">
        <v>311</v>
      </c>
      <c r="N341" s="357" t="s">
        <v>312</v>
      </c>
      <c r="O341" s="357" t="s">
        <v>313</v>
      </c>
      <c r="P341" s="357" t="s">
        <v>314</v>
      </c>
      <c r="Q341" s="357" t="s">
        <v>315</v>
      </c>
      <c r="R341" s="357" t="s">
        <v>316</v>
      </c>
      <c r="S341" s="357" t="s">
        <v>317</v>
      </c>
      <c r="T341" s="357" t="s">
        <v>828</v>
      </c>
      <c r="U341" s="1454" t="s">
        <v>319</v>
      </c>
      <c r="V341" s="438"/>
    </row>
    <row r="342" spans="1:23" s="166" customFormat="1" ht="44.25" customHeight="1" thickBot="1" x14ac:dyDescent="0.4">
      <c r="A342" s="1451"/>
      <c r="B342" s="1453"/>
      <c r="C342" s="1453"/>
      <c r="D342" s="358" t="s">
        <v>320</v>
      </c>
      <c r="E342" s="358" t="s">
        <v>333</v>
      </c>
      <c r="F342" s="358" t="s">
        <v>322</v>
      </c>
      <c r="G342" s="358" t="s">
        <v>322</v>
      </c>
      <c r="H342" s="358" t="s">
        <v>77</v>
      </c>
      <c r="I342" s="358" t="s">
        <v>103</v>
      </c>
      <c r="J342" s="358" t="s">
        <v>323</v>
      </c>
      <c r="K342" s="358" t="s">
        <v>324</v>
      </c>
      <c r="L342" s="358" t="s">
        <v>324</v>
      </c>
      <c r="M342" s="358" t="s">
        <v>325</v>
      </c>
      <c r="N342" s="358" t="s">
        <v>324</v>
      </c>
      <c r="O342" s="358" t="s">
        <v>326</v>
      </c>
      <c r="P342" s="358" t="s">
        <v>820</v>
      </c>
      <c r="Q342" s="358" t="s">
        <v>327</v>
      </c>
      <c r="R342" s="358" t="s">
        <v>328</v>
      </c>
      <c r="S342" s="358" t="s">
        <v>329</v>
      </c>
      <c r="T342" s="358" t="s">
        <v>329</v>
      </c>
      <c r="U342" s="1455"/>
      <c r="V342" s="438"/>
    </row>
    <row r="343" spans="1:23" ht="15" customHeight="1" x14ac:dyDescent="0.35">
      <c r="A343" s="1442" t="str">
        <f>B337</f>
        <v>EXTRA-urb.i.1</v>
      </c>
      <c r="B343" s="361">
        <v>1</v>
      </c>
      <c r="C343" s="185"/>
      <c r="D343" s="119"/>
      <c r="E343" s="119"/>
      <c r="F343" s="185"/>
      <c r="G343" s="440"/>
      <c r="H343" s="120"/>
      <c r="I343" s="441"/>
      <c r="J343" s="442"/>
      <c r="K343" s="442"/>
      <c r="L343" s="443"/>
      <c r="M343" s="441"/>
      <c r="N343" s="443"/>
      <c r="O343" s="148"/>
      <c r="P343" s="148"/>
      <c r="Q343" s="441"/>
      <c r="R343" s="441"/>
      <c r="S343" s="441"/>
      <c r="T343" s="441"/>
      <c r="U343" s="444"/>
      <c r="V343" s="437"/>
    </row>
    <row r="344" spans="1:23" x14ac:dyDescent="0.35">
      <c r="A344" s="1442"/>
      <c r="B344" s="362">
        <v>2</v>
      </c>
      <c r="C344" s="118"/>
      <c r="D344" s="112"/>
      <c r="E344" s="112"/>
      <c r="F344" s="118"/>
      <c r="G344" s="445"/>
      <c r="H344" s="120"/>
      <c r="I344" s="428"/>
      <c r="J344" s="446"/>
      <c r="K344" s="446"/>
      <c r="L344" s="447"/>
      <c r="M344" s="428"/>
      <c r="N344" s="447"/>
      <c r="O344" s="139"/>
      <c r="P344" s="139"/>
      <c r="Q344" s="428"/>
      <c r="R344" s="428" t="s">
        <v>330</v>
      </c>
      <c r="S344" s="428"/>
      <c r="T344" s="428"/>
      <c r="U344" s="448"/>
      <c r="V344" s="437"/>
    </row>
    <row r="345" spans="1:23" x14ac:dyDescent="0.35">
      <c r="A345" s="1442"/>
      <c r="B345" s="362">
        <v>3</v>
      </c>
      <c r="C345" s="118"/>
      <c r="D345" s="112"/>
      <c r="E345" s="112"/>
      <c r="F345" s="118"/>
      <c r="G345" s="445"/>
      <c r="H345" s="120"/>
      <c r="I345" s="428"/>
      <c r="J345" s="446"/>
      <c r="K345" s="446"/>
      <c r="L345" s="447"/>
      <c r="M345" s="428"/>
      <c r="N345" s="447"/>
      <c r="O345" s="139"/>
      <c r="P345" s="139"/>
      <c r="Q345" s="428"/>
      <c r="R345" s="428"/>
      <c r="S345" s="428"/>
      <c r="T345" s="428"/>
      <c r="U345" s="448"/>
      <c r="V345" s="437"/>
    </row>
    <row r="346" spans="1:23" x14ac:dyDescent="0.35">
      <c r="A346" s="1442"/>
      <c r="B346" s="362">
        <v>4</v>
      </c>
      <c r="C346" s="118"/>
      <c r="D346" s="112"/>
      <c r="E346" s="112"/>
      <c r="F346" s="118"/>
      <c r="G346" s="445"/>
      <c r="H346" s="120"/>
      <c r="I346" s="428"/>
      <c r="J346" s="446"/>
      <c r="K346" s="446"/>
      <c r="L346" s="447"/>
      <c r="M346" s="428"/>
      <c r="N346" s="447"/>
      <c r="O346" s="139"/>
      <c r="P346" s="139"/>
      <c r="Q346" s="428"/>
      <c r="R346" s="428"/>
      <c r="S346" s="428"/>
      <c r="T346" s="428"/>
      <c r="U346" s="448"/>
      <c r="V346" s="437"/>
    </row>
    <row r="347" spans="1:23" x14ac:dyDescent="0.35">
      <c r="A347" s="1442"/>
      <c r="B347" s="362">
        <v>5</v>
      </c>
      <c r="C347" s="118"/>
      <c r="D347" s="112"/>
      <c r="E347" s="112"/>
      <c r="F347" s="118"/>
      <c r="G347" s="445"/>
      <c r="H347" s="120"/>
      <c r="I347" s="428"/>
      <c r="J347" s="446"/>
      <c r="K347" s="446"/>
      <c r="L347" s="447"/>
      <c r="M347" s="428"/>
      <c r="N347" s="447"/>
      <c r="O347" s="139"/>
      <c r="P347" s="139"/>
      <c r="Q347" s="428"/>
      <c r="R347" s="428"/>
      <c r="S347" s="428"/>
      <c r="T347" s="428"/>
      <c r="U347" s="448"/>
      <c r="V347" s="437"/>
    </row>
    <row r="348" spans="1:23" x14ac:dyDescent="0.35">
      <c r="A348" s="1442"/>
      <c r="B348" s="362">
        <v>6</v>
      </c>
      <c r="C348" s="118"/>
      <c r="D348" s="112"/>
      <c r="E348" s="112"/>
      <c r="F348" s="118"/>
      <c r="G348" s="445"/>
      <c r="H348" s="120"/>
      <c r="I348" s="428"/>
      <c r="J348" s="446"/>
      <c r="K348" s="446"/>
      <c r="L348" s="447"/>
      <c r="M348" s="428"/>
      <c r="N348" s="447"/>
      <c r="O348" s="139"/>
      <c r="P348" s="139"/>
      <c r="Q348" s="428"/>
      <c r="R348" s="428"/>
      <c r="S348" s="428"/>
      <c r="T348" s="428"/>
      <c r="U348" s="448"/>
      <c r="V348" s="437"/>
    </row>
    <row r="349" spans="1:23" x14ac:dyDescent="0.35">
      <c r="A349" s="1442"/>
      <c r="B349" s="362">
        <v>7</v>
      </c>
      <c r="C349" s="118"/>
      <c r="D349" s="112"/>
      <c r="E349" s="112"/>
      <c r="F349" s="118"/>
      <c r="G349" s="445"/>
      <c r="H349" s="120"/>
      <c r="I349" s="428"/>
      <c r="J349" s="446"/>
      <c r="K349" s="446"/>
      <c r="L349" s="447"/>
      <c r="M349" s="428"/>
      <c r="N349" s="447"/>
      <c r="O349" s="139"/>
      <c r="P349" s="139"/>
      <c r="Q349" s="428"/>
      <c r="R349" s="428"/>
      <c r="S349" s="428"/>
      <c r="T349" s="428"/>
      <c r="U349" s="448"/>
      <c r="V349" s="437"/>
    </row>
    <row r="350" spans="1:23" x14ac:dyDescent="0.35">
      <c r="A350" s="1442"/>
      <c r="B350" s="362">
        <v>8</v>
      </c>
      <c r="C350" s="118"/>
      <c r="D350" s="112"/>
      <c r="E350" s="112"/>
      <c r="F350" s="118"/>
      <c r="G350" s="445"/>
      <c r="H350" s="120"/>
      <c r="I350" s="428"/>
      <c r="J350" s="446"/>
      <c r="K350" s="446"/>
      <c r="L350" s="447"/>
      <c r="M350" s="428"/>
      <c r="N350" s="447"/>
      <c r="O350" s="139"/>
      <c r="P350" s="139"/>
      <c r="Q350" s="428"/>
      <c r="R350" s="428"/>
      <c r="S350" s="428"/>
      <c r="T350" s="428"/>
      <c r="U350" s="448"/>
      <c r="V350" s="437"/>
    </row>
    <row r="351" spans="1:23" x14ac:dyDescent="0.35">
      <c r="A351" s="1442"/>
      <c r="B351" s="362">
        <v>9</v>
      </c>
      <c r="C351" s="118"/>
      <c r="D351" s="112"/>
      <c r="E351" s="112"/>
      <c r="F351" s="118"/>
      <c r="G351" s="445"/>
      <c r="H351" s="120"/>
      <c r="I351" s="428"/>
      <c r="J351" s="446"/>
      <c r="K351" s="446"/>
      <c r="L351" s="447"/>
      <c r="M351" s="428"/>
      <c r="N351" s="447"/>
      <c r="O351" s="139"/>
      <c r="P351" s="139"/>
      <c r="Q351" s="428"/>
      <c r="R351" s="428"/>
      <c r="S351" s="428"/>
      <c r="T351" s="428"/>
      <c r="U351" s="448"/>
      <c r="V351" s="437"/>
    </row>
    <row r="352" spans="1:23" ht="15" thickBot="1" x14ac:dyDescent="0.4">
      <c r="A352" s="1443"/>
      <c r="B352" s="363">
        <v>10</v>
      </c>
      <c r="C352" s="132"/>
      <c r="D352" s="131"/>
      <c r="E352" s="131"/>
      <c r="F352" s="132"/>
      <c r="G352" s="449"/>
      <c r="H352" s="367"/>
      <c r="I352" s="450"/>
      <c r="J352" s="451"/>
      <c r="K352" s="451"/>
      <c r="L352" s="452"/>
      <c r="M352" s="450"/>
      <c r="N352" s="452"/>
      <c r="O352" s="140"/>
      <c r="P352" s="140"/>
      <c r="Q352" s="450"/>
      <c r="R352" s="450"/>
      <c r="S352" s="450"/>
      <c r="T352" s="450"/>
      <c r="U352" s="453"/>
      <c r="V352" s="437"/>
    </row>
    <row r="353" spans="1:23" ht="25" thickBot="1" x14ac:dyDescent="0.4">
      <c r="A353" s="564"/>
      <c r="C353" s="565"/>
      <c r="D353" s="566"/>
      <c r="E353" s="424" t="s">
        <v>331</v>
      </c>
      <c r="F353" s="425">
        <f>COUNTA(F343:F352)</f>
        <v>0</v>
      </c>
      <c r="G353" s="426">
        <f>COUNTA(G343:G352)</f>
        <v>0</v>
      </c>
      <c r="H353" s="565"/>
      <c r="I353" s="431"/>
      <c r="J353" s="567"/>
      <c r="K353" s="567"/>
      <c r="L353" s="568"/>
      <c r="M353" s="1354" t="s">
        <v>563</v>
      </c>
      <c r="N353" s="1355"/>
      <c r="O353" s="747">
        <f>SUM(O343:O352)</f>
        <v>0</v>
      </c>
      <c r="P353" s="748">
        <f>SUM(P343:P352)</f>
        <v>0</v>
      </c>
      <c r="Q353" s="431"/>
      <c r="S353" s="113"/>
      <c r="T353" s="117"/>
      <c r="U353" s="531"/>
      <c r="V353" s="455"/>
    </row>
    <row r="354" spans="1:23" ht="15" thickBot="1" x14ac:dyDescent="0.4">
      <c r="A354" s="456"/>
      <c r="B354" s="457"/>
      <c r="C354" s="407"/>
      <c r="D354" s="407"/>
      <c r="E354" s="407"/>
      <c r="F354" s="457"/>
      <c r="G354" s="407"/>
      <c r="H354" s="407"/>
      <c r="I354" s="457"/>
      <c r="J354" s="457"/>
      <c r="K354" s="457"/>
      <c r="L354" s="407"/>
      <c r="M354" s="407"/>
      <c r="N354" s="407"/>
      <c r="O354" s="407"/>
      <c r="P354" s="407"/>
      <c r="Q354" s="407"/>
      <c r="R354" s="407"/>
      <c r="S354" s="407"/>
      <c r="T354" s="458"/>
      <c r="U354" s="407"/>
      <c r="V354" s="459"/>
    </row>
    <row r="355" spans="1:23" ht="15" thickBot="1" x14ac:dyDescent="0.4">
      <c r="A355" s="432"/>
      <c r="B355" s="433"/>
      <c r="C355" s="434"/>
      <c r="D355" s="434"/>
      <c r="E355" s="434"/>
      <c r="F355" s="433"/>
      <c r="G355" s="434"/>
      <c r="H355" s="434"/>
      <c r="I355" s="433"/>
      <c r="J355" s="433"/>
      <c r="K355" s="433"/>
      <c r="L355" s="434"/>
      <c r="M355" s="434"/>
      <c r="N355" s="434"/>
      <c r="O355" s="434"/>
      <c r="P355" s="434"/>
      <c r="Q355" s="434"/>
      <c r="R355" s="434"/>
      <c r="S355" s="434"/>
      <c r="T355" s="434"/>
      <c r="U355" s="434"/>
      <c r="V355" s="435"/>
    </row>
    <row r="356" spans="1:23" ht="33.75" customHeight="1" thickBot="1" x14ac:dyDescent="0.4">
      <c r="A356" s="354" t="s">
        <v>9</v>
      </c>
      <c r="B356" s="1317" t="s">
        <v>125</v>
      </c>
      <c r="C356" s="1318"/>
      <c r="E356" s="1456" t="s">
        <v>294</v>
      </c>
      <c r="F356" s="1457"/>
      <c r="G356" s="1315">
        <f>VLOOKUP(B356,'EXTRAUrbano.Piano inv. forn '!$D$191:$AB$210,3,FALSE)</f>
        <v>0</v>
      </c>
      <c r="H356" s="1316"/>
      <c r="I356" s="104"/>
      <c r="J356" s="1456" t="s">
        <v>295</v>
      </c>
      <c r="K356" s="1458"/>
      <c r="L356" s="1457"/>
      <c r="M356" s="1315">
        <f>VLOOKUP(B356,'EXTRAUrbano.Piano inv. forn '!$D$191:$AB$210,4,FALSE)</f>
        <v>0</v>
      </c>
      <c r="N356" s="1316"/>
      <c r="P356" s="359" t="s">
        <v>296</v>
      </c>
      <c r="Q356" s="436"/>
      <c r="S356" s="360" t="s">
        <v>297</v>
      </c>
      <c r="T356" s="1171"/>
      <c r="U356" s="1173"/>
      <c r="V356" s="437"/>
    </row>
    <row r="357" spans="1:23" ht="13.5" customHeight="1" thickBot="1" x14ac:dyDescent="0.4">
      <c r="A357" s="133"/>
      <c r="B357" s="114"/>
      <c r="C357" s="114"/>
      <c r="E357" s="115"/>
      <c r="F357" s="115"/>
      <c r="G357" s="116"/>
      <c r="H357" s="116"/>
      <c r="I357" s="104"/>
      <c r="J357" s="115"/>
      <c r="K357" s="115"/>
      <c r="L357" s="115"/>
      <c r="M357" s="116"/>
      <c r="N357" s="116"/>
      <c r="P357" s="117"/>
      <c r="S357" s="113"/>
      <c r="T357" s="431"/>
      <c r="V357" s="134"/>
      <c r="W357" s="431"/>
    </row>
    <row r="358" spans="1:23" ht="33.75" customHeight="1" thickBot="1" x14ac:dyDescent="0.4">
      <c r="A358" s="1444" t="s">
        <v>298</v>
      </c>
      <c r="B358" s="1445"/>
      <c r="C358" s="1445"/>
      <c r="D358" s="1446"/>
      <c r="E358" s="1346">
        <f>VLOOKUP(B356,'EXTRAUrbano.Piano inv. forn '!$D$191:$AB$210,17,FALSE)</f>
        <v>0</v>
      </c>
      <c r="F358" s="1347"/>
      <c r="G358" s="1347"/>
      <c r="H358" s="1348"/>
      <c r="I358" s="104"/>
      <c r="J358" s="1447" t="s">
        <v>53</v>
      </c>
      <c r="K358" s="1448"/>
      <c r="L358" s="1449"/>
      <c r="M358" s="1346">
        <f>VLOOKUP(B356,'EXTRAUrbano.Piano inv. forn '!$D$191:$AB$210,19,FALSE)</f>
        <v>0</v>
      </c>
      <c r="N358" s="1348"/>
      <c r="O358" s="130"/>
      <c r="P358" s="360" t="s">
        <v>299</v>
      </c>
      <c r="Q358" s="135">
        <f>M358+E358</f>
        <v>0</v>
      </c>
      <c r="S358" s="360" t="s">
        <v>300</v>
      </c>
      <c r="T358" s="1171"/>
      <c r="U358" s="1173"/>
      <c r="V358" s="134"/>
      <c r="W358" s="431"/>
    </row>
    <row r="359" spans="1:23" ht="21.75" customHeight="1" thickBot="1" x14ac:dyDescent="0.4">
      <c r="A359" s="136"/>
      <c r="B359" s="137"/>
      <c r="C359" s="137"/>
      <c r="D359" s="137"/>
      <c r="E359" s="138"/>
      <c r="F359" s="138"/>
      <c r="G359" s="138"/>
      <c r="H359" s="138"/>
      <c r="I359" s="104"/>
      <c r="J359" s="115"/>
      <c r="K359" s="115"/>
      <c r="L359" s="115"/>
      <c r="M359" s="138"/>
      <c r="N359" s="138"/>
      <c r="O359" s="130"/>
      <c r="P359" s="113"/>
      <c r="Q359" s="130"/>
      <c r="S359" s="113"/>
      <c r="T359" s="114"/>
      <c r="U359" s="114"/>
      <c r="V359" s="134"/>
      <c r="W359" s="431"/>
    </row>
    <row r="360" spans="1:23" s="166" customFormat="1" ht="72" customHeight="1" x14ac:dyDescent="0.35">
      <c r="A360" s="1450" t="s">
        <v>301</v>
      </c>
      <c r="B360" s="1452" t="s">
        <v>302</v>
      </c>
      <c r="C360" s="1452" t="s">
        <v>303</v>
      </c>
      <c r="D360" s="355" t="s">
        <v>304</v>
      </c>
      <c r="E360" s="356" t="s">
        <v>305</v>
      </c>
      <c r="F360" s="355" t="s">
        <v>306</v>
      </c>
      <c r="G360" s="355" t="s">
        <v>307</v>
      </c>
      <c r="H360" s="357" t="s">
        <v>268</v>
      </c>
      <c r="I360" s="357" t="s">
        <v>308</v>
      </c>
      <c r="J360" s="357" t="s">
        <v>309</v>
      </c>
      <c r="K360" s="357" t="s">
        <v>818</v>
      </c>
      <c r="L360" s="357" t="s">
        <v>310</v>
      </c>
      <c r="M360" s="357" t="s">
        <v>311</v>
      </c>
      <c r="N360" s="357" t="s">
        <v>312</v>
      </c>
      <c r="O360" s="357" t="s">
        <v>313</v>
      </c>
      <c r="P360" s="357" t="s">
        <v>314</v>
      </c>
      <c r="Q360" s="357" t="s">
        <v>315</v>
      </c>
      <c r="R360" s="357" t="s">
        <v>316</v>
      </c>
      <c r="S360" s="357" t="s">
        <v>317</v>
      </c>
      <c r="T360" s="357" t="s">
        <v>828</v>
      </c>
      <c r="U360" s="1454" t="s">
        <v>319</v>
      </c>
      <c r="V360" s="438"/>
    </row>
    <row r="361" spans="1:23" s="166" customFormat="1" ht="44.25" customHeight="1" thickBot="1" x14ac:dyDescent="0.4">
      <c r="A361" s="1451"/>
      <c r="B361" s="1453"/>
      <c r="C361" s="1453"/>
      <c r="D361" s="358" t="s">
        <v>320</v>
      </c>
      <c r="E361" s="358" t="s">
        <v>333</v>
      </c>
      <c r="F361" s="358" t="s">
        <v>322</v>
      </c>
      <c r="G361" s="358" t="s">
        <v>322</v>
      </c>
      <c r="H361" s="358" t="s">
        <v>77</v>
      </c>
      <c r="I361" s="358" t="s">
        <v>103</v>
      </c>
      <c r="J361" s="358" t="s">
        <v>323</v>
      </c>
      <c r="K361" s="358" t="s">
        <v>324</v>
      </c>
      <c r="L361" s="358" t="s">
        <v>324</v>
      </c>
      <c r="M361" s="358" t="s">
        <v>325</v>
      </c>
      <c r="N361" s="358" t="s">
        <v>324</v>
      </c>
      <c r="O361" s="358" t="s">
        <v>326</v>
      </c>
      <c r="P361" s="358" t="s">
        <v>820</v>
      </c>
      <c r="Q361" s="358" t="s">
        <v>327</v>
      </c>
      <c r="R361" s="358" t="s">
        <v>328</v>
      </c>
      <c r="S361" s="358" t="s">
        <v>329</v>
      </c>
      <c r="T361" s="358" t="s">
        <v>329</v>
      </c>
      <c r="U361" s="1455"/>
      <c r="V361" s="438"/>
    </row>
    <row r="362" spans="1:23" ht="15" customHeight="1" x14ac:dyDescent="0.35">
      <c r="A362" s="1442" t="str">
        <f>B356</f>
        <v>EXTRA-urb.i.1</v>
      </c>
      <c r="B362" s="361">
        <v>1</v>
      </c>
      <c r="C362" s="185"/>
      <c r="D362" s="119"/>
      <c r="E362" s="119"/>
      <c r="F362" s="185"/>
      <c r="G362" s="440"/>
      <c r="H362" s="120"/>
      <c r="I362" s="441"/>
      <c r="J362" s="442"/>
      <c r="K362" s="442"/>
      <c r="L362" s="443"/>
      <c r="M362" s="441"/>
      <c r="N362" s="443"/>
      <c r="O362" s="148"/>
      <c r="P362" s="148"/>
      <c r="Q362" s="441"/>
      <c r="R362" s="441"/>
      <c r="S362" s="441"/>
      <c r="T362" s="441"/>
      <c r="U362" s="444"/>
      <c r="V362" s="437"/>
    </row>
    <row r="363" spans="1:23" x14ac:dyDescent="0.35">
      <c r="A363" s="1442"/>
      <c r="B363" s="362">
        <v>2</v>
      </c>
      <c r="C363" s="118"/>
      <c r="D363" s="112"/>
      <c r="E363" s="112"/>
      <c r="F363" s="118"/>
      <c r="G363" s="445"/>
      <c r="H363" s="120"/>
      <c r="I363" s="428"/>
      <c r="J363" s="446"/>
      <c r="K363" s="446"/>
      <c r="L363" s="447"/>
      <c r="M363" s="428"/>
      <c r="N363" s="447"/>
      <c r="O363" s="139"/>
      <c r="P363" s="139"/>
      <c r="Q363" s="428"/>
      <c r="R363" s="428" t="s">
        <v>330</v>
      </c>
      <c r="S363" s="428"/>
      <c r="T363" s="428"/>
      <c r="U363" s="448"/>
      <c r="V363" s="437"/>
    </row>
    <row r="364" spans="1:23" x14ac:dyDescent="0.35">
      <c r="A364" s="1442"/>
      <c r="B364" s="362">
        <v>3</v>
      </c>
      <c r="C364" s="118"/>
      <c r="D364" s="112"/>
      <c r="E364" s="112"/>
      <c r="F364" s="118"/>
      <c r="G364" s="445"/>
      <c r="H364" s="120"/>
      <c r="I364" s="428"/>
      <c r="J364" s="446"/>
      <c r="K364" s="446"/>
      <c r="L364" s="447"/>
      <c r="M364" s="428"/>
      <c r="N364" s="447"/>
      <c r="O364" s="139"/>
      <c r="P364" s="139"/>
      <c r="Q364" s="428"/>
      <c r="R364" s="428"/>
      <c r="S364" s="428"/>
      <c r="T364" s="428"/>
      <c r="U364" s="448"/>
      <c r="V364" s="437"/>
    </row>
    <row r="365" spans="1:23" x14ac:dyDescent="0.35">
      <c r="A365" s="1442"/>
      <c r="B365" s="362">
        <v>4</v>
      </c>
      <c r="C365" s="118"/>
      <c r="D365" s="112"/>
      <c r="E365" s="112"/>
      <c r="F365" s="118"/>
      <c r="G365" s="445"/>
      <c r="H365" s="120"/>
      <c r="I365" s="428"/>
      <c r="J365" s="446"/>
      <c r="K365" s="446"/>
      <c r="L365" s="447"/>
      <c r="M365" s="428"/>
      <c r="N365" s="447"/>
      <c r="O365" s="139"/>
      <c r="P365" s="139"/>
      <c r="Q365" s="428"/>
      <c r="R365" s="428"/>
      <c r="S365" s="428"/>
      <c r="T365" s="428"/>
      <c r="U365" s="448"/>
      <c r="V365" s="437"/>
    </row>
    <row r="366" spans="1:23" x14ac:dyDescent="0.35">
      <c r="A366" s="1442"/>
      <c r="B366" s="362">
        <v>5</v>
      </c>
      <c r="C366" s="118"/>
      <c r="D366" s="112"/>
      <c r="E366" s="112"/>
      <c r="F366" s="118"/>
      <c r="G366" s="445"/>
      <c r="H366" s="120"/>
      <c r="I366" s="428"/>
      <c r="J366" s="446"/>
      <c r="K366" s="446"/>
      <c r="L366" s="447"/>
      <c r="M366" s="428"/>
      <c r="N366" s="447"/>
      <c r="O366" s="139"/>
      <c r="P366" s="139"/>
      <c r="Q366" s="428"/>
      <c r="R366" s="428"/>
      <c r="S366" s="428"/>
      <c r="T366" s="428"/>
      <c r="U366" s="448"/>
      <c r="V366" s="437"/>
    </row>
    <row r="367" spans="1:23" x14ac:dyDescent="0.35">
      <c r="A367" s="1442"/>
      <c r="B367" s="362">
        <v>6</v>
      </c>
      <c r="C367" s="118"/>
      <c r="D367" s="112"/>
      <c r="E367" s="112"/>
      <c r="F367" s="118"/>
      <c r="G367" s="445"/>
      <c r="H367" s="120"/>
      <c r="I367" s="428"/>
      <c r="J367" s="446"/>
      <c r="K367" s="446"/>
      <c r="L367" s="447"/>
      <c r="M367" s="428"/>
      <c r="N367" s="447"/>
      <c r="O367" s="139"/>
      <c r="P367" s="139"/>
      <c r="Q367" s="428"/>
      <c r="R367" s="428"/>
      <c r="S367" s="428"/>
      <c r="T367" s="428"/>
      <c r="U367" s="448"/>
      <c r="V367" s="437"/>
    </row>
    <row r="368" spans="1:23" x14ac:dyDescent="0.35">
      <c r="A368" s="1442"/>
      <c r="B368" s="362">
        <v>7</v>
      </c>
      <c r="C368" s="118"/>
      <c r="D368" s="112"/>
      <c r="E368" s="112"/>
      <c r="F368" s="118"/>
      <c r="G368" s="445"/>
      <c r="H368" s="120"/>
      <c r="I368" s="428"/>
      <c r="J368" s="446"/>
      <c r="K368" s="446"/>
      <c r="L368" s="447"/>
      <c r="M368" s="428"/>
      <c r="N368" s="447"/>
      <c r="O368" s="139"/>
      <c r="P368" s="139"/>
      <c r="Q368" s="428"/>
      <c r="R368" s="428"/>
      <c r="S368" s="428"/>
      <c r="T368" s="428"/>
      <c r="U368" s="448"/>
      <c r="V368" s="437"/>
    </row>
    <row r="369" spans="1:23" x14ac:dyDescent="0.35">
      <c r="A369" s="1442"/>
      <c r="B369" s="362">
        <v>8</v>
      </c>
      <c r="C369" s="118"/>
      <c r="D369" s="112"/>
      <c r="E369" s="112"/>
      <c r="F369" s="118"/>
      <c r="G369" s="445"/>
      <c r="H369" s="120"/>
      <c r="I369" s="428"/>
      <c r="J369" s="446"/>
      <c r="K369" s="446"/>
      <c r="L369" s="447"/>
      <c r="M369" s="428"/>
      <c r="N369" s="447"/>
      <c r="O369" s="139"/>
      <c r="P369" s="139"/>
      <c r="Q369" s="428"/>
      <c r="R369" s="428"/>
      <c r="S369" s="428"/>
      <c r="T369" s="428"/>
      <c r="U369" s="448"/>
      <c r="V369" s="437"/>
    </row>
    <row r="370" spans="1:23" x14ac:dyDescent="0.35">
      <c r="A370" s="1442"/>
      <c r="B370" s="362">
        <v>9</v>
      </c>
      <c r="C370" s="118"/>
      <c r="D370" s="112"/>
      <c r="E370" s="112"/>
      <c r="F370" s="118"/>
      <c r="G370" s="445"/>
      <c r="H370" s="120"/>
      <c r="I370" s="428"/>
      <c r="J370" s="446"/>
      <c r="K370" s="446"/>
      <c r="L370" s="447"/>
      <c r="M370" s="428"/>
      <c r="N370" s="447"/>
      <c r="O370" s="139"/>
      <c r="P370" s="139"/>
      <c r="Q370" s="428"/>
      <c r="R370" s="428"/>
      <c r="S370" s="428"/>
      <c r="T370" s="428"/>
      <c r="U370" s="448"/>
      <c r="V370" s="437"/>
    </row>
    <row r="371" spans="1:23" ht="15" thickBot="1" x14ac:dyDescent="0.4">
      <c r="A371" s="1443"/>
      <c r="B371" s="363">
        <v>10</v>
      </c>
      <c r="C371" s="132"/>
      <c r="D371" s="131"/>
      <c r="E371" s="131"/>
      <c r="F371" s="132"/>
      <c r="G371" s="449"/>
      <c r="H371" s="367"/>
      <c r="I371" s="450"/>
      <c r="J371" s="451"/>
      <c r="K371" s="451"/>
      <c r="L371" s="452"/>
      <c r="M371" s="450"/>
      <c r="N371" s="452"/>
      <c r="O371" s="140"/>
      <c r="P371" s="140"/>
      <c r="Q371" s="450"/>
      <c r="R371" s="450"/>
      <c r="S371" s="450"/>
      <c r="T371" s="450"/>
      <c r="U371" s="453"/>
      <c r="V371" s="437"/>
    </row>
    <row r="372" spans="1:23" ht="25" thickBot="1" x14ac:dyDescent="0.4">
      <c r="A372" s="564"/>
      <c r="C372" s="565"/>
      <c r="D372" s="566"/>
      <c r="E372" s="424" t="s">
        <v>331</v>
      </c>
      <c r="F372" s="425">
        <f>COUNTA(F362:F371)</f>
        <v>0</v>
      </c>
      <c r="G372" s="426">
        <f>COUNTA(G362:G371)</f>
        <v>0</v>
      </c>
      <c r="H372" s="565"/>
      <c r="I372" s="431"/>
      <c r="J372" s="567"/>
      <c r="K372" s="567"/>
      <c r="L372" s="568"/>
      <c r="M372" s="1354" t="s">
        <v>563</v>
      </c>
      <c r="N372" s="1355"/>
      <c r="O372" s="747">
        <f>SUM(O362:O371)</f>
        <v>0</v>
      </c>
      <c r="P372" s="748">
        <f>SUM(P362:P371)</f>
        <v>0</v>
      </c>
      <c r="Q372" s="431"/>
      <c r="S372" s="113"/>
      <c r="T372" s="117"/>
      <c r="U372" s="531"/>
      <c r="V372" s="455"/>
    </row>
    <row r="373" spans="1:23" ht="15" thickBot="1" x14ac:dyDescent="0.4">
      <c r="A373" s="456"/>
      <c r="B373" s="457"/>
      <c r="C373" s="407"/>
      <c r="D373" s="407"/>
      <c r="E373" s="407"/>
      <c r="F373" s="457"/>
      <c r="G373" s="407"/>
      <c r="H373" s="407"/>
      <c r="I373" s="457"/>
      <c r="J373" s="457"/>
      <c r="K373" s="457"/>
      <c r="L373" s="407"/>
      <c r="M373" s="407"/>
      <c r="N373" s="407"/>
      <c r="O373" s="407"/>
      <c r="P373" s="407"/>
      <c r="Q373" s="407"/>
      <c r="R373" s="407"/>
      <c r="S373" s="407"/>
      <c r="T373" s="458"/>
      <c r="U373" s="407"/>
      <c r="V373" s="459"/>
    </row>
    <row r="374" spans="1:23" ht="15" thickBot="1" x14ac:dyDescent="0.4">
      <c r="A374" s="432"/>
      <c r="B374" s="433"/>
      <c r="C374" s="434"/>
      <c r="D374" s="434"/>
      <c r="E374" s="434"/>
      <c r="F374" s="433"/>
      <c r="G374" s="434"/>
      <c r="H374" s="434"/>
      <c r="I374" s="433"/>
      <c r="J374" s="433"/>
      <c r="K374" s="433"/>
      <c r="L374" s="434"/>
      <c r="M374" s="434"/>
      <c r="N374" s="434"/>
      <c r="O374" s="434"/>
      <c r="P374" s="434"/>
      <c r="Q374" s="434"/>
      <c r="R374" s="434"/>
      <c r="S374" s="434"/>
      <c r="T374" s="434"/>
      <c r="U374" s="434"/>
      <c r="V374" s="435"/>
    </row>
    <row r="375" spans="1:23" ht="33.75" customHeight="1" thickBot="1" x14ac:dyDescent="0.4">
      <c r="A375" s="354" t="s">
        <v>9</v>
      </c>
      <c r="B375" s="1317" t="s">
        <v>125</v>
      </c>
      <c r="C375" s="1318"/>
      <c r="E375" s="1456" t="s">
        <v>294</v>
      </c>
      <c r="F375" s="1457"/>
      <c r="G375" s="1315">
        <f>VLOOKUP(B375,'EXTRAUrbano.Piano inv. forn '!$D$191:$AB$210,3,FALSE)</f>
        <v>0</v>
      </c>
      <c r="H375" s="1316"/>
      <c r="I375" s="104"/>
      <c r="J375" s="1456" t="s">
        <v>295</v>
      </c>
      <c r="K375" s="1458"/>
      <c r="L375" s="1457"/>
      <c r="M375" s="1315">
        <f>VLOOKUP(B375,'EXTRAUrbano.Piano inv. forn '!$D$191:$AB$210,4,FALSE)</f>
        <v>0</v>
      </c>
      <c r="N375" s="1316"/>
      <c r="P375" s="359" t="s">
        <v>296</v>
      </c>
      <c r="Q375" s="436"/>
      <c r="S375" s="360" t="s">
        <v>297</v>
      </c>
      <c r="T375" s="1171"/>
      <c r="U375" s="1173"/>
      <c r="V375" s="437"/>
    </row>
    <row r="376" spans="1:23" ht="13.5" customHeight="1" thickBot="1" x14ac:dyDescent="0.4">
      <c r="A376" s="133"/>
      <c r="B376" s="114"/>
      <c r="C376" s="114"/>
      <c r="E376" s="115"/>
      <c r="F376" s="115"/>
      <c r="G376" s="116"/>
      <c r="H376" s="116"/>
      <c r="I376" s="104"/>
      <c r="J376" s="115"/>
      <c r="K376" s="115"/>
      <c r="L376" s="115"/>
      <c r="M376" s="116"/>
      <c r="N376" s="116"/>
      <c r="P376" s="117"/>
      <c r="S376" s="113"/>
      <c r="T376" s="431"/>
      <c r="V376" s="134"/>
      <c r="W376" s="431"/>
    </row>
    <row r="377" spans="1:23" ht="33.75" customHeight="1" thickBot="1" x14ac:dyDescent="0.4">
      <c r="A377" s="1444" t="s">
        <v>298</v>
      </c>
      <c r="B377" s="1445"/>
      <c r="C377" s="1445"/>
      <c r="D377" s="1446"/>
      <c r="E377" s="1346">
        <f>VLOOKUP(B375,'EXTRAUrbano.Piano inv. forn '!$D$191:$AB$210,17,FALSE)</f>
        <v>0</v>
      </c>
      <c r="F377" s="1347"/>
      <c r="G377" s="1347"/>
      <c r="H377" s="1348"/>
      <c r="I377" s="104"/>
      <c r="J377" s="1447" t="s">
        <v>53</v>
      </c>
      <c r="K377" s="1448"/>
      <c r="L377" s="1449"/>
      <c r="M377" s="1346">
        <f>VLOOKUP(B375,'EXTRAUrbano.Piano inv. forn '!$D$191:$AB$210,19,FALSE)</f>
        <v>0</v>
      </c>
      <c r="N377" s="1348"/>
      <c r="O377" s="130"/>
      <c r="P377" s="360" t="s">
        <v>299</v>
      </c>
      <c r="Q377" s="135">
        <f>M377+E377</f>
        <v>0</v>
      </c>
      <c r="S377" s="360" t="s">
        <v>300</v>
      </c>
      <c r="T377" s="1171"/>
      <c r="U377" s="1173"/>
      <c r="V377" s="134"/>
      <c r="W377" s="431"/>
    </row>
    <row r="378" spans="1:23" ht="21.75" customHeight="1" thickBot="1" x14ac:dyDescent="0.4">
      <c r="A378" s="136"/>
      <c r="B378" s="137"/>
      <c r="C378" s="137"/>
      <c r="D378" s="137"/>
      <c r="E378" s="138"/>
      <c r="F378" s="138"/>
      <c r="G378" s="138"/>
      <c r="H378" s="138"/>
      <c r="I378" s="104"/>
      <c r="J378" s="115"/>
      <c r="K378" s="115"/>
      <c r="L378" s="115"/>
      <c r="M378" s="138"/>
      <c r="N378" s="138"/>
      <c r="O378" s="130"/>
      <c r="P378" s="113"/>
      <c r="Q378" s="130"/>
      <c r="S378" s="113"/>
      <c r="T378" s="114"/>
      <c r="U378" s="114"/>
      <c r="V378" s="134"/>
      <c r="W378" s="431"/>
    </row>
    <row r="379" spans="1:23" s="166" customFormat="1" ht="72" customHeight="1" x14ac:dyDescent="0.35">
      <c r="A379" s="1450" t="s">
        <v>301</v>
      </c>
      <c r="B379" s="1452" t="s">
        <v>302</v>
      </c>
      <c r="C379" s="1452" t="s">
        <v>303</v>
      </c>
      <c r="D379" s="355" t="s">
        <v>304</v>
      </c>
      <c r="E379" s="356" t="s">
        <v>305</v>
      </c>
      <c r="F379" s="355" t="s">
        <v>306</v>
      </c>
      <c r="G379" s="355" t="s">
        <v>307</v>
      </c>
      <c r="H379" s="357" t="s">
        <v>268</v>
      </c>
      <c r="I379" s="357" t="s">
        <v>308</v>
      </c>
      <c r="J379" s="357" t="s">
        <v>309</v>
      </c>
      <c r="K379" s="357" t="s">
        <v>818</v>
      </c>
      <c r="L379" s="357" t="s">
        <v>310</v>
      </c>
      <c r="M379" s="357" t="s">
        <v>311</v>
      </c>
      <c r="N379" s="357" t="s">
        <v>312</v>
      </c>
      <c r="O379" s="357" t="s">
        <v>313</v>
      </c>
      <c r="P379" s="357" t="s">
        <v>314</v>
      </c>
      <c r="Q379" s="357" t="s">
        <v>315</v>
      </c>
      <c r="R379" s="357" t="s">
        <v>316</v>
      </c>
      <c r="S379" s="357" t="s">
        <v>317</v>
      </c>
      <c r="T379" s="357" t="s">
        <v>828</v>
      </c>
      <c r="U379" s="1454" t="s">
        <v>319</v>
      </c>
      <c r="V379" s="438"/>
    </row>
    <row r="380" spans="1:23" s="166" customFormat="1" ht="44.25" customHeight="1" thickBot="1" x14ac:dyDescent="0.4">
      <c r="A380" s="1451"/>
      <c r="B380" s="1453"/>
      <c r="C380" s="1453"/>
      <c r="D380" s="358" t="s">
        <v>320</v>
      </c>
      <c r="E380" s="358" t="s">
        <v>333</v>
      </c>
      <c r="F380" s="358" t="s">
        <v>322</v>
      </c>
      <c r="G380" s="358" t="s">
        <v>322</v>
      </c>
      <c r="H380" s="358" t="s">
        <v>77</v>
      </c>
      <c r="I380" s="358" t="s">
        <v>103</v>
      </c>
      <c r="J380" s="358" t="s">
        <v>323</v>
      </c>
      <c r="K380" s="358" t="s">
        <v>324</v>
      </c>
      <c r="L380" s="358" t="s">
        <v>324</v>
      </c>
      <c r="M380" s="358" t="s">
        <v>325</v>
      </c>
      <c r="N380" s="358" t="s">
        <v>324</v>
      </c>
      <c r="O380" s="358" t="s">
        <v>326</v>
      </c>
      <c r="P380" s="358" t="s">
        <v>820</v>
      </c>
      <c r="Q380" s="358" t="s">
        <v>327</v>
      </c>
      <c r="R380" s="358" t="s">
        <v>328</v>
      </c>
      <c r="S380" s="358" t="s">
        <v>329</v>
      </c>
      <c r="T380" s="358" t="s">
        <v>329</v>
      </c>
      <c r="U380" s="1455"/>
      <c r="V380" s="438"/>
    </row>
    <row r="381" spans="1:23" ht="15" customHeight="1" x14ac:dyDescent="0.35">
      <c r="A381" s="1442" t="str">
        <f>B375</f>
        <v>EXTRA-urb.i.1</v>
      </c>
      <c r="B381" s="361">
        <v>1</v>
      </c>
      <c r="C381" s="185"/>
      <c r="D381" s="119"/>
      <c r="E381" s="119"/>
      <c r="F381" s="185"/>
      <c r="G381" s="440"/>
      <c r="H381" s="120"/>
      <c r="I381" s="441"/>
      <c r="J381" s="442"/>
      <c r="K381" s="442"/>
      <c r="L381" s="443"/>
      <c r="M381" s="441"/>
      <c r="N381" s="443"/>
      <c r="O381" s="148"/>
      <c r="P381" s="148"/>
      <c r="Q381" s="441"/>
      <c r="R381" s="441"/>
      <c r="S381" s="441"/>
      <c r="T381" s="441"/>
      <c r="U381" s="444"/>
      <c r="V381" s="437"/>
    </row>
    <row r="382" spans="1:23" x14ac:dyDescent="0.35">
      <c r="A382" s="1442"/>
      <c r="B382" s="362">
        <v>2</v>
      </c>
      <c r="C382" s="118"/>
      <c r="D382" s="112"/>
      <c r="E382" s="112"/>
      <c r="F382" s="118"/>
      <c r="G382" s="445"/>
      <c r="H382" s="120"/>
      <c r="I382" s="428"/>
      <c r="J382" s="446"/>
      <c r="K382" s="446"/>
      <c r="L382" s="447"/>
      <c r="M382" s="428"/>
      <c r="N382" s="447"/>
      <c r="O382" s="139"/>
      <c r="P382" s="139"/>
      <c r="Q382" s="428"/>
      <c r="R382" s="428" t="s">
        <v>330</v>
      </c>
      <c r="S382" s="428"/>
      <c r="T382" s="428"/>
      <c r="U382" s="448"/>
      <c r="V382" s="437"/>
    </row>
    <row r="383" spans="1:23" x14ac:dyDescent="0.35">
      <c r="A383" s="1442"/>
      <c r="B383" s="362">
        <v>3</v>
      </c>
      <c r="C383" s="118"/>
      <c r="D383" s="112"/>
      <c r="E383" s="112"/>
      <c r="F383" s="118"/>
      <c r="G383" s="445"/>
      <c r="H383" s="120"/>
      <c r="I383" s="428"/>
      <c r="J383" s="446"/>
      <c r="K383" s="446"/>
      <c r="L383" s="447"/>
      <c r="M383" s="428"/>
      <c r="N383" s="447"/>
      <c r="O383" s="139"/>
      <c r="P383" s="139"/>
      <c r="Q383" s="428"/>
      <c r="R383" s="428"/>
      <c r="S383" s="428"/>
      <c r="T383" s="428"/>
      <c r="U383" s="448"/>
      <c r="V383" s="437"/>
    </row>
    <row r="384" spans="1:23" x14ac:dyDescent="0.35">
      <c r="A384" s="1442"/>
      <c r="B384" s="362">
        <v>4</v>
      </c>
      <c r="C384" s="118"/>
      <c r="D384" s="112"/>
      <c r="E384" s="112"/>
      <c r="F384" s="118"/>
      <c r="G384" s="445"/>
      <c r="H384" s="120"/>
      <c r="I384" s="428"/>
      <c r="J384" s="446"/>
      <c r="K384" s="446"/>
      <c r="L384" s="447"/>
      <c r="M384" s="428"/>
      <c r="N384" s="447"/>
      <c r="O384" s="139"/>
      <c r="P384" s="139"/>
      <c r="Q384" s="428"/>
      <c r="R384" s="428"/>
      <c r="S384" s="428"/>
      <c r="T384" s="428"/>
      <c r="U384" s="448"/>
      <c r="V384" s="437"/>
    </row>
    <row r="385" spans="1:23" x14ac:dyDescent="0.35">
      <c r="A385" s="1442"/>
      <c r="B385" s="362">
        <v>5</v>
      </c>
      <c r="C385" s="118"/>
      <c r="D385" s="112"/>
      <c r="E385" s="112"/>
      <c r="F385" s="118"/>
      <c r="G385" s="445"/>
      <c r="H385" s="120"/>
      <c r="I385" s="428"/>
      <c r="J385" s="446"/>
      <c r="K385" s="446"/>
      <c r="L385" s="447"/>
      <c r="M385" s="428"/>
      <c r="N385" s="447"/>
      <c r="O385" s="139"/>
      <c r="P385" s="139"/>
      <c r="Q385" s="428"/>
      <c r="R385" s="428"/>
      <c r="S385" s="428"/>
      <c r="T385" s="428"/>
      <c r="U385" s="448"/>
      <c r="V385" s="437"/>
    </row>
    <row r="386" spans="1:23" x14ac:dyDescent="0.35">
      <c r="A386" s="1442"/>
      <c r="B386" s="362">
        <v>6</v>
      </c>
      <c r="C386" s="118"/>
      <c r="D386" s="112"/>
      <c r="E386" s="112"/>
      <c r="F386" s="118"/>
      <c r="G386" s="445"/>
      <c r="H386" s="120"/>
      <c r="I386" s="428"/>
      <c r="J386" s="446"/>
      <c r="K386" s="446"/>
      <c r="L386" s="447"/>
      <c r="M386" s="428"/>
      <c r="N386" s="447"/>
      <c r="O386" s="139"/>
      <c r="P386" s="139"/>
      <c r="Q386" s="428"/>
      <c r="R386" s="428"/>
      <c r="S386" s="428"/>
      <c r="T386" s="428"/>
      <c r="U386" s="448"/>
      <c r="V386" s="437"/>
    </row>
    <row r="387" spans="1:23" x14ac:dyDescent="0.35">
      <c r="A387" s="1442"/>
      <c r="B387" s="362">
        <v>7</v>
      </c>
      <c r="C387" s="118"/>
      <c r="D387" s="112"/>
      <c r="E387" s="112"/>
      <c r="F387" s="118"/>
      <c r="G387" s="445"/>
      <c r="H387" s="120"/>
      <c r="I387" s="428"/>
      <c r="J387" s="446"/>
      <c r="K387" s="446"/>
      <c r="L387" s="447"/>
      <c r="M387" s="428"/>
      <c r="N387" s="447"/>
      <c r="O387" s="139"/>
      <c r="P387" s="139"/>
      <c r="Q387" s="428"/>
      <c r="R387" s="428"/>
      <c r="S387" s="428"/>
      <c r="T387" s="428"/>
      <c r="U387" s="448"/>
      <c r="V387" s="437"/>
    </row>
    <row r="388" spans="1:23" x14ac:dyDescent="0.35">
      <c r="A388" s="1442"/>
      <c r="B388" s="362">
        <v>8</v>
      </c>
      <c r="C388" s="118"/>
      <c r="D388" s="112"/>
      <c r="E388" s="112"/>
      <c r="F388" s="118"/>
      <c r="G388" s="445"/>
      <c r="H388" s="120"/>
      <c r="I388" s="428"/>
      <c r="J388" s="446"/>
      <c r="K388" s="446"/>
      <c r="L388" s="447"/>
      <c r="M388" s="428"/>
      <c r="N388" s="447"/>
      <c r="O388" s="139"/>
      <c r="P388" s="139"/>
      <c r="Q388" s="428"/>
      <c r="R388" s="428"/>
      <c r="S388" s="428"/>
      <c r="T388" s="428"/>
      <c r="U388" s="448"/>
      <c r="V388" s="437"/>
    </row>
    <row r="389" spans="1:23" x14ac:dyDescent="0.35">
      <c r="A389" s="1442"/>
      <c r="B389" s="362">
        <v>9</v>
      </c>
      <c r="C389" s="118"/>
      <c r="D389" s="112"/>
      <c r="E389" s="112"/>
      <c r="F389" s="118"/>
      <c r="G389" s="445"/>
      <c r="H389" s="120"/>
      <c r="I389" s="428"/>
      <c r="J389" s="446"/>
      <c r="K389" s="446"/>
      <c r="L389" s="447"/>
      <c r="M389" s="428"/>
      <c r="N389" s="447"/>
      <c r="O389" s="139"/>
      <c r="P389" s="139"/>
      <c r="Q389" s="428"/>
      <c r="R389" s="428"/>
      <c r="S389" s="428"/>
      <c r="T389" s="428"/>
      <c r="U389" s="448"/>
      <c r="V389" s="437"/>
    </row>
    <row r="390" spans="1:23" ht="15" thickBot="1" x14ac:dyDescent="0.4">
      <c r="A390" s="1443"/>
      <c r="B390" s="363">
        <v>10</v>
      </c>
      <c r="C390" s="132"/>
      <c r="D390" s="131"/>
      <c r="E390" s="131"/>
      <c r="F390" s="132"/>
      <c r="G390" s="449"/>
      <c r="H390" s="367"/>
      <c r="I390" s="450"/>
      <c r="J390" s="451"/>
      <c r="K390" s="451"/>
      <c r="L390" s="452"/>
      <c r="M390" s="450"/>
      <c r="N390" s="452"/>
      <c r="O390" s="140"/>
      <c r="P390" s="140"/>
      <c r="Q390" s="450"/>
      <c r="R390" s="450"/>
      <c r="S390" s="450"/>
      <c r="T390" s="450"/>
      <c r="U390" s="453"/>
      <c r="V390" s="437"/>
    </row>
    <row r="391" spans="1:23" ht="25" thickBot="1" x14ac:dyDescent="0.4">
      <c r="A391" s="564"/>
      <c r="C391" s="565"/>
      <c r="D391" s="566"/>
      <c r="E391" s="424" t="s">
        <v>331</v>
      </c>
      <c r="F391" s="425">
        <f>COUNTA(F381:F390)</f>
        <v>0</v>
      </c>
      <c r="G391" s="426">
        <f>COUNTA(G381:G390)</f>
        <v>0</v>
      </c>
      <c r="H391" s="565"/>
      <c r="I391" s="431"/>
      <c r="J391" s="567"/>
      <c r="K391" s="567"/>
      <c r="L391" s="568"/>
      <c r="M391" s="1354" t="s">
        <v>563</v>
      </c>
      <c r="N391" s="1355"/>
      <c r="O391" s="747">
        <f>SUM(O381:O390)</f>
        <v>0</v>
      </c>
      <c r="P391" s="748">
        <f>SUM(P381:P390)</f>
        <v>0</v>
      </c>
      <c r="Q391" s="431"/>
      <c r="S391" s="113"/>
      <c r="T391" s="117"/>
      <c r="U391" s="531"/>
      <c r="V391" s="455"/>
    </row>
    <row r="392" spans="1:23" ht="15" thickBot="1" x14ac:dyDescent="0.4">
      <c r="A392" s="456"/>
      <c r="B392" s="457"/>
      <c r="C392" s="407"/>
      <c r="D392" s="407"/>
      <c r="E392" s="407"/>
      <c r="F392" s="457"/>
      <c r="G392" s="407"/>
      <c r="H392" s="407"/>
      <c r="I392" s="457"/>
      <c r="J392" s="457"/>
      <c r="K392" s="457"/>
      <c r="L392" s="407"/>
      <c r="M392" s="407"/>
      <c r="N392" s="407"/>
      <c r="O392" s="407"/>
      <c r="P392" s="407"/>
      <c r="Q392" s="407"/>
      <c r="R392" s="407"/>
      <c r="S392" s="407"/>
      <c r="T392" s="458"/>
      <c r="U392" s="407"/>
      <c r="V392" s="459"/>
    </row>
    <row r="393" spans="1:23" ht="15" thickBot="1" x14ac:dyDescent="0.4">
      <c r="A393" s="432"/>
      <c r="B393" s="433"/>
      <c r="C393" s="434"/>
      <c r="D393" s="434"/>
      <c r="E393" s="434"/>
      <c r="F393" s="433"/>
      <c r="G393" s="434"/>
      <c r="H393" s="434"/>
      <c r="I393" s="433"/>
      <c r="J393" s="433"/>
      <c r="K393" s="433"/>
      <c r="L393" s="434"/>
      <c r="M393" s="434"/>
      <c r="N393" s="434"/>
      <c r="O393" s="434"/>
      <c r="P393" s="434"/>
      <c r="Q393" s="434"/>
      <c r="R393" s="434"/>
      <c r="S393" s="434"/>
      <c r="T393" s="434"/>
      <c r="U393" s="434"/>
      <c r="V393" s="435"/>
    </row>
    <row r="394" spans="1:23" ht="33.75" customHeight="1" thickBot="1" x14ac:dyDescent="0.4">
      <c r="A394" s="354" t="s">
        <v>9</v>
      </c>
      <c r="B394" s="1317" t="s">
        <v>125</v>
      </c>
      <c r="C394" s="1318"/>
      <c r="E394" s="1456" t="s">
        <v>294</v>
      </c>
      <c r="F394" s="1457"/>
      <c r="G394" s="1315">
        <f>VLOOKUP(B394,'EXTRAUrbano.Piano inv. forn '!$D$191:$AB$210,3,FALSE)</f>
        <v>0</v>
      </c>
      <c r="H394" s="1316"/>
      <c r="I394" s="104"/>
      <c r="J394" s="1456" t="s">
        <v>295</v>
      </c>
      <c r="K394" s="1458"/>
      <c r="L394" s="1457"/>
      <c r="M394" s="1315">
        <f>VLOOKUP(B394,'EXTRAUrbano.Piano inv. forn '!$D$191:$AB$210,4,FALSE)</f>
        <v>0</v>
      </c>
      <c r="N394" s="1316"/>
      <c r="P394" s="359" t="s">
        <v>296</v>
      </c>
      <c r="Q394" s="436"/>
      <c r="S394" s="360" t="s">
        <v>297</v>
      </c>
      <c r="T394" s="1171"/>
      <c r="U394" s="1173"/>
      <c r="V394" s="437"/>
    </row>
    <row r="395" spans="1:23" ht="13.5" customHeight="1" thickBot="1" x14ac:dyDescent="0.4">
      <c r="A395" s="133"/>
      <c r="B395" s="114"/>
      <c r="C395" s="114"/>
      <c r="E395" s="115"/>
      <c r="F395" s="115"/>
      <c r="G395" s="116"/>
      <c r="H395" s="116"/>
      <c r="I395" s="104"/>
      <c r="J395" s="115"/>
      <c r="K395" s="115"/>
      <c r="L395" s="115"/>
      <c r="M395" s="116"/>
      <c r="N395" s="116"/>
      <c r="P395" s="117"/>
      <c r="S395" s="113"/>
      <c r="T395" s="431"/>
      <c r="V395" s="134"/>
      <c r="W395" s="431"/>
    </row>
    <row r="396" spans="1:23" ht="33.75" customHeight="1" thickBot="1" x14ac:dyDescent="0.4">
      <c r="A396" s="1444" t="s">
        <v>298</v>
      </c>
      <c r="B396" s="1445"/>
      <c r="C396" s="1445"/>
      <c r="D396" s="1446"/>
      <c r="E396" s="1346">
        <f>VLOOKUP(B394,'EXTRAUrbano.Piano inv. forn '!$D$191:$AB$210,17,FALSE)</f>
        <v>0</v>
      </c>
      <c r="F396" s="1347"/>
      <c r="G396" s="1347"/>
      <c r="H396" s="1348"/>
      <c r="I396" s="104"/>
      <c r="J396" s="1447" t="s">
        <v>53</v>
      </c>
      <c r="K396" s="1448"/>
      <c r="L396" s="1449"/>
      <c r="M396" s="1346">
        <f>VLOOKUP(B394,'EXTRAUrbano.Piano inv. forn '!$D$191:$AB$210,19,FALSE)</f>
        <v>0</v>
      </c>
      <c r="N396" s="1348"/>
      <c r="O396" s="130"/>
      <c r="P396" s="360" t="s">
        <v>299</v>
      </c>
      <c r="Q396" s="135">
        <f>M396+E396</f>
        <v>0</v>
      </c>
      <c r="S396" s="360" t="s">
        <v>300</v>
      </c>
      <c r="T396" s="1171"/>
      <c r="U396" s="1173"/>
      <c r="V396" s="134"/>
      <c r="W396" s="431"/>
    </row>
    <row r="397" spans="1:23" ht="21.75" customHeight="1" thickBot="1" x14ac:dyDescent="0.4">
      <c r="A397" s="136"/>
      <c r="B397" s="137"/>
      <c r="C397" s="137"/>
      <c r="D397" s="137"/>
      <c r="E397" s="138"/>
      <c r="F397" s="138"/>
      <c r="G397" s="138"/>
      <c r="H397" s="138"/>
      <c r="I397" s="104"/>
      <c r="J397" s="115"/>
      <c r="K397" s="115"/>
      <c r="L397" s="115"/>
      <c r="M397" s="138"/>
      <c r="N397" s="138"/>
      <c r="O397" s="130"/>
      <c r="P397" s="113"/>
      <c r="Q397" s="130"/>
      <c r="S397" s="113"/>
      <c r="T397" s="114"/>
      <c r="U397" s="114"/>
      <c r="V397" s="134"/>
      <c r="W397" s="431"/>
    </row>
    <row r="398" spans="1:23" s="166" customFormat="1" ht="72" customHeight="1" x14ac:dyDescent="0.35">
      <c r="A398" s="1450" t="s">
        <v>301</v>
      </c>
      <c r="B398" s="1452" t="s">
        <v>302</v>
      </c>
      <c r="C398" s="1452" t="s">
        <v>303</v>
      </c>
      <c r="D398" s="355" t="s">
        <v>304</v>
      </c>
      <c r="E398" s="356" t="s">
        <v>305</v>
      </c>
      <c r="F398" s="355" t="s">
        <v>306</v>
      </c>
      <c r="G398" s="355" t="s">
        <v>307</v>
      </c>
      <c r="H398" s="357" t="s">
        <v>268</v>
      </c>
      <c r="I398" s="357" t="s">
        <v>308</v>
      </c>
      <c r="J398" s="357" t="s">
        <v>309</v>
      </c>
      <c r="K398" s="357" t="s">
        <v>818</v>
      </c>
      <c r="L398" s="357" t="s">
        <v>310</v>
      </c>
      <c r="M398" s="357" t="s">
        <v>311</v>
      </c>
      <c r="N398" s="357" t="s">
        <v>312</v>
      </c>
      <c r="O398" s="357" t="s">
        <v>313</v>
      </c>
      <c r="P398" s="357" t="s">
        <v>314</v>
      </c>
      <c r="Q398" s="357" t="s">
        <v>315</v>
      </c>
      <c r="R398" s="357" t="s">
        <v>316</v>
      </c>
      <c r="S398" s="357" t="s">
        <v>317</v>
      </c>
      <c r="T398" s="357" t="s">
        <v>828</v>
      </c>
      <c r="U398" s="1454" t="s">
        <v>319</v>
      </c>
      <c r="V398" s="438"/>
    </row>
    <row r="399" spans="1:23" s="166" customFormat="1" ht="44.25" customHeight="1" thickBot="1" x14ac:dyDescent="0.4">
      <c r="A399" s="1451"/>
      <c r="B399" s="1453"/>
      <c r="C399" s="1453"/>
      <c r="D399" s="358" t="s">
        <v>320</v>
      </c>
      <c r="E399" s="358" t="s">
        <v>333</v>
      </c>
      <c r="F399" s="358" t="s">
        <v>322</v>
      </c>
      <c r="G399" s="358" t="s">
        <v>322</v>
      </c>
      <c r="H399" s="358" t="s">
        <v>77</v>
      </c>
      <c r="I399" s="358" t="s">
        <v>103</v>
      </c>
      <c r="J399" s="358" t="s">
        <v>323</v>
      </c>
      <c r="K399" s="358" t="s">
        <v>324</v>
      </c>
      <c r="L399" s="358" t="s">
        <v>324</v>
      </c>
      <c r="M399" s="358" t="s">
        <v>325</v>
      </c>
      <c r="N399" s="358" t="s">
        <v>324</v>
      </c>
      <c r="O399" s="358" t="s">
        <v>326</v>
      </c>
      <c r="P399" s="358" t="s">
        <v>820</v>
      </c>
      <c r="Q399" s="358" t="s">
        <v>327</v>
      </c>
      <c r="R399" s="358" t="s">
        <v>328</v>
      </c>
      <c r="S399" s="358" t="s">
        <v>329</v>
      </c>
      <c r="T399" s="358" t="s">
        <v>329</v>
      </c>
      <c r="U399" s="1455"/>
      <c r="V399" s="438"/>
    </row>
    <row r="400" spans="1:23" ht="15" customHeight="1" x14ac:dyDescent="0.35">
      <c r="A400" s="1442" t="str">
        <f>B394</f>
        <v>EXTRA-urb.i.1</v>
      </c>
      <c r="B400" s="361">
        <v>1</v>
      </c>
      <c r="C400" s="185"/>
      <c r="D400" s="119"/>
      <c r="E400" s="119"/>
      <c r="F400" s="185"/>
      <c r="G400" s="440"/>
      <c r="H400" s="120"/>
      <c r="I400" s="441"/>
      <c r="J400" s="442"/>
      <c r="K400" s="442"/>
      <c r="L400" s="443"/>
      <c r="M400" s="441"/>
      <c r="N400" s="443"/>
      <c r="O400" s="148"/>
      <c r="P400" s="148"/>
      <c r="Q400" s="441"/>
      <c r="R400" s="441"/>
      <c r="S400" s="441"/>
      <c r="T400" s="441"/>
      <c r="U400" s="444"/>
      <c r="V400" s="437"/>
    </row>
    <row r="401" spans="1:23" x14ac:dyDescent="0.35">
      <c r="A401" s="1442"/>
      <c r="B401" s="362">
        <v>2</v>
      </c>
      <c r="C401" s="118"/>
      <c r="D401" s="112"/>
      <c r="E401" s="112"/>
      <c r="F401" s="118"/>
      <c r="G401" s="445"/>
      <c r="H401" s="120"/>
      <c r="I401" s="428"/>
      <c r="J401" s="446"/>
      <c r="K401" s="446"/>
      <c r="L401" s="447"/>
      <c r="M401" s="428"/>
      <c r="N401" s="447"/>
      <c r="O401" s="139"/>
      <c r="P401" s="139"/>
      <c r="Q401" s="428"/>
      <c r="R401" s="428" t="s">
        <v>330</v>
      </c>
      <c r="S401" s="428"/>
      <c r="T401" s="428"/>
      <c r="U401" s="448"/>
      <c r="V401" s="437"/>
    </row>
    <row r="402" spans="1:23" x14ac:dyDescent="0.35">
      <c r="A402" s="1442"/>
      <c r="B402" s="362">
        <v>3</v>
      </c>
      <c r="C402" s="118"/>
      <c r="D402" s="112"/>
      <c r="E402" s="112"/>
      <c r="F402" s="118"/>
      <c r="G402" s="445"/>
      <c r="H402" s="120"/>
      <c r="I402" s="428"/>
      <c r="J402" s="446"/>
      <c r="K402" s="446"/>
      <c r="L402" s="447"/>
      <c r="M402" s="428"/>
      <c r="N402" s="447"/>
      <c r="O402" s="139"/>
      <c r="P402" s="139"/>
      <c r="Q402" s="428"/>
      <c r="R402" s="428"/>
      <c r="S402" s="428"/>
      <c r="T402" s="428"/>
      <c r="U402" s="448"/>
      <c r="V402" s="437"/>
    </row>
    <row r="403" spans="1:23" x14ac:dyDescent="0.35">
      <c r="A403" s="1442"/>
      <c r="B403" s="362">
        <v>4</v>
      </c>
      <c r="C403" s="118"/>
      <c r="D403" s="112"/>
      <c r="E403" s="112"/>
      <c r="F403" s="118"/>
      <c r="G403" s="445"/>
      <c r="H403" s="120"/>
      <c r="I403" s="428"/>
      <c r="J403" s="446"/>
      <c r="K403" s="446"/>
      <c r="L403" s="447"/>
      <c r="M403" s="428"/>
      <c r="N403" s="447"/>
      <c r="O403" s="139"/>
      <c r="P403" s="139"/>
      <c r="Q403" s="428"/>
      <c r="R403" s="428"/>
      <c r="S403" s="428"/>
      <c r="T403" s="428"/>
      <c r="U403" s="448"/>
      <c r="V403" s="437"/>
    </row>
    <row r="404" spans="1:23" x14ac:dyDescent="0.35">
      <c r="A404" s="1442"/>
      <c r="B404" s="362">
        <v>5</v>
      </c>
      <c r="C404" s="118"/>
      <c r="D404" s="112"/>
      <c r="E404" s="112"/>
      <c r="F404" s="118"/>
      <c r="G404" s="445"/>
      <c r="H404" s="120"/>
      <c r="I404" s="428"/>
      <c r="J404" s="446"/>
      <c r="K404" s="446"/>
      <c r="L404" s="447"/>
      <c r="M404" s="428"/>
      <c r="N404" s="447"/>
      <c r="O404" s="139"/>
      <c r="P404" s="139"/>
      <c r="Q404" s="428"/>
      <c r="R404" s="428"/>
      <c r="S404" s="428"/>
      <c r="T404" s="428"/>
      <c r="U404" s="448"/>
      <c r="V404" s="437"/>
    </row>
    <row r="405" spans="1:23" x14ac:dyDescent="0.35">
      <c r="A405" s="1442"/>
      <c r="B405" s="362">
        <v>6</v>
      </c>
      <c r="C405" s="118"/>
      <c r="D405" s="112"/>
      <c r="E405" s="112"/>
      <c r="F405" s="118"/>
      <c r="G405" s="445"/>
      <c r="H405" s="120"/>
      <c r="I405" s="428"/>
      <c r="J405" s="446"/>
      <c r="K405" s="446"/>
      <c r="L405" s="447"/>
      <c r="M405" s="428"/>
      <c r="N405" s="447"/>
      <c r="O405" s="139"/>
      <c r="P405" s="139"/>
      <c r="Q405" s="428"/>
      <c r="R405" s="428"/>
      <c r="S405" s="428"/>
      <c r="T405" s="428"/>
      <c r="U405" s="448"/>
      <c r="V405" s="437"/>
    </row>
    <row r="406" spans="1:23" x14ac:dyDescent="0.35">
      <c r="A406" s="1442"/>
      <c r="B406" s="362">
        <v>7</v>
      </c>
      <c r="C406" s="118"/>
      <c r="D406" s="112"/>
      <c r="E406" s="112"/>
      <c r="F406" s="118"/>
      <c r="G406" s="445"/>
      <c r="H406" s="120"/>
      <c r="I406" s="428"/>
      <c r="J406" s="446"/>
      <c r="K406" s="446"/>
      <c r="L406" s="447"/>
      <c r="M406" s="428"/>
      <c r="N406" s="447"/>
      <c r="O406" s="139"/>
      <c r="P406" s="139"/>
      <c r="Q406" s="428"/>
      <c r="R406" s="428"/>
      <c r="S406" s="428"/>
      <c r="T406" s="428"/>
      <c r="U406" s="448"/>
      <c r="V406" s="437"/>
    </row>
    <row r="407" spans="1:23" x14ac:dyDescent="0.35">
      <c r="A407" s="1442"/>
      <c r="B407" s="362">
        <v>8</v>
      </c>
      <c r="C407" s="118"/>
      <c r="D407" s="112"/>
      <c r="E407" s="112"/>
      <c r="F407" s="118"/>
      <c r="G407" s="445"/>
      <c r="H407" s="120"/>
      <c r="I407" s="428"/>
      <c r="J407" s="446"/>
      <c r="K407" s="446"/>
      <c r="L407" s="447"/>
      <c r="M407" s="428"/>
      <c r="N407" s="447"/>
      <c r="O407" s="139"/>
      <c r="P407" s="139"/>
      <c r="Q407" s="428"/>
      <c r="R407" s="428"/>
      <c r="S407" s="428"/>
      <c r="T407" s="428"/>
      <c r="U407" s="448"/>
      <c r="V407" s="437"/>
    </row>
    <row r="408" spans="1:23" x14ac:dyDescent="0.35">
      <c r="A408" s="1442"/>
      <c r="B408" s="362">
        <v>9</v>
      </c>
      <c r="C408" s="118"/>
      <c r="D408" s="112"/>
      <c r="E408" s="112"/>
      <c r="F408" s="118"/>
      <c r="G408" s="445"/>
      <c r="H408" s="120"/>
      <c r="I408" s="428"/>
      <c r="J408" s="446"/>
      <c r="K408" s="446"/>
      <c r="L408" s="447"/>
      <c r="M408" s="428"/>
      <c r="N408" s="447"/>
      <c r="O408" s="139"/>
      <c r="P408" s="139"/>
      <c r="Q408" s="428"/>
      <c r="R408" s="428"/>
      <c r="S408" s="428"/>
      <c r="T408" s="428"/>
      <c r="U408" s="448"/>
      <c r="V408" s="437"/>
    </row>
    <row r="409" spans="1:23" ht="15" thickBot="1" x14ac:dyDescent="0.4">
      <c r="A409" s="1443"/>
      <c r="B409" s="363">
        <v>10</v>
      </c>
      <c r="C409" s="132"/>
      <c r="D409" s="131"/>
      <c r="E409" s="131"/>
      <c r="F409" s="132"/>
      <c r="G409" s="449"/>
      <c r="H409" s="367"/>
      <c r="I409" s="450"/>
      <c r="J409" s="451"/>
      <c r="K409" s="451"/>
      <c r="L409" s="452"/>
      <c r="M409" s="450"/>
      <c r="N409" s="452"/>
      <c r="O409" s="140"/>
      <c r="P409" s="140"/>
      <c r="Q409" s="450"/>
      <c r="R409" s="450"/>
      <c r="S409" s="450"/>
      <c r="T409" s="450"/>
      <c r="U409" s="453"/>
      <c r="V409" s="437"/>
    </row>
    <row r="410" spans="1:23" ht="25" thickBot="1" x14ac:dyDescent="0.4">
      <c r="A410" s="564"/>
      <c r="C410" s="565"/>
      <c r="D410" s="566"/>
      <c r="E410" s="424" t="s">
        <v>331</v>
      </c>
      <c r="F410" s="425">
        <f>COUNTA(F400:F409)</f>
        <v>0</v>
      </c>
      <c r="G410" s="426">
        <f>COUNTA(G400:G409)</f>
        <v>0</v>
      </c>
      <c r="H410" s="565"/>
      <c r="I410" s="431"/>
      <c r="J410" s="567"/>
      <c r="K410" s="567"/>
      <c r="L410" s="568"/>
      <c r="M410" s="1354" t="s">
        <v>563</v>
      </c>
      <c r="N410" s="1355"/>
      <c r="O410" s="747">
        <f>SUM(O400:O409)</f>
        <v>0</v>
      </c>
      <c r="P410" s="748">
        <f>SUM(P400:P409)</f>
        <v>0</v>
      </c>
      <c r="Q410" s="431"/>
      <c r="S410" s="113"/>
      <c r="T410" s="117"/>
      <c r="U410" s="531"/>
      <c r="V410" s="455"/>
    </row>
    <row r="411" spans="1:23" ht="15" thickBot="1" x14ac:dyDescent="0.4">
      <c r="A411" s="456"/>
      <c r="B411" s="457"/>
      <c r="C411" s="407"/>
      <c r="D411" s="407"/>
      <c r="E411" s="407"/>
      <c r="F411" s="457"/>
      <c r="G411" s="407"/>
      <c r="H411" s="407"/>
      <c r="I411" s="457"/>
      <c r="J411" s="457"/>
      <c r="K411" s="457"/>
      <c r="L411" s="407"/>
      <c r="M411" s="407"/>
      <c r="N411" s="407"/>
      <c r="O411" s="407"/>
      <c r="P411" s="407"/>
      <c r="Q411" s="407"/>
      <c r="R411" s="407"/>
      <c r="S411" s="407"/>
      <c r="T411" s="458"/>
      <c r="U411" s="407"/>
      <c r="V411" s="459"/>
    </row>
    <row r="412" spans="1:23" ht="15" thickBot="1" x14ac:dyDescent="0.4">
      <c r="A412" s="432"/>
      <c r="B412" s="433"/>
      <c r="C412" s="434"/>
      <c r="D412" s="434"/>
      <c r="E412" s="434"/>
      <c r="F412" s="433"/>
      <c r="G412" s="434"/>
      <c r="H412" s="434"/>
      <c r="I412" s="433"/>
      <c r="J412" s="433"/>
      <c r="K412" s="433"/>
      <c r="L412" s="434"/>
      <c r="M412" s="434"/>
      <c r="N412" s="434"/>
      <c r="O412" s="434"/>
      <c r="P412" s="434"/>
      <c r="Q412" s="434"/>
      <c r="R412" s="434"/>
      <c r="S412" s="434"/>
      <c r="T412" s="434"/>
      <c r="U412" s="434"/>
      <c r="V412" s="435"/>
    </row>
    <row r="413" spans="1:23" ht="33.75" customHeight="1" thickBot="1" x14ac:dyDescent="0.4">
      <c r="A413" s="354" t="s">
        <v>9</v>
      </c>
      <c r="B413" s="1317" t="s">
        <v>125</v>
      </c>
      <c r="C413" s="1318"/>
      <c r="E413" s="1456" t="s">
        <v>294</v>
      </c>
      <c r="F413" s="1457"/>
      <c r="G413" s="1315">
        <f>VLOOKUP(B413,'EXTRAUrbano.Piano inv. forn '!$D$191:$AB$210,3,FALSE)</f>
        <v>0</v>
      </c>
      <c r="H413" s="1316"/>
      <c r="I413" s="104"/>
      <c r="J413" s="1456" t="s">
        <v>295</v>
      </c>
      <c r="K413" s="1458"/>
      <c r="L413" s="1457"/>
      <c r="M413" s="1315">
        <f>VLOOKUP(B413,'EXTRAUrbano.Piano inv. forn '!$D$191:$AB$210,4,FALSE)</f>
        <v>0</v>
      </c>
      <c r="N413" s="1316"/>
      <c r="P413" s="359" t="s">
        <v>296</v>
      </c>
      <c r="Q413" s="436"/>
      <c r="S413" s="360" t="s">
        <v>297</v>
      </c>
      <c r="T413" s="1171"/>
      <c r="U413" s="1173"/>
      <c r="V413" s="437"/>
    </row>
    <row r="414" spans="1:23" ht="13.5" customHeight="1" thickBot="1" x14ac:dyDescent="0.4">
      <c r="A414" s="133"/>
      <c r="B414" s="114"/>
      <c r="C414" s="114"/>
      <c r="E414" s="115"/>
      <c r="F414" s="115"/>
      <c r="G414" s="116"/>
      <c r="H414" s="116"/>
      <c r="I414" s="104"/>
      <c r="J414" s="115"/>
      <c r="K414" s="115"/>
      <c r="L414" s="115"/>
      <c r="M414" s="116"/>
      <c r="N414" s="116"/>
      <c r="P414" s="117"/>
      <c r="S414" s="113"/>
      <c r="T414" s="431"/>
      <c r="V414" s="134"/>
      <c r="W414" s="431"/>
    </row>
    <row r="415" spans="1:23" ht="33.75" customHeight="1" thickBot="1" x14ac:dyDescent="0.4">
      <c r="A415" s="1444" t="s">
        <v>298</v>
      </c>
      <c r="B415" s="1445"/>
      <c r="C415" s="1445"/>
      <c r="D415" s="1446"/>
      <c r="E415" s="1346">
        <f>VLOOKUP(B413,'EXTRAUrbano.Piano inv. forn '!$D$191:$AB$210,17,FALSE)</f>
        <v>0</v>
      </c>
      <c r="F415" s="1347"/>
      <c r="G415" s="1347"/>
      <c r="H415" s="1348"/>
      <c r="I415" s="104"/>
      <c r="J415" s="1447" t="s">
        <v>53</v>
      </c>
      <c r="K415" s="1448"/>
      <c r="L415" s="1449"/>
      <c r="M415" s="1346">
        <f>VLOOKUP(B413,'EXTRAUrbano.Piano inv. forn '!$D$191:$AB$210,19,FALSE)</f>
        <v>0</v>
      </c>
      <c r="N415" s="1348"/>
      <c r="O415" s="130"/>
      <c r="P415" s="360" t="s">
        <v>299</v>
      </c>
      <c r="Q415" s="135">
        <f>M415+E415</f>
        <v>0</v>
      </c>
      <c r="S415" s="360" t="s">
        <v>300</v>
      </c>
      <c r="T415" s="1171"/>
      <c r="U415" s="1173"/>
      <c r="V415" s="134"/>
      <c r="W415" s="431"/>
    </row>
    <row r="416" spans="1:23" ht="21.75" customHeight="1" thickBot="1" x14ac:dyDescent="0.4">
      <c r="A416" s="136"/>
      <c r="B416" s="137"/>
      <c r="C416" s="137"/>
      <c r="D416" s="137"/>
      <c r="E416" s="138"/>
      <c r="F416" s="138"/>
      <c r="G416" s="138"/>
      <c r="H416" s="138"/>
      <c r="I416" s="104"/>
      <c r="J416" s="115"/>
      <c r="K416" s="115"/>
      <c r="L416" s="115"/>
      <c r="M416" s="138"/>
      <c r="N416" s="138"/>
      <c r="O416" s="130"/>
      <c r="P416" s="113"/>
      <c r="Q416" s="130"/>
      <c r="S416" s="113"/>
      <c r="T416" s="114"/>
      <c r="U416" s="114"/>
      <c r="V416" s="134"/>
      <c r="W416" s="431"/>
    </row>
    <row r="417" spans="1:22" s="166" customFormat="1" ht="72" customHeight="1" x14ac:dyDescent="0.35">
      <c r="A417" s="1450" t="s">
        <v>301</v>
      </c>
      <c r="B417" s="1452" t="s">
        <v>302</v>
      </c>
      <c r="C417" s="1452" t="s">
        <v>303</v>
      </c>
      <c r="D417" s="355" t="s">
        <v>304</v>
      </c>
      <c r="E417" s="356" t="s">
        <v>305</v>
      </c>
      <c r="F417" s="355" t="s">
        <v>306</v>
      </c>
      <c r="G417" s="355" t="s">
        <v>307</v>
      </c>
      <c r="H417" s="357" t="s">
        <v>268</v>
      </c>
      <c r="I417" s="357" t="s">
        <v>308</v>
      </c>
      <c r="J417" s="357" t="s">
        <v>309</v>
      </c>
      <c r="K417" s="357" t="s">
        <v>818</v>
      </c>
      <c r="L417" s="357" t="s">
        <v>310</v>
      </c>
      <c r="M417" s="357" t="s">
        <v>311</v>
      </c>
      <c r="N417" s="357" t="s">
        <v>312</v>
      </c>
      <c r="O417" s="357" t="s">
        <v>313</v>
      </c>
      <c r="P417" s="357" t="s">
        <v>314</v>
      </c>
      <c r="Q417" s="357" t="s">
        <v>315</v>
      </c>
      <c r="R417" s="357" t="s">
        <v>316</v>
      </c>
      <c r="S417" s="357" t="s">
        <v>317</v>
      </c>
      <c r="T417" s="357" t="s">
        <v>828</v>
      </c>
      <c r="U417" s="1454" t="s">
        <v>319</v>
      </c>
      <c r="V417" s="438"/>
    </row>
    <row r="418" spans="1:22" s="166" customFormat="1" ht="44.25" customHeight="1" thickBot="1" x14ac:dyDescent="0.4">
      <c r="A418" s="1451"/>
      <c r="B418" s="1453"/>
      <c r="C418" s="1453"/>
      <c r="D418" s="358" t="s">
        <v>320</v>
      </c>
      <c r="E418" s="358" t="s">
        <v>333</v>
      </c>
      <c r="F418" s="358" t="s">
        <v>322</v>
      </c>
      <c r="G418" s="358" t="s">
        <v>322</v>
      </c>
      <c r="H418" s="358" t="s">
        <v>77</v>
      </c>
      <c r="I418" s="358" t="s">
        <v>103</v>
      </c>
      <c r="J418" s="358" t="s">
        <v>323</v>
      </c>
      <c r="K418" s="358" t="s">
        <v>324</v>
      </c>
      <c r="L418" s="358" t="s">
        <v>324</v>
      </c>
      <c r="M418" s="358" t="s">
        <v>325</v>
      </c>
      <c r="N418" s="358" t="s">
        <v>324</v>
      </c>
      <c r="O418" s="358" t="s">
        <v>326</v>
      </c>
      <c r="P418" s="358" t="s">
        <v>820</v>
      </c>
      <c r="Q418" s="358" t="s">
        <v>327</v>
      </c>
      <c r="R418" s="358" t="s">
        <v>328</v>
      </c>
      <c r="S418" s="358" t="s">
        <v>329</v>
      </c>
      <c r="T418" s="358" t="s">
        <v>329</v>
      </c>
      <c r="U418" s="1455"/>
      <c r="V418" s="438"/>
    </row>
    <row r="419" spans="1:22" ht="15" customHeight="1" x14ac:dyDescent="0.35">
      <c r="A419" s="1442" t="str">
        <f>B413</f>
        <v>EXTRA-urb.i.1</v>
      </c>
      <c r="B419" s="361">
        <v>1</v>
      </c>
      <c r="C419" s="185"/>
      <c r="D419" s="119"/>
      <c r="E419" s="119"/>
      <c r="F419" s="185"/>
      <c r="G419" s="440"/>
      <c r="H419" s="120"/>
      <c r="I419" s="441"/>
      <c r="J419" s="442"/>
      <c r="K419" s="442"/>
      <c r="L419" s="443"/>
      <c r="M419" s="441"/>
      <c r="N419" s="443"/>
      <c r="O419" s="148"/>
      <c r="P419" s="148"/>
      <c r="Q419" s="441"/>
      <c r="R419" s="441"/>
      <c r="S419" s="441"/>
      <c r="T419" s="441"/>
      <c r="U419" s="444"/>
      <c r="V419" s="437"/>
    </row>
    <row r="420" spans="1:22" x14ac:dyDescent="0.35">
      <c r="A420" s="1442"/>
      <c r="B420" s="362">
        <v>2</v>
      </c>
      <c r="C420" s="118"/>
      <c r="D420" s="112"/>
      <c r="E420" s="112"/>
      <c r="F420" s="118"/>
      <c r="G420" s="445"/>
      <c r="H420" s="120"/>
      <c r="I420" s="428"/>
      <c r="J420" s="446"/>
      <c r="K420" s="446"/>
      <c r="L420" s="447"/>
      <c r="M420" s="428"/>
      <c r="N420" s="447"/>
      <c r="O420" s="139"/>
      <c r="P420" s="139"/>
      <c r="Q420" s="428"/>
      <c r="R420" s="428" t="s">
        <v>330</v>
      </c>
      <c r="S420" s="428"/>
      <c r="T420" s="428"/>
      <c r="U420" s="448"/>
      <c r="V420" s="437"/>
    </row>
    <row r="421" spans="1:22" x14ac:dyDescent="0.35">
      <c r="A421" s="1442"/>
      <c r="B421" s="362">
        <v>3</v>
      </c>
      <c r="C421" s="118"/>
      <c r="D421" s="112"/>
      <c r="E421" s="112"/>
      <c r="F421" s="118"/>
      <c r="G421" s="445"/>
      <c r="H421" s="120"/>
      <c r="I421" s="428"/>
      <c r="J421" s="446"/>
      <c r="K421" s="446"/>
      <c r="L421" s="447"/>
      <c r="M421" s="428"/>
      <c r="N421" s="447"/>
      <c r="O421" s="139"/>
      <c r="P421" s="139"/>
      <c r="Q421" s="428"/>
      <c r="R421" s="428"/>
      <c r="S421" s="428"/>
      <c r="T421" s="428"/>
      <c r="U421" s="448"/>
      <c r="V421" s="437"/>
    </row>
    <row r="422" spans="1:22" x14ac:dyDescent="0.35">
      <c r="A422" s="1442"/>
      <c r="B422" s="362">
        <v>4</v>
      </c>
      <c r="C422" s="118"/>
      <c r="D422" s="112"/>
      <c r="E422" s="112"/>
      <c r="F422" s="118"/>
      <c r="G422" s="445"/>
      <c r="H422" s="120"/>
      <c r="I422" s="428"/>
      <c r="J422" s="446"/>
      <c r="K422" s="446"/>
      <c r="L422" s="447"/>
      <c r="M422" s="428"/>
      <c r="N422" s="447"/>
      <c r="O422" s="139"/>
      <c r="P422" s="139"/>
      <c r="Q422" s="428"/>
      <c r="R422" s="428"/>
      <c r="S422" s="428"/>
      <c r="T422" s="428"/>
      <c r="U422" s="448"/>
      <c r="V422" s="437"/>
    </row>
    <row r="423" spans="1:22" x14ac:dyDescent="0.35">
      <c r="A423" s="1442"/>
      <c r="B423" s="362">
        <v>5</v>
      </c>
      <c r="C423" s="118"/>
      <c r="D423" s="112"/>
      <c r="E423" s="112"/>
      <c r="F423" s="118"/>
      <c r="G423" s="445"/>
      <c r="H423" s="120"/>
      <c r="I423" s="428"/>
      <c r="J423" s="446"/>
      <c r="K423" s="446"/>
      <c r="L423" s="447"/>
      <c r="M423" s="428"/>
      <c r="N423" s="447"/>
      <c r="O423" s="139"/>
      <c r="P423" s="139"/>
      <c r="Q423" s="428"/>
      <c r="R423" s="428"/>
      <c r="S423" s="428"/>
      <c r="T423" s="428"/>
      <c r="U423" s="448"/>
      <c r="V423" s="437"/>
    </row>
    <row r="424" spans="1:22" x14ac:dyDescent="0.35">
      <c r="A424" s="1442"/>
      <c r="B424" s="362">
        <v>6</v>
      </c>
      <c r="C424" s="118"/>
      <c r="D424" s="112"/>
      <c r="E424" s="112"/>
      <c r="F424" s="118"/>
      <c r="G424" s="445"/>
      <c r="H424" s="120"/>
      <c r="I424" s="428"/>
      <c r="J424" s="446"/>
      <c r="K424" s="446"/>
      <c r="L424" s="447"/>
      <c r="M424" s="428"/>
      <c r="N424" s="447"/>
      <c r="O424" s="139"/>
      <c r="P424" s="139"/>
      <c r="Q424" s="428"/>
      <c r="R424" s="428"/>
      <c r="S424" s="428"/>
      <c r="T424" s="428"/>
      <c r="U424" s="448"/>
      <c r="V424" s="437"/>
    </row>
    <row r="425" spans="1:22" x14ac:dyDescent="0.35">
      <c r="A425" s="1442"/>
      <c r="B425" s="362">
        <v>7</v>
      </c>
      <c r="C425" s="118"/>
      <c r="D425" s="112"/>
      <c r="E425" s="112"/>
      <c r="F425" s="118"/>
      <c r="G425" s="445"/>
      <c r="H425" s="120"/>
      <c r="I425" s="428"/>
      <c r="J425" s="446"/>
      <c r="K425" s="446"/>
      <c r="L425" s="447"/>
      <c r="M425" s="428"/>
      <c r="N425" s="447"/>
      <c r="O425" s="139"/>
      <c r="P425" s="139"/>
      <c r="Q425" s="428"/>
      <c r="R425" s="428"/>
      <c r="S425" s="428"/>
      <c r="T425" s="428"/>
      <c r="U425" s="448"/>
      <c r="V425" s="437"/>
    </row>
    <row r="426" spans="1:22" x14ac:dyDescent="0.35">
      <c r="A426" s="1442"/>
      <c r="B426" s="362">
        <v>8</v>
      </c>
      <c r="C426" s="118"/>
      <c r="D426" s="112"/>
      <c r="E426" s="112"/>
      <c r="F426" s="118"/>
      <c r="G426" s="445"/>
      <c r="H426" s="120"/>
      <c r="I426" s="428"/>
      <c r="J426" s="446"/>
      <c r="K426" s="446"/>
      <c r="L426" s="447"/>
      <c r="M426" s="428"/>
      <c r="N426" s="447"/>
      <c r="O426" s="139"/>
      <c r="P426" s="139"/>
      <c r="Q426" s="428"/>
      <c r="R426" s="428"/>
      <c r="S426" s="428"/>
      <c r="T426" s="428"/>
      <c r="U426" s="448"/>
      <c r="V426" s="437"/>
    </row>
    <row r="427" spans="1:22" x14ac:dyDescent="0.35">
      <c r="A427" s="1442"/>
      <c r="B427" s="362">
        <v>9</v>
      </c>
      <c r="C427" s="118"/>
      <c r="D427" s="112"/>
      <c r="E427" s="112"/>
      <c r="F427" s="118"/>
      <c r="G427" s="445"/>
      <c r="H427" s="120"/>
      <c r="I427" s="428"/>
      <c r="J427" s="446"/>
      <c r="K427" s="446"/>
      <c r="L427" s="447"/>
      <c r="M427" s="428"/>
      <c r="N427" s="447"/>
      <c r="O427" s="139"/>
      <c r="P427" s="139"/>
      <c r="Q427" s="428"/>
      <c r="R427" s="428"/>
      <c r="S427" s="428"/>
      <c r="T427" s="428"/>
      <c r="U427" s="448"/>
      <c r="V427" s="437"/>
    </row>
    <row r="428" spans="1:22" ht="15" thickBot="1" x14ac:dyDescent="0.4">
      <c r="A428" s="1443"/>
      <c r="B428" s="363">
        <v>10</v>
      </c>
      <c r="C428" s="132"/>
      <c r="D428" s="131"/>
      <c r="E428" s="131"/>
      <c r="F428" s="132"/>
      <c r="G428" s="449"/>
      <c r="H428" s="367"/>
      <c r="I428" s="450"/>
      <c r="J428" s="451"/>
      <c r="K428" s="451"/>
      <c r="L428" s="452"/>
      <c r="M428" s="450"/>
      <c r="N428" s="452"/>
      <c r="O428" s="140"/>
      <c r="P428" s="140"/>
      <c r="Q428" s="450"/>
      <c r="R428" s="450"/>
      <c r="S428" s="450"/>
      <c r="T428" s="450"/>
      <c r="U428" s="453"/>
      <c r="V428" s="437"/>
    </row>
    <row r="429" spans="1:22" ht="25" thickBot="1" x14ac:dyDescent="0.4">
      <c r="A429" s="564"/>
      <c r="C429" s="565"/>
      <c r="D429" s="566"/>
      <c r="E429" s="424" t="s">
        <v>331</v>
      </c>
      <c r="F429" s="425">
        <f>COUNTA(F419:F428)</f>
        <v>0</v>
      </c>
      <c r="G429" s="426">
        <f>COUNTA(G419:G428)</f>
        <v>0</v>
      </c>
      <c r="H429" s="565"/>
      <c r="I429" s="431"/>
      <c r="J429" s="567"/>
      <c r="K429" s="567"/>
      <c r="L429" s="568"/>
      <c r="M429" s="1354" t="s">
        <v>563</v>
      </c>
      <c r="N429" s="1355"/>
      <c r="O429" s="747">
        <f>SUM(O419:O428)</f>
        <v>0</v>
      </c>
      <c r="P429" s="748">
        <f>SUM(P419:P428)</f>
        <v>0</v>
      </c>
      <c r="Q429" s="431"/>
      <c r="S429" s="113"/>
      <c r="T429" s="117"/>
      <c r="U429" s="531"/>
      <c r="V429" s="455"/>
    </row>
    <row r="430" spans="1:22" ht="15" thickBot="1" x14ac:dyDescent="0.4">
      <c r="A430" s="456"/>
      <c r="B430" s="457"/>
      <c r="C430" s="407"/>
      <c r="D430" s="407"/>
      <c r="E430" s="407"/>
      <c r="F430" s="457"/>
      <c r="G430" s="407"/>
      <c r="H430" s="407"/>
      <c r="I430" s="457"/>
      <c r="J430" s="457"/>
      <c r="K430" s="457"/>
      <c r="L430" s="407"/>
      <c r="M430" s="407"/>
      <c r="N430" s="407"/>
      <c r="O430" s="407"/>
      <c r="P430" s="407"/>
      <c r="Q430" s="407"/>
      <c r="R430" s="407"/>
      <c r="S430" s="407"/>
      <c r="T430" s="458"/>
      <c r="U430" s="407"/>
      <c r="V430" s="459"/>
    </row>
    <row r="431" spans="1:22" ht="15" thickBot="1" x14ac:dyDescent="0.4">
      <c r="A431" s="432"/>
      <c r="B431" s="433"/>
      <c r="C431" s="434"/>
      <c r="D431" s="434"/>
      <c r="E431" s="434"/>
      <c r="F431" s="433"/>
      <c r="G431" s="434"/>
      <c r="H431" s="434"/>
      <c r="I431" s="433"/>
      <c r="J431" s="433"/>
      <c r="K431" s="433"/>
      <c r="L431" s="434"/>
      <c r="M431" s="434"/>
      <c r="N431" s="434"/>
      <c r="O431" s="434"/>
      <c r="P431" s="434"/>
      <c r="Q431" s="434"/>
      <c r="R431" s="434"/>
      <c r="S431" s="434"/>
      <c r="T431" s="434"/>
      <c r="U431" s="434"/>
      <c r="V431" s="435"/>
    </row>
    <row r="432" spans="1:22" ht="33.75" customHeight="1" thickBot="1" x14ac:dyDescent="0.4">
      <c r="A432" s="354" t="s">
        <v>9</v>
      </c>
      <c r="B432" s="1317" t="s">
        <v>125</v>
      </c>
      <c r="C432" s="1318"/>
      <c r="E432" s="1456" t="s">
        <v>294</v>
      </c>
      <c r="F432" s="1457"/>
      <c r="G432" s="1315">
        <f>VLOOKUP(B432,'EXTRAUrbano.Piano inv. forn '!$D$191:$AB$210,3,FALSE)</f>
        <v>0</v>
      </c>
      <c r="H432" s="1316"/>
      <c r="I432" s="104"/>
      <c r="J432" s="1456" t="s">
        <v>295</v>
      </c>
      <c r="K432" s="1458"/>
      <c r="L432" s="1457"/>
      <c r="M432" s="1315">
        <f>VLOOKUP(B432,'EXTRAUrbano.Piano inv. forn '!$D$191:$AB$210,4,FALSE)</f>
        <v>0</v>
      </c>
      <c r="N432" s="1316"/>
      <c r="P432" s="359" t="s">
        <v>296</v>
      </c>
      <c r="Q432" s="436"/>
      <c r="S432" s="360" t="s">
        <v>297</v>
      </c>
      <c r="T432" s="1171"/>
      <c r="U432" s="1173"/>
      <c r="V432" s="437"/>
    </row>
    <row r="433" spans="1:23" ht="13.5" customHeight="1" thickBot="1" x14ac:dyDescent="0.4">
      <c r="A433" s="133"/>
      <c r="B433" s="114"/>
      <c r="C433" s="114"/>
      <c r="E433" s="115"/>
      <c r="F433" s="115"/>
      <c r="G433" s="116"/>
      <c r="H433" s="116"/>
      <c r="I433" s="104"/>
      <c r="J433" s="115"/>
      <c r="K433" s="115"/>
      <c r="L433" s="115"/>
      <c r="M433" s="116"/>
      <c r="N433" s="116"/>
      <c r="P433" s="117"/>
      <c r="S433" s="113"/>
      <c r="T433" s="431"/>
      <c r="V433" s="134"/>
      <c r="W433" s="431"/>
    </row>
    <row r="434" spans="1:23" ht="33.75" customHeight="1" thickBot="1" x14ac:dyDescent="0.4">
      <c r="A434" s="1444" t="s">
        <v>298</v>
      </c>
      <c r="B434" s="1445"/>
      <c r="C434" s="1445"/>
      <c r="D434" s="1446"/>
      <c r="E434" s="1346">
        <f>VLOOKUP(B432,'EXTRAUrbano.Piano inv. forn '!$D$191:$AB$210,17,FALSE)</f>
        <v>0</v>
      </c>
      <c r="F434" s="1347"/>
      <c r="G434" s="1347"/>
      <c r="H434" s="1348"/>
      <c r="I434" s="104"/>
      <c r="J434" s="1447" t="s">
        <v>53</v>
      </c>
      <c r="K434" s="1448"/>
      <c r="L434" s="1449"/>
      <c r="M434" s="1346">
        <f>VLOOKUP(B432,'EXTRAUrbano.Piano inv. forn '!$D$191:$AB$210,19,FALSE)</f>
        <v>0</v>
      </c>
      <c r="N434" s="1348"/>
      <c r="O434" s="130"/>
      <c r="P434" s="360" t="s">
        <v>299</v>
      </c>
      <c r="Q434" s="135">
        <f>M434+E434</f>
        <v>0</v>
      </c>
      <c r="S434" s="360" t="s">
        <v>300</v>
      </c>
      <c r="T434" s="1171"/>
      <c r="U434" s="1173"/>
      <c r="V434" s="134"/>
      <c r="W434" s="431"/>
    </row>
    <row r="435" spans="1:23" ht="21.75" customHeight="1" thickBot="1" x14ac:dyDescent="0.4">
      <c r="A435" s="136"/>
      <c r="B435" s="137"/>
      <c r="C435" s="137"/>
      <c r="D435" s="137"/>
      <c r="E435" s="138"/>
      <c r="F435" s="138"/>
      <c r="G435" s="138"/>
      <c r="H435" s="138"/>
      <c r="I435" s="104"/>
      <c r="J435" s="115"/>
      <c r="K435" s="115"/>
      <c r="L435" s="115"/>
      <c r="M435" s="138"/>
      <c r="N435" s="138"/>
      <c r="O435" s="130"/>
      <c r="P435" s="113"/>
      <c r="Q435" s="130"/>
      <c r="S435" s="113"/>
      <c r="T435" s="114"/>
      <c r="U435" s="114"/>
      <c r="V435" s="134"/>
      <c r="W435" s="431"/>
    </row>
    <row r="436" spans="1:23" s="166" customFormat="1" ht="72" customHeight="1" x14ac:dyDescent="0.35">
      <c r="A436" s="1450" t="s">
        <v>301</v>
      </c>
      <c r="B436" s="1452" t="s">
        <v>302</v>
      </c>
      <c r="C436" s="1452" t="s">
        <v>303</v>
      </c>
      <c r="D436" s="355" t="s">
        <v>304</v>
      </c>
      <c r="E436" s="356" t="s">
        <v>305</v>
      </c>
      <c r="F436" s="355" t="s">
        <v>306</v>
      </c>
      <c r="G436" s="355" t="s">
        <v>307</v>
      </c>
      <c r="H436" s="357" t="s">
        <v>268</v>
      </c>
      <c r="I436" s="357" t="s">
        <v>308</v>
      </c>
      <c r="J436" s="357" t="s">
        <v>309</v>
      </c>
      <c r="K436" s="357" t="s">
        <v>818</v>
      </c>
      <c r="L436" s="357" t="s">
        <v>310</v>
      </c>
      <c r="M436" s="357" t="s">
        <v>311</v>
      </c>
      <c r="N436" s="357" t="s">
        <v>312</v>
      </c>
      <c r="O436" s="357" t="s">
        <v>313</v>
      </c>
      <c r="P436" s="357" t="s">
        <v>314</v>
      </c>
      <c r="Q436" s="357" t="s">
        <v>315</v>
      </c>
      <c r="R436" s="357" t="s">
        <v>316</v>
      </c>
      <c r="S436" s="357" t="s">
        <v>317</v>
      </c>
      <c r="T436" s="357" t="s">
        <v>828</v>
      </c>
      <c r="U436" s="1454" t="s">
        <v>319</v>
      </c>
      <c r="V436" s="438"/>
    </row>
    <row r="437" spans="1:23" s="166" customFormat="1" ht="44.25" customHeight="1" thickBot="1" x14ac:dyDescent="0.4">
      <c r="A437" s="1451"/>
      <c r="B437" s="1453"/>
      <c r="C437" s="1453"/>
      <c r="D437" s="358" t="s">
        <v>320</v>
      </c>
      <c r="E437" s="358" t="s">
        <v>333</v>
      </c>
      <c r="F437" s="358" t="s">
        <v>322</v>
      </c>
      <c r="G437" s="358" t="s">
        <v>322</v>
      </c>
      <c r="H437" s="358" t="s">
        <v>77</v>
      </c>
      <c r="I437" s="358" t="s">
        <v>103</v>
      </c>
      <c r="J437" s="358" t="s">
        <v>323</v>
      </c>
      <c r="K437" s="358" t="s">
        <v>324</v>
      </c>
      <c r="L437" s="358" t="s">
        <v>324</v>
      </c>
      <c r="M437" s="358" t="s">
        <v>325</v>
      </c>
      <c r="N437" s="358" t="s">
        <v>324</v>
      </c>
      <c r="O437" s="358" t="s">
        <v>326</v>
      </c>
      <c r="P437" s="358" t="s">
        <v>820</v>
      </c>
      <c r="Q437" s="358" t="s">
        <v>327</v>
      </c>
      <c r="R437" s="358" t="s">
        <v>328</v>
      </c>
      <c r="S437" s="358" t="s">
        <v>329</v>
      </c>
      <c r="T437" s="358" t="s">
        <v>329</v>
      </c>
      <c r="U437" s="1455"/>
      <c r="V437" s="438"/>
    </row>
    <row r="438" spans="1:23" ht="15" customHeight="1" x14ac:dyDescent="0.35">
      <c r="A438" s="1442" t="str">
        <f>B432</f>
        <v>EXTRA-urb.i.1</v>
      </c>
      <c r="B438" s="361">
        <v>1</v>
      </c>
      <c r="C438" s="185"/>
      <c r="D438" s="119"/>
      <c r="E438" s="119"/>
      <c r="F438" s="185"/>
      <c r="G438" s="440"/>
      <c r="H438" s="120"/>
      <c r="I438" s="441"/>
      <c r="J438" s="442"/>
      <c r="K438" s="442"/>
      <c r="L438" s="443"/>
      <c r="M438" s="441"/>
      <c r="N438" s="443"/>
      <c r="O438" s="148"/>
      <c r="P438" s="148"/>
      <c r="Q438" s="441"/>
      <c r="R438" s="441"/>
      <c r="S438" s="441"/>
      <c r="T438" s="441"/>
      <c r="U438" s="444"/>
      <c r="V438" s="437"/>
    </row>
    <row r="439" spans="1:23" x14ac:dyDescent="0.35">
      <c r="A439" s="1442"/>
      <c r="B439" s="362">
        <v>2</v>
      </c>
      <c r="C439" s="118"/>
      <c r="D439" s="112"/>
      <c r="E439" s="112"/>
      <c r="F439" s="118"/>
      <c r="G439" s="445"/>
      <c r="H439" s="120"/>
      <c r="I439" s="428"/>
      <c r="J439" s="446"/>
      <c r="K439" s="446"/>
      <c r="L439" s="447"/>
      <c r="M439" s="428"/>
      <c r="N439" s="447"/>
      <c r="O439" s="139"/>
      <c r="P439" s="139"/>
      <c r="Q439" s="428"/>
      <c r="R439" s="428" t="s">
        <v>330</v>
      </c>
      <c r="S439" s="428"/>
      <c r="T439" s="428"/>
      <c r="U439" s="448"/>
      <c r="V439" s="437"/>
    </row>
    <row r="440" spans="1:23" x14ac:dyDescent="0.35">
      <c r="A440" s="1442"/>
      <c r="B440" s="362">
        <v>3</v>
      </c>
      <c r="C440" s="118"/>
      <c r="D440" s="112"/>
      <c r="E440" s="112"/>
      <c r="F440" s="118"/>
      <c r="G440" s="445"/>
      <c r="H440" s="120"/>
      <c r="I440" s="428"/>
      <c r="J440" s="446"/>
      <c r="K440" s="446"/>
      <c r="L440" s="447"/>
      <c r="M440" s="428"/>
      <c r="N440" s="447"/>
      <c r="O440" s="139"/>
      <c r="P440" s="139"/>
      <c r="Q440" s="428"/>
      <c r="R440" s="428"/>
      <c r="S440" s="428"/>
      <c r="T440" s="428"/>
      <c r="U440" s="448"/>
      <c r="V440" s="437"/>
    </row>
    <row r="441" spans="1:23" x14ac:dyDescent="0.35">
      <c r="A441" s="1442"/>
      <c r="B441" s="362">
        <v>4</v>
      </c>
      <c r="C441" s="118"/>
      <c r="D441" s="112"/>
      <c r="E441" s="112"/>
      <c r="F441" s="118"/>
      <c r="G441" s="445"/>
      <c r="H441" s="120"/>
      <c r="I441" s="428"/>
      <c r="J441" s="446"/>
      <c r="K441" s="446"/>
      <c r="L441" s="447"/>
      <c r="M441" s="428"/>
      <c r="N441" s="447"/>
      <c r="O441" s="139"/>
      <c r="P441" s="139"/>
      <c r="Q441" s="428"/>
      <c r="R441" s="428"/>
      <c r="S441" s="428"/>
      <c r="T441" s="428"/>
      <c r="U441" s="448"/>
      <c r="V441" s="437"/>
    </row>
    <row r="442" spans="1:23" x14ac:dyDescent="0.35">
      <c r="A442" s="1442"/>
      <c r="B442" s="362">
        <v>5</v>
      </c>
      <c r="C442" s="118"/>
      <c r="D442" s="112"/>
      <c r="E442" s="112"/>
      <c r="F442" s="118"/>
      <c r="G442" s="445"/>
      <c r="H442" s="120"/>
      <c r="I442" s="428"/>
      <c r="J442" s="446"/>
      <c r="K442" s="446"/>
      <c r="L442" s="447"/>
      <c r="M442" s="428"/>
      <c r="N442" s="447"/>
      <c r="O442" s="139"/>
      <c r="P442" s="139"/>
      <c r="Q442" s="428"/>
      <c r="R442" s="428"/>
      <c r="S442" s="428"/>
      <c r="T442" s="428"/>
      <c r="U442" s="448"/>
      <c r="V442" s="437"/>
    </row>
    <row r="443" spans="1:23" x14ac:dyDescent="0.35">
      <c r="A443" s="1442"/>
      <c r="B443" s="362">
        <v>6</v>
      </c>
      <c r="C443" s="118"/>
      <c r="D443" s="112"/>
      <c r="E443" s="112"/>
      <c r="F443" s="118"/>
      <c r="G443" s="445"/>
      <c r="H443" s="120"/>
      <c r="I443" s="428"/>
      <c r="J443" s="446"/>
      <c r="K443" s="446"/>
      <c r="L443" s="447"/>
      <c r="M443" s="428"/>
      <c r="N443" s="447"/>
      <c r="O443" s="139"/>
      <c r="P443" s="139"/>
      <c r="Q443" s="428"/>
      <c r="R443" s="428"/>
      <c r="S443" s="428"/>
      <c r="T443" s="428"/>
      <c r="U443" s="448"/>
      <c r="V443" s="437"/>
    </row>
    <row r="444" spans="1:23" x14ac:dyDescent="0.35">
      <c r="A444" s="1442"/>
      <c r="B444" s="362">
        <v>7</v>
      </c>
      <c r="C444" s="118"/>
      <c r="D444" s="112"/>
      <c r="E444" s="112"/>
      <c r="F444" s="118"/>
      <c r="G444" s="445"/>
      <c r="H444" s="120"/>
      <c r="I444" s="428"/>
      <c r="J444" s="446"/>
      <c r="K444" s="446"/>
      <c r="L444" s="447"/>
      <c r="M444" s="428"/>
      <c r="N444" s="447"/>
      <c r="O444" s="139"/>
      <c r="P444" s="139"/>
      <c r="Q444" s="428"/>
      <c r="R444" s="428"/>
      <c r="S444" s="428"/>
      <c r="T444" s="428"/>
      <c r="U444" s="448"/>
      <c r="V444" s="437"/>
    </row>
    <row r="445" spans="1:23" x14ac:dyDescent="0.35">
      <c r="A445" s="1442"/>
      <c r="B445" s="362">
        <v>8</v>
      </c>
      <c r="C445" s="118"/>
      <c r="D445" s="112"/>
      <c r="E445" s="112"/>
      <c r="F445" s="118"/>
      <c r="G445" s="445"/>
      <c r="H445" s="120"/>
      <c r="I445" s="428"/>
      <c r="J445" s="446"/>
      <c r="K445" s="446"/>
      <c r="L445" s="447"/>
      <c r="M445" s="428"/>
      <c r="N445" s="447"/>
      <c r="O445" s="139"/>
      <c r="P445" s="139"/>
      <c r="Q445" s="428"/>
      <c r="R445" s="428"/>
      <c r="S445" s="428"/>
      <c r="T445" s="428"/>
      <c r="U445" s="448"/>
      <c r="V445" s="437"/>
    </row>
    <row r="446" spans="1:23" x14ac:dyDescent="0.35">
      <c r="A446" s="1442"/>
      <c r="B446" s="362">
        <v>9</v>
      </c>
      <c r="C446" s="118"/>
      <c r="D446" s="112"/>
      <c r="E446" s="112"/>
      <c r="F446" s="118"/>
      <c r="G446" s="445"/>
      <c r="H446" s="120"/>
      <c r="I446" s="428"/>
      <c r="J446" s="446"/>
      <c r="K446" s="446"/>
      <c r="L446" s="447"/>
      <c r="M446" s="428"/>
      <c r="N446" s="447"/>
      <c r="O446" s="139"/>
      <c r="P446" s="139"/>
      <c r="Q446" s="428"/>
      <c r="R446" s="428"/>
      <c r="S446" s="428"/>
      <c r="T446" s="428"/>
      <c r="U446" s="448"/>
      <c r="V446" s="437"/>
    </row>
    <row r="447" spans="1:23" ht="15" thickBot="1" x14ac:dyDescent="0.4">
      <c r="A447" s="1443"/>
      <c r="B447" s="363">
        <v>10</v>
      </c>
      <c r="C447" s="132"/>
      <c r="D447" s="131"/>
      <c r="E447" s="131"/>
      <c r="F447" s="132"/>
      <c r="G447" s="449"/>
      <c r="H447" s="367"/>
      <c r="I447" s="450"/>
      <c r="J447" s="451"/>
      <c r="K447" s="451"/>
      <c r="L447" s="452"/>
      <c r="M447" s="450"/>
      <c r="N447" s="452"/>
      <c r="O447" s="140"/>
      <c r="P447" s="140"/>
      <c r="Q447" s="450"/>
      <c r="R447" s="450"/>
      <c r="S447" s="450"/>
      <c r="T447" s="450"/>
      <c r="U447" s="453"/>
      <c r="V447" s="437"/>
    </row>
    <row r="448" spans="1:23" ht="25" thickBot="1" x14ac:dyDescent="0.4">
      <c r="A448" s="564"/>
      <c r="C448" s="565"/>
      <c r="D448" s="566"/>
      <c r="E448" s="424" t="s">
        <v>331</v>
      </c>
      <c r="F448" s="425">
        <f>COUNTA(F438:F447)</f>
        <v>0</v>
      </c>
      <c r="G448" s="426">
        <f>COUNTA(G438:G447)</f>
        <v>0</v>
      </c>
      <c r="H448" s="565"/>
      <c r="I448" s="431"/>
      <c r="J448" s="567"/>
      <c r="K448" s="567"/>
      <c r="L448" s="568"/>
      <c r="M448" s="1354" t="s">
        <v>563</v>
      </c>
      <c r="N448" s="1355"/>
      <c r="O448" s="747">
        <f>SUM(O438:O447)</f>
        <v>0</v>
      </c>
      <c r="P448" s="748">
        <f>SUM(P438:P447)</f>
        <v>0</v>
      </c>
      <c r="Q448" s="431"/>
      <c r="S448" s="113"/>
      <c r="T448" s="117"/>
      <c r="U448" s="531"/>
      <c r="V448" s="455"/>
    </row>
    <row r="449" spans="1:23" ht="15" thickBot="1" x14ac:dyDescent="0.4">
      <c r="A449" s="456"/>
      <c r="B449" s="457"/>
      <c r="C449" s="407"/>
      <c r="D449" s="407"/>
      <c r="E449" s="407"/>
      <c r="F449" s="457"/>
      <c r="G449" s="407"/>
      <c r="H449" s="407"/>
      <c r="I449" s="457"/>
      <c r="J449" s="457"/>
      <c r="K449" s="457"/>
      <c r="L449" s="407"/>
      <c r="M449" s="407"/>
      <c r="N449" s="407"/>
      <c r="O449" s="407"/>
      <c r="P449" s="407"/>
      <c r="Q449" s="407"/>
      <c r="R449" s="407"/>
      <c r="S449" s="407"/>
      <c r="T449" s="458"/>
      <c r="U449" s="407"/>
      <c r="V449" s="459"/>
    </row>
    <row r="450" spans="1:23" ht="15" thickBot="1" x14ac:dyDescent="0.4">
      <c r="A450" s="432"/>
      <c r="B450" s="433"/>
      <c r="C450" s="434"/>
      <c r="D450" s="434"/>
      <c r="E450" s="434"/>
      <c r="F450" s="433"/>
      <c r="G450" s="434"/>
      <c r="H450" s="434"/>
      <c r="I450" s="433"/>
      <c r="J450" s="433"/>
      <c r="K450" s="433"/>
      <c r="L450" s="434"/>
      <c r="M450" s="434"/>
      <c r="N450" s="434"/>
      <c r="O450" s="434"/>
      <c r="P450" s="434"/>
      <c r="Q450" s="434"/>
      <c r="R450" s="434"/>
      <c r="S450" s="434"/>
      <c r="T450" s="434"/>
      <c r="U450" s="434"/>
      <c r="V450" s="435"/>
    </row>
    <row r="451" spans="1:23" ht="33.75" customHeight="1" thickBot="1" x14ac:dyDescent="0.4">
      <c r="A451" s="354" t="s">
        <v>9</v>
      </c>
      <c r="B451" s="1317" t="s">
        <v>125</v>
      </c>
      <c r="C451" s="1318"/>
      <c r="E451" s="1456" t="s">
        <v>294</v>
      </c>
      <c r="F451" s="1457"/>
      <c r="G451" s="1315">
        <f>VLOOKUP(B451,'EXTRAUrbano.Piano inv. forn '!$D$191:$AB$210,3,FALSE)</f>
        <v>0</v>
      </c>
      <c r="H451" s="1316"/>
      <c r="I451" s="104"/>
      <c r="J451" s="1456" t="s">
        <v>295</v>
      </c>
      <c r="K451" s="1458"/>
      <c r="L451" s="1457"/>
      <c r="M451" s="1315">
        <f>VLOOKUP(B451,'EXTRAUrbano.Piano inv. forn '!$D$191:$AB$210,4,FALSE)</f>
        <v>0</v>
      </c>
      <c r="N451" s="1316"/>
      <c r="P451" s="359" t="s">
        <v>296</v>
      </c>
      <c r="Q451" s="436"/>
      <c r="S451" s="360" t="s">
        <v>297</v>
      </c>
      <c r="T451" s="1171"/>
      <c r="U451" s="1173"/>
      <c r="V451" s="437"/>
    </row>
    <row r="452" spans="1:23" ht="13.5" customHeight="1" thickBot="1" x14ac:dyDescent="0.4">
      <c r="A452" s="133"/>
      <c r="B452" s="114"/>
      <c r="C452" s="114"/>
      <c r="E452" s="115"/>
      <c r="F452" s="115"/>
      <c r="G452" s="116"/>
      <c r="H452" s="116"/>
      <c r="I452" s="104"/>
      <c r="J452" s="115"/>
      <c r="K452" s="115"/>
      <c r="L452" s="115"/>
      <c r="M452" s="116"/>
      <c r="N452" s="116"/>
      <c r="P452" s="117"/>
      <c r="S452" s="113"/>
      <c r="T452" s="431"/>
      <c r="V452" s="134"/>
      <c r="W452" s="431"/>
    </row>
    <row r="453" spans="1:23" ht="33.75" customHeight="1" thickBot="1" x14ac:dyDescent="0.4">
      <c r="A453" s="1444" t="s">
        <v>298</v>
      </c>
      <c r="B453" s="1445"/>
      <c r="C453" s="1445"/>
      <c r="D453" s="1446"/>
      <c r="E453" s="1346">
        <f>VLOOKUP(B451,'EXTRAUrbano.Piano inv. forn '!$D$191:$AB$210,17,FALSE)</f>
        <v>0</v>
      </c>
      <c r="F453" s="1347"/>
      <c r="G453" s="1347"/>
      <c r="H453" s="1348"/>
      <c r="I453" s="104"/>
      <c r="J453" s="1447" t="s">
        <v>53</v>
      </c>
      <c r="K453" s="1448"/>
      <c r="L453" s="1449"/>
      <c r="M453" s="1346">
        <f>VLOOKUP(B451,'EXTRAUrbano.Piano inv. forn '!$D$191:$AB$210,19,FALSE)</f>
        <v>0</v>
      </c>
      <c r="N453" s="1348"/>
      <c r="O453" s="130"/>
      <c r="P453" s="360" t="s">
        <v>299</v>
      </c>
      <c r="Q453" s="135">
        <f>M453+E453</f>
        <v>0</v>
      </c>
      <c r="S453" s="360" t="s">
        <v>300</v>
      </c>
      <c r="T453" s="1171"/>
      <c r="U453" s="1173"/>
      <c r="V453" s="134"/>
      <c r="W453" s="431"/>
    </row>
    <row r="454" spans="1:23" ht="21.75" customHeight="1" thickBot="1" x14ac:dyDescent="0.4">
      <c r="A454" s="136"/>
      <c r="B454" s="137"/>
      <c r="C454" s="137"/>
      <c r="D454" s="137"/>
      <c r="E454" s="138"/>
      <c r="F454" s="138"/>
      <c r="G454" s="138"/>
      <c r="H454" s="138"/>
      <c r="I454" s="104"/>
      <c r="J454" s="115"/>
      <c r="K454" s="115"/>
      <c r="L454" s="115"/>
      <c r="M454" s="138"/>
      <c r="N454" s="138"/>
      <c r="O454" s="130"/>
      <c r="P454" s="113"/>
      <c r="Q454" s="130"/>
      <c r="S454" s="113"/>
      <c r="T454" s="114"/>
      <c r="U454" s="114"/>
      <c r="V454" s="134"/>
      <c r="W454" s="431"/>
    </row>
    <row r="455" spans="1:23" s="166" customFormat="1" ht="72" customHeight="1" x14ac:dyDescent="0.35">
      <c r="A455" s="1450" t="s">
        <v>301</v>
      </c>
      <c r="B455" s="1452" t="s">
        <v>302</v>
      </c>
      <c r="C455" s="1452" t="s">
        <v>303</v>
      </c>
      <c r="D455" s="355" t="s">
        <v>304</v>
      </c>
      <c r="E455" s="356" t="s">
        <v>305</v>
      </c>
      <c r="F455" s="355" t="s">
        <v>306</v>
      </c>
      <c r="G455" s="355" t="s">
        <v>307</v>
      </c>
      <c r="H455" s="357" t="s">
        <v>268</v>
      </c>
      <c r="I455" s="357" t="s">
        <v>308</v>
      </c>
      <c r="J455" s="357" t="s">
        <v>309</v>
      </c>
      <c r="K455" s="357" t="s">
        <v>818</v>
      </c>
      <c r="L455" s="357" t="s">
        <v>310</v>
      </c>
      <c r="M455" s="357" t="s">
        <v>311</v>
      </c>
      <c r="N455" s="357" t="s">
        <v>312</v>
      </c>
      <c r="O455" s="357" t="s">
        <v>313</v>
      </c>
      <c r="P455" s="357" t="s">
        <v>314</v>
      </c>
      <c r="Q455" s="357" t="s">
        <v>315</v>
      </c>
      <c r="R455" s="357" t="s">
        <v>316</v>
      </c>
      <c r="S455" s="357" t="s">
        <v>317</v>
      </c>
      <c r="T455" s="357" t="s">
        <v>828</v>
      </c>
      <c r="U455" s="1454" t="s">
        <v>319</v>
      </c>
      <c r="V455" s="438"/>
    </row>
    <row r="456" spans="1:23" s="166" customFormat="1" ht="44.25" customHeight="1" thickBot="1" x14ac:dyDescent="0.4">
      <c r="A456" s="1451"/>
      <c r="B456" s="1453"/>
      <c r="C456" s="1453"/>
      <c r="D456" s="358" t="s">
        <v>320</v>
      </c>
      <c r="E456" s="358" t="s">
        <v>333</v>
      </c>
      <c r="F456" s="358" t="s">
        <v>322</v>
      </c>
      <c r="G456" s="358" t="s">
        <v>322</v>
      </c>
      <c r="H456" s="358" t="s">
        <v>77</v>
      </c>
      <c r="I456" s="358" t="s">
        <v>103</v>
      </c>
      <c r="J456" s="358" t="s">
        <v>323</v>
      </c>
      <c r="K456" s="358" t="s">
        <v>324</v>
      </c>
      <c r="L456" s="358" t="s">
        <v>324</v>
      </c>
      <c r="M456" s="358" t="s">
        <v>325</v>
      </c>
      <c r="N456" s="358" t="s">
        <v>324</v>
      </c>
      <c r="O456" s="358" t="s">
        <v>326</v>
      </c>
      <c r="P456" s="358" t="s">
        <v>820</v>
      </c>
      <c r="Q456" s="358" t="s">
        <v>327</v>
      </c>
      <c r="R456" s="358" t="s">
        <v>328</v>
      </c>
      <c r="S456" s="358" t="s">
        <v>329</v>
      </c>
      <c r="T456" s="358" t="s">
        <v>329</v>
      </c>
      <c r="U456" s="1455"/>
      <c r="V456" s="438"/>
    </row>
    <row r="457" spans="1:23" ht="15" customHeight="1" x14ac:dyDescent="0.35">
      <c r="A457" s="1442" t="str">
        <f>B451</f>
        <v>EXTRA-urb.i.1</v>
      </c>
      <c r="B457" s="361">
        <v>1</v>
      </c>
      <c r="C457" s="185"/>
      <c r="D457" s="119"/>
      <c r="E457" s="119"/>
      <c r="F457" s="185"/>
      <c r="G457" s="440"/>
      <c r="H457" s="120"/>
      <c r="I457" s="441"/>
      <c r="J457" s="442"/>
      <c r="K457" s="442"/>
      <c r="L457" s="443"/>
      <c r="M457" s="441"/>
      <c r="N457" s="443"/>
      <c r="O457" s="148"/>
      <c r="P457" s="148"/>
      <c r="Q457" s="441"/>
      <c r="R457" s="441"/>
      <c r="S457" s="441"/>
      <c r="T457" s="441"/>
      <c r="U457" s="444"/>
      <c r="V457" s="437"/>
    </row>
    <row r="458" spans="1:23" x14ac:dyDescent="0.35">
      <c r="A458" s="1442"/>
      <c r="B458" s="362">
        <v>2</v>
      </c>
      <c r="C458" s="118"/>
      <c r="D458" s="112"/>
      <c r="E458" s="112"/>
      <c r="F458" s="118"/>
      <c r="G458" s="445"/>
      <c r="H458" s="120"/>
      <c r="I458" s="428"/>
      <c r="J458" s="446"/>
      <c r="K458" s="446"/>
      <c r="L458" s="447"/>
      <c r="M458" s="428"/>
      <c r="N458" s="447"/>
      <c r="O458" s="139"/>
      <c r="P458" s="139"/>
      <c r="Q458" s="428"/>
      <c r="R458" s="428" t="s">
        <v>330</v>
      </c>
      <c r="S458" s="428"/>
      <c r="T458" s="428"/>
      <c r="U458" s="448"/>
      <c r="V458" s="437"/>
    </row>
    <row r="459" spans="1:23" x14ac:dyDescent="0.35">
      <c r="A459" s="1442"/>
      <c r="B459" s="362">
        <v>3</v>
      </c>
      <c r="C459" s="118"/>
      <c r="D459" s="112"/>
      <c r="E459" s="112"/>
      <c r="F459" s="118"/>
      <c r="G459" s="445"/>
      <c r="H459" s="120"/>
      <c r="I459" s="428"/>
      <c r="J459" s="446"/>
      <c r="K459" s="446"/>
      <c r="L459" s="447"/>
      <c r="M459" s="428"/>
      <c r="N459" s="447"/>
      <c r="O459" s="139"/>
      <c r="P459" s="139"/>
      <c r="Q459" s="428"/>
      <c r="R459" s="428"/>
      <c r="S459" s="428"/>
      <c r="T459" s="428"/>
      <c r="U459" s="448"/>
      <c r="V459" s="437"/>
    </row>
    <row r="460" spans="1:23" x14ac:dyDescent="0.35">
      <c r="A460" s="1442"/>
      <c r="B460" s="362">
        <v>4</v>
      </c>
      <c r="C460" s="118"/>
      <c r="D460" s="112"/>
      <c r="E460" s="112"/>
      <c r="F460" s="118"/>
      <c r="G460" s="445"/>
      <c r="H460" s="120"/>
      <c r="I460" s="428"/>
      <c r="J460" s="446"/>
      <c r="K460" s="446"/>
      <c r="L460" s="447"/>
      <c r="M460" s="428"/>
      <c r="N460" s="447"/>
      <c r="O460" s="139"/>
      <c r="P460" s="139"/>
      <c r="Q460" s="428"/>
      <c r="R460" s="428"/>
      <c r="S460" s="428"/>
      <c r="T460" s="428"/>
      <c r="U460" s="448"/>
      <c r="V460" s="437"/>
    </row>
    <row r="461" spans="1:23" x14ac:dyDescent="0.35">
      <c r="A461" s="1442"/>
      <c r="B461" s="362">
        <v>5</v>
      </c>
      <c r="C461" s="118"/>
      <c r="D461" s="112"/>
      <c r="E461" s="112"/>
      <c r="F461" s="118"/>
      <c r="G461" s="445"/>
      <c r="H461" s="120"/>
      <c r="I461" s="428"/>
      <c r="J461" s="446"/>
      <c r="K461" s="446"/>
      <c r="L461" s="447"/>
      <c r="M461" s="428"/>
      <c r="N461" s="447"/>
      <c r="O461" s="139"/>
      <c r="P461" s="139"/>
      <c r="Q461" s="428"/>
      <c r="R461" s="428"/>
      <c r="S461" s="428"/>
      <c r="T461" s="428"/>
      <c r="U461" s="448"/>
      <c r="V461" s="437"/>
    </row>
    <row r="462" spans="1:23" x14ac:dyDescent="0.35">
      <c r="A462" s="1442"/>
      <c r="B462" s="362">
        <v>6</v>
      </c>
      <c r="C462" s="118"/>
      <c r="D462" s="112"/>
      <c r="E462" s="112"/>
      <c r="F462" s="118"/>
      <c r="G462" s="445"/>
      <c r="H462" s="120"/>
      <c r="I462" s="428"/>
      <c r="J462" s="446"/>
      <c r="K462" s="446"/>
      <c r="L462" s="447"/>
      <c r="M462" s="428"/>
      <c r="N462" s="447"/>
      <c r="O462" s="139"/>
      <c r="P462" s="139"/>
      <c r="Q462" s="428"/>
      <c r="R462" s="428"/>
      <c r="S462" s="428"/>
      <c r="T462" s="428"/>
      <c r="U462" s="448"/>
      <c r="V462" s="437"/>
    </row>
    <row r="463" spans="1:23" x14ac:dyDescent="0.35">
      <c r="A463" s="1442"/>
      <c r="B463" s="362">
        <v>7</v>
      </c>
      <c r="C463" s="118"/>
      <c r="D463" s="112"/>
      <c r="E463" s="112"/>
      <c r="F463" s="118"/>
      <c r="G463" s="445"/>
      <c r="H463" s="120"/>
      <c r="I463" s="428"/>
      <c r="J463" s="446"/>
      <c r="K463" s="446"/>
      <c r="L463" s="447"/>
      <c r="M463" s="428"/>
      <c r="N463" s="447"/>
      <c r="O463" s="139"/>
      <c r="P463" s="139"/>
      <c r="Q463" s="428"/>
      <c r="R463" s="428"/>
      <c r="S463" s="428"/>
      <c r="T463" s="428"/>
      <c r="U463" s="448"/>
      <c r="V463" s="437"/>
    </row>
    <row r="464" spans="1:23" x14ac:dyDescent="0.35">
      <c r="A464" s="1442"/>
      <c r="B464" s="362">
        <v>8</v>
      </c>
      <c r="C464" s="118"/>
      <c r="D464" s="112"/>
      <c r="E464" s="112"/>
      <c r="F464" s="118"/>
      <c r="G464" s="445"/>
      <c r="H464" s="120"/>
      <c r="I464" s="428"/>
      <c r="J464" s="446"/>
      <c r="K464" s="446"/>
      <c r="L464" s="447"/>
      <c r="M464" s="428"/>
      <c r="N464" s="447"/>
      <c r="O464" s="139"/>
      <c r="P464" s="139"/>
      <c r="Q464" s="428"/>
      <c r="R464" s="428"/>
      <c r="S464" s="428"/>
      <c r="T464" s="428"/>
      <c r="U464" s="448"/>
      <c r="V464" s="437"/>
    </row>
    <row r="465" spans="1:23" x14ac:dyDescent="0.35">
      <c r="A465" s="1442"/>
      <c r="B465" s="362">
        <v>9</v>
      </c>
      <c r="C465" s="118"/>
      <c r="D465" s="112"/>
      <c r="E465" s="112"/>
      <c r="F465" s="118"/>
      <c r="G465" s="445"/>
      <c r="H465" s="120"/>
      <c r="I465" s="428"/>
      <c r="J465" s="446"/>
      <c r="K465" s="446"/>
      <c r="L465" s="447"/>
      <c r="M465" s="428"/>
      <c r="N465" s="447"/>
      <c r="O465" s="139"/>
      <c r="P465" s="139"/>
      <c r="Q465" s="428"/>
      <c r="R465" s="428"/>
      <c r="S465" s="428"/>
      <c r="T465" s="428"/>
      <c r="U465" s="448"/>
      <c r="V465" s="437"/>
    </row>
    <row r="466" spans="1:23" ht="15" thickBot="1" x14ac:dyDescent="0.4">
      <c r="A466" s="1443"/>
      <c r="B466" s="363">
        <v>10</v>
      </c>
      <c r="C466" s="132"/>
      <c r="D466" s="131"/>
      <c r="E466" s="131"/>
      <c r="F466" s="132"/>
      <c r="G466" s="449"/>
      <c r="H466" s="367"/>
      <c r="I466" s="450"/>
      <c r="J466" s="451"/>
      <c r="K466" s="451"/>
      <c r="L466" s="452"/>
      <c r="M466" s="450"/>
      <c r="N466" s="452"/>
      <c r="O466" s="140"/>
      <c r="P466" s="140"/>
      <c r="Q466" s="450"/>
      <c r="R466" s="450"/>
      <c r="S466" s="450"/>
      <c r="T466" s="450"/>
      <c r="U466" s="453"/>
      <c r="V466" s="437"/>
    </row>
    <row r="467" spans="1:23" ht="25" thickBot="1" x14ac:dyDescent="0.4">
      <c r="A467" s="564"/>
      <c r="C467" s="565"/>
      <c r="D467" s="566"/>
      <c r="E467" s="424" t="s">
        <v>331</v>
      </c>
      <c r="F467" s="425">
        <f>COUNTA(F457:F466)</f>
        <v>0</v>
      </c>
      <c r="G467" s="426">
        <f>COUNTA(G457:G466)</f>
        <v>0</v>
      </c>
      <c r="H467" s="565"/>
      <c r="I467" s="431"/>
      <c r="J467" s="567"/>
      <c r="K467" s="567"/>
      <c r="L467" s="568"/>
      <c r="M467" s="1354" t="s">
        <v>563</v>
      </c>
      <c r="N467" s="1355"/>
      <c r="O467" s="747">
        <f>SUM(O457:O466)</f>
        <v>0</v>
      </c>
      <c r="P467" s="748">
        <f>SUM(P457:P466)</f>
        <v>0</v>
      </c>
      <c r="Q467" s="431"/>
      <c r="S467" s="113"/>
      <c r="T467" s="117"/>
      <c r="U467" s="531"/>
      <c r="V467" s="455"/>
    </row>
    <row r="468" spans="1:23" ht="15" thickBot="1" x14ac:dyDescent="0.4">
      <c r="A468" s="456"/>
      <c r="B468" s="457"/>
      <c r="C468" s="407"/>
      <c r="D468" s="407"/>
      <c r="E468" s="407"/>
      <c r="F468" s="457"/>
      <c r="G468" s="407"/>
      <c r="H468" s="407"/>
      <c r="I468" s="457"/>
      <c r="J468" s="457"/>
      <c r="K468" s="457"/>
      <c r="L468" s="407"/>
      <c r="M468" s="407"/>
      <c r="N468" s="407"/>
      <c r="O468" s="407"/>
      <c r="P468" s="407"/>
      <c r="Q468" s="407"/>
      <c r="R468" s="407"/>
      <c r="S468" s="407"/>
      <c r="T468" s="458"/>
      <c r="U468" s="407"/>
      <c r="V468" s="459"/>
    </row>
    <row r="469" spans="1:23" ht="15" thickBot="1" x14ac:dyDescent="0.4">
      <c r="A469" s="432"/>
      <c r="B469" s="433"/>
      <c r="C469" s="434"/>
      <c r="D469" s="434"/>
      <c r="E469" s="434"/>
      <c r="F469" s="433"/>
      <c r="G469" s="434"/>
      <c r="H469" s="434"/>
      <c r="I469" s="433"/>
      <c r="J469" s="433"/>
      <c r="K469" s="433"/>
      <c r="L469" s="434"/>
      <c r="M469" s="434"/>
      <c r="N469" s="434"/>
      <c r="O469" s="434"/>
      <c r="P469" s="434"/>
      <c r="Q469" s="434"/>
      <c r="R469" s="434"/>
      <c r="S469" s="434"/>
      <c r="T469" s="434"/>
      <c r="U469" s="434"/>
      <c r="V469" s="435"/>
    </row>
    <row r="470" spans="1:23" ht="33.75" customHeight="1" thickBot="1" x14ac:dyDescent="0.4">
      <c r="A470" s="354" t="s">
        <v>9</v>
      </c>
      <c r="B470" s="1317" t="s">
        <v>125</v>
      </c>
      <c r="C470" s="1318"/>
      <c r="E470" s="1456" t="s">
        <v>294</v>
      </c>
      <c r="F470" s="1457"/>
      <c r="G470" s="1315">
        <f>VLOOKUP(B470,'EXTRAUrbano.Piano inv. forn '!$D$191:$AB$210,3,FALSE)</f>
        <v>0</v>
      </c>
      <c r="H470" s="1316"/>
      <c r="I470" s="104"/>
      <c r="J470" s="1456" t="s">
        <v>295</v>
      </c>
      <c r="K470" s="1458"/>
      <c r="L470" s="1457"/>
      <c r="M470" s="1315">
        <f>VLOOKUP(B470,'EXTRAUrbano.Piano inv. forn '!$D$191:$AB$210,4,FALSE)</f>
        <v>0</v>
      </c>
      <c r="N470" s="1316"/>
      <c r="P470" s="359" t="s">
        <v>296</v>
      </c>
      <c r="Q470" s="436"/>
      <c r="S470" s="360" t="s">
        <v>297</v>
      </c>
      <c r="T470" s="1171"/>
      <c r="U470" s="1173"/>
      <c r="V470" s="437"/>
    </row>
    <row r="471" spans="1:23" ht="13.5" customHeight="1" thickBot="1" x14ac:dyDescent="0.4">
      <c r="A471" s="133"/>
      <c r="B471" s="114"/>
      <c r="C471" s="114"/>
      <c r="E471" s="115"/>
      <c r="F471" s="115"/>
      <c r="G471" s="116"/>
      <c r="H471" s="116"/>
      <c r="I471" s="104"/>
      <c r="J471" s="115"/>
      <c r="K471" s="115"/>
      <c r="L471" s="115"/>
      <c r="M471" s="116"/>
      <c r="N471" s="116"/>
      <c r="P471" s="117"/>
      <c r="S471" s="113"/>
      <c r="T471" s="431"/>
      <c r="V471" s="134"/>
      <c r="W471" s="431"/>
    </row>
    <row r="472" spans="1:23" ht="33.75" customHeight="1" thickBot="1" x14ac:dyDescent="0.4">
      <c r="A472" s="1444" t="s">
        <v>298</v>
      </c>
      <c r="B472" s="1445"/>
      <c r="C472" s="1445"/>
      <c r="D472" s="1446"/>
      <c r="E472" s="1346">
        <f>VLOOKUP(B470,'EXTRAUrbano.Piano inv. forn '!$D$191:$AB$210,17,FALSE)</f>
        <v>0</v>
      </c>
      <c r="F472" s="1347"/>
      <c r="G472" s="1347"/>
      <c r="H472" s="1348"/>
      <c r="I472" s="104"/>
      <c r="J472" s="1447" t="s">
        <v>53</v>
      </c>
      <c r="K472" s="1448"/>
      <c r="L472" s="1449"/>
      <c r="M472" s="1346">
        <f>VLOOKUP(B470,'EXTRAUrbano.Piano inv. forn '!$D$191:$AB$210,19,FALSE)</f>
        <v>0</v>
      </c>
      <c r="N472" s="1348"/>
      <c r="O472" s="130"/>
      <c r="P472" s="360" t="s">
        <v>299</v>
      </c>
      <c r="Q472" s="135">
        <f>M472+E472</f>
        <v>0</v>
      </c>
      <c r="S472" s="360" t="s">
        <v>300</v>
      </c>
      <c r="T472" s="1171"/>
      <c r="U472" s="1173"/>
      <c r="V472" s="134"/>
      <c r="W472" s="431"/>
    </row>
    <row r="473" spans="1:23" ht="21.75" customHeight="1" thickBot="1" x14ac:dyDescent="0.4">
      <c r="A473" s="136"/>
      <c r="B473" s="137"/>
      <c r="C473" s="137"/>
      <c r="D473" s="137"/>
      <c r="E473" s="138"/>
      <c r="F473" s="138"/>
      <c r="G473" s="138"/>
      <c r="H473" s="138"/>
      <c r="I473" s="104"/>
      <c r="J473" s="115"/>
      <c r="K473" s="115"/>
      <c r="L473" s="115"/>
      <c r="M473" s="138"/>
      <c r="N473" s="138"/>
      <c r="O473" s="130"/>
      <c r="P473" s="113"/>
      <c r="Q473" s="130"/>
      <c r="S473" s="113"/>
      <c r="T473" s="114"/>
      <c r="U473" s="114"/>
      <c r="V473" s="134"/>
      <c r="W473" s="431"/>
    </row>
    <row r="474" spans="1:23" s="166" customFormat="1" ht="72" customHeight="1" x14ac:dyDescent="0.35">
      <c r="A474" s="1450" t="s">
        <v>301</v>
      </c>
      <c r="B474" s="1452" t="s">
        <v>302</v>
      </c>
      <c r="C474" s="1452" t="s">
        <v>303</v>
      </c>
      <c r="D474" s="355" t="s">
        <v>304</v>
      </c>
      <c r="E474" s="356" t="s">
        <v>305</v>
      </c>
      <c r="F474" s="355" t="s">
        <v>306</v>
      </c>
      <c r="G474" s="355" t="s">
        <v>307</v>
      </c>
      <c r="H474" s="357" t="s">
        <v>268</v>
      </c>
      <c r="I474" s="357" t="s">
        <v>308</v>
      </c>
      <c r="J474" s="357" t="s">
        <v>309</v>
      </c>
      <c r="K474" s="357" t="s">
        <v>818</v>
      </c>
      <c r="L474" s="357" t="s">
        <v>310</v>
      </c>
      <c r="M474" s="357" t="s">
        <v>311</v>
      </c>
      <c r="N474" s="357" t="s">
        <v>312</v>
      </c>
      <c r="O474" s="357" t="s">
        <v>313</v>
      </c>
      <c r="P474" s="357" t="s">
        <v>314</v>
      </c>
      <c r="Q474" s="357" t="s">
        <v>315</v>
      </c>
      <c r="R474" s="357" t="s">
        <v>316</v>
      </c>
      <c r="S474" s="357" t="s">
        <v>317</v>
      </c>
      <c r="T474" s="357" t="s">
        <v>828</v>
      </c>
      <c r="U474" s="1454" t="s">
        <v>319</v>
      </c>
      <c r="V474" s="438"/>
    </row>
    <row r="475" spans="1:23" s="166" customFormat="1" ht="44.25" customHeight="1" thickBot="1" x14ac:dyDescent="0.4">
      <c r="A475" s="1451"/>
      <c r="B475" s="1453"/>
      <c r="C475" s="1453"/>
      <c r="D475" s="358" t="s">
        <v>320</v>
      </c>
      <c r="E475" s="358" t="s">
        <v>333</v>
      </c>
      <c r="F475" s="358" t="s">
        <v>322</v>
      </c>
      <c r="G475" s="358" t="s">
        <v>322</v>
      </c>
      <c r="H475" s="358" t="s">
        <v>77</v>
      </c>
      <c r="I475" s="358" t="s">
        <v>103</v>
      </c>
      <c r="J475" s="358" t="s">
        <v>323</v>
      </c>
      <c r="K475" s="358" t="s">
        <v>324</v>
      </c>
      <c r="L475" s="358" t="s">
        <v>324</v>
      </c>
      <c r="M475" s="358" t="s">
        <v>325</v>
      </c>
      <c r="N475" s="358" t="s">
        <v>324</v>
      </c>
      <c r="O475" s="358" t="s">
        <v>326</v>
      </c>
      <c r="P475" s="358" t="s">
        <v>820</v>
      </c>
      <c r="Q475" s="358" t="s">
        <v>327</v>
      </c>
      <c r="R475" s="358" t="s">
        <v>328</v>
      </c>
      <c r="S475" s="358" t="s">
        <v>329</v>
      </c>
      <c r="T475" s="358" t="s">
        <v>329</v>
      </c>
      <c r="U475" s="1455"/>
      <c r="V475" s="438"/>
    </row>
    <row r="476" spans="1:23" ht="15" customHeight="1" x14ac:dyDescent="0.35">
      <c r="A476" s="1442" t="str">
        <f>B470</f>
        <v>EXTRA-urb.i.1</v>
      </c>
      <c r="B476" s="361">
        <v>1</v>
      </c>
      <c r="C476" s="185"/>
      <c r="D476" s="119"/>
      <c r="E476" s="119"/>
      <c r="F476" s="185"/>
      <c r="G476" s="440"/>
      <c r="H476" s="120"/>
      <c r="I476" s="441"/>
      <c r="J476" s="442"/>
      <c r="K476" s="442"/>
      <c r="L476" s="443"/>
      <c r="M476" s="441"/>
      <c r="N476" s="443"/>
      <c r="O476" s="148"/>
      <c r="P476" s="148"/>
      <c r="Q476" s="441"/>
      <c r="R476" s="441"/>
      <c r="S476" s="441"/>
      <c r="T476" s="441"/>
      <c r="U476" s="444"/>
      <c r="V476" s="437"/>
    </row>
    <row r="477" spans="1:23" x14ac:dyDescent="0.35">
      <c r="A477" s="1442"/>
      <c r="B477" s="362">
        <v>2</v>
      </c>
      <c r="C477" s="118"/>
      <c r="D477" s="112"/>
      <c r="E477" s="112"/>
      <c r="F477" s="118"/>
      <c r="G477" s="445"/>
      <c r="H477" s="120"/>
      <c r="I477" s="428"/>
      <c r="J477" s="446"/>
      <c r="K477" s="446"/>
      <c r="L477" s="447"/>
      <c r="M477" s="428"/>
      <c r="N477" s="447"/>
      <c r="O477" s="139"/>
      <c r="P477" s="139"/>
      <c r="Q477" s="428"/>
      <c r="R477" s="428" t="s">
        <v>330</v>
      </c>
      <c r="S477" s="428"/>
      <c r="T477" s="428"/>
      <c r="U477" s="448"/>
      <c r="V477" s="437"/>
    </row>
    <row r="478" spans="1:23" x14ac:dyDescent="0.35">
      <c r="A478" s="1442"/>
      <c r="B478" s="362">
        <v>3</v>
      </c>
      <c r="C478" s="118"/>
      <c r="D478" s="112"/>
      <c r="E478" s="112"/>
      <c r="F478" s="118"/>
      <c r="G478" s="445"/>
      <c r="H478" s="120"/>
      <c r="I478" s="428"/>
      <c r="J478" s="446"/>
      <c r="K478" s="446"/>
      <c r="L478" s="447"/>
      <c r="M478" s="428"/>
      <c r="N478" s="447"/>
      <c r="O478" s="139"/>
      <c r="P478" s="139"/>
      <c r="Q478" s="428"/>
      <c r="R478" s="428"/>
      <c r="S478" s="428"/>
      <c r="T478" s="428"/>
      <c r="U478" s="448"/>
      <c r="V478" s="437"/>
    </row>
    <row r="479" spans="1:23" x14ac:dyDescent="0.35">
      <c r="A479" s="1442"/>
      <c r="B479" s="362">
        <v>4</v>
      </c>
      <c r="C479" s="118"/>
      <c r="D479" s="112"/>
      <c r="E479" s="112"/>
      <c r="F479" s="118"/>
      <c r="G479" s="445"/>
      <c r="H479" s="120"/>
      <c r="I479" s="428"/>
      <c r="J479" s="446"/>
      <c r="K479" s="446"/>
      <c r="L479" s="447"/>
      <c r="M479" s="428"/>
      <c r="N479" s="447"/>
      <c r="O479" s="139"/>
      <c r="P479" s="139"/>
      <c r="Q479" s="428"/>
      <c r="R479" s="428"/>
      <c r="S479" s="428"/>
      <c r="T479" s="428"/>
      <c r="U479" s="448"/>
      <c r="V479" s="437"/>
    </row>
    <row r="480" spans="1:23" x14ac:dyDescent="0.35">
      <c r="A480" s="1442"/>
      <c r="B480" s="362">
        <v>5</v>
      </c>
      <c r="C480" s="118"/>
      <c r="D480" s="112"/>
      <c r="E480" s="112"/>
      <c r="F480" s="118"/>
      <c r="G480" s="445"/>
      <c r="H480" s="120"/>
      <c r="I480" s="428"/>
      <c r="J480" s="446"/>
      <c r="K480" s="446"/>
      <c r="L480" s="447"/>
      <c r="M480" s="428"/>
      <c r="N480" s="447"/>
      <c r="O480" s="139"/>
      <c r="P480" s="139"/>
      <c r="Q480" s="428"/>
      <c r="R480" s="428"/>
      <c r="S480" s="428"/>
      <c r="T480" s="428"/>
      <c r="U480" s="448"/>
      <c r="V480" s="437"/>
    </row>
    <row r="481" spans="1:23" x14ac:dyDescent="0.35">
      <c r="A481" s="1442"/>
      <c r="B481" s="362">
        <v>6</v>
      </c>
      <c r="C481" s="118"/>
      <c r="D481" s="112"/>
      <c r="E481" s="112"/>
      <c r="F481" s="118"/>
      <c r="G481" s="445"/>
      <c r="H481" s="120"/>
      <c r="I481" s="428"/>
      <c r="J481" s="446"/>
      <c r="K481" s="446"/>
      <c r="L481" s="447"/>
      <c r="M481" s="428"/>
      <c r="N481" s="447"/>
      <c r="O481" s="139"/>
      <c r="P481" s="139"/>
      <c r="Q481" s="428"/>
      <c r="R481" s="428"/>
      <c r="S481" s="428"/>
      <c r="T481" s="428"/>
      <c r="U481" s="448"/>
      <c r="V481" s="437"/>
    </row>
    <row r="482" spans="1:23" x14ac:dyDescent="0.35">
      <c r="A482" s="1442"/>
      <c r="B482" s="362">
        <v>7</v>
      </c>
      <c r="C482" s="118"/>
      <c r="D482" s="112"/>
      <c r="E482" s="112"/>
      <c r="F482" s="118"/>
      <c r="G482" s="445"/>
      <c r="H482" s="120"/>
      <c r="I482" s="428"/>
      <c r="J482" s="446"/>
      <c r="K482" s="446"/>
      <c r="L482" s="447"/>
      <c r="M482" s="428"/>
      <c r="N482" s="447"/>
      <c r="O482" s="139"/>
      <c r="P482" s="139"/>
      <c r="Q482" s="428"/>
      <c r="R482" s="428"/>
      <c r="S482" s="428"/>
      <c r="T482" s="428"/>
      <c r="U482" s="448"/>
      <c r="V482" s="437"/>
    </row>
    <row r="483" spans="1:23" x14ac:dyDescent="0.35">
      <c r="A483" s="1442"/>
      <c r="B483" s="362">
        <v>8</v>
      </c>
      <c r="C483" s="118"/>
      <c r="D483" s="112"/>
      <c r="E483" s="112"/>
      <c r="F483" s="118"/>
      <c r="G483" s="445"/>
      <c r="H483" s="120"/>
      <c r="I483" s="428"/>
      <c r="J483" s="446"/>
      <c r="K483" s="446"/>
      <c r="L483" s="447"/>
      <c r="M483" s="428"/>
      <c r="N483" s="447"/>
      <c r="O483" s="139"/>
      <c r="P483" s="139"/>
      <c r="Q483" s="428"/>
      <c r="R483" s="428"/>
      <c r="S483" s="428"/>
      <c r="T483" s="428"/>
      <c r="U483" s="448"/>
      <c r="V483" s="437"/>
    </row>
    <row r="484" spans="1:23" x14ac:dyDescent="0.35">
      <c r="A484" s="1442"/>
      <c r="B484" s="362">
        <v>9</v>
      </c>
      <c r="C484" s="118"/>
      <c r="D484" s="112"/>
      <c r="E484" s="112"/>
      <c r="F484" s="118"/>
      <c r="G484" s="445"/>
      <c r="H484" s="120"/>
      <c r="I484" s="428"/>
      <c r="J484" s="446"/>
      <c r="K484" s="446"/>
      <c r="L484" s="447"/>
      <c r="M484" s="428"/>
      <c r="N484" s="447"/>
      <c r="O484" s="139"/>
      <c r="P484" s="139"/>
      <c r="Q484" s="428"/>
      <c r="R484" s="428"/>
      <c r="S484" s="428"/>
      <c r="T484" s="428"/>
      <c r="U484" s="448"/>
      <c r="V484" s="437"/>
    </row>
    <row r="485" spans="1:23" ht="15" thickBot="1" x14ac:dyDescent="0.4">
      <c r="A485" s="1443"/>
      <c r="B485" s="363">
        <v>10</v>
      </c>
      <c r="C485" s="132"/>
      <c r="D485" s="131"/>
      <c r="E485" s="131"/>
      <c r="F485" s="132"/>
      <c r="G485" s="449"/>
      <c r="H485" s="367"/>
      <c r="I485" s="450"/>
      <c r="J485" s="451"/>
      <c r="K485" s="451"/>
      <c r="L485" s="452"/>
      <c r="M485" s="450"/>
      <c r="N485" s="452"/>
      <c r="O485" s="140"/>
      <c r="P485" s="140"/>
      <c r="Q485" s="450"/>
      <c r="R485" s="450"/>
      <c r="S485" s="450"/>
      <c r="T485" s="450"/>
      <c r="U485" s="453"/>
      <c r="V485" s="437"/>
    </row>
    <row r="486" spans="1:23" ht="25" thickBot="1" x14ac:dyDescent="0.4">
      <c r="A486" s="564"/>
      <c r="C486" s="565"/>
      <c r="D486" s="566"/>
      <c r="E486" s="424" t="s">
        <v>331</v>
      </c>
      <c r="F486" s="425">
        <f>COUNTA(F476:F485)</f>
        <v>0</v>
      </c>
      <c r="G486" s="426">
        <f>COUNTA(G476:G485)</f>
        <v>0</v>
      </c>
      <c r="H486" s="565"/>
      <c r="I486" s="431"/>
      <c r="J486" s="567"/>
      <c r="K486" s="567"/>
      <c r="L486" s="568"/>
      <c r="M486" s="1354" t="s">
        <v>563</v>
      </c>
      <c r="N486" s="1355"/>
      <c r="O486" s="747">
        <f>SUM(O476:O485)</f>
        <v>0</v>
      </c>
      <c r="P486" s="748">
        <f>SUM(P476:P485)</f>
        <v>0</v>
      </c>
      <c r="Q486" s="431"/>
      <c r="S486" s="113"/>
      <c r="T486" s="117"/>
      <c r="U486" s="531"/>
      <c r="V486" s="455"/>
    </row>
    <row r="487" spans="1:23" ht="15" thickBot="1" x14ac:dyDescent="0.4">
      <c r="A487" s="456"/>
      <c r="B487" s="457"/>
      <c r="C487" s="407"/>
      <c r="D487" s="407"/>
      <c r="E487" s="407"/>
      <c r="F487" s="457"/>
      <c r="G487" s="407"/>
      <c r="H487" s="407"/>
      <c r="I487" s="457"/>
      <c r="J487" s="457"/>
      <c r="K487" s="457"/>
      <c r="L487" s="407"/>
      <c r="M487" s="407"/>
      <c r="N487" s="407"/>
      <c r="O487" s="407"/>
      <c r="P487" s="407"/>
      <c r="Q487" s="407"/>
      <c r="R487" s="407"/>
      <c r="S487" s="407"/>
      <c r="T487" s="458"/>
      <c r="U487" s="407"/>
      <c r="V487" s="459"/>
    </row>
    <row r="488" spans="1:23" ht="15" thickBot="1" x14ac:dyDescent="0.4">
      <c r="A488" s="432"/>
      <c r="B488" s="433"/>
      <c r="C488" s="434"/>
      <c r="D488" s="434"/>
      <c r="E488" s="434"/>
      <c r="F488" s="433"/>
      <c r="G488" s="434"/>
      <c r="H488" s="434"/>
      <c r="I488" s="433"/>
      <c r="J488" s="433"/>
      <c r="K488" s="433"/>
      <c r="L488" s="434"/>
      <c r="M488" s="434"/>
      <c r="N488" s="434"/>
      <c r="O488" s="434"/>
      <c r="P488" s="434"/>
      <c r="Q488" s="434"/>
      <c r="R488" s="434"/>
      <c r="S488" s="434"/>
      <c r="T488" s="434"/>
      <c r="U488" s="434"/>
      <c r="V488" s="435"/>
    </row>
    <row r="489" spans="1:23" ht="33.75" customHeight="1" thickBot="1" x14ac:dyDescent="0.4">
      <c r="A489" s="354" t="s">
        <v>9</v>
      </c>
      <c r="B489" s="1317" t="s">
        <v>125</v>
      </c>
      <c r="C489" s="1318"/>
      <c r="E489" s="1456" t="s">
        <v>294</v>
      </c>
      <c r="F489" s="1457"/>
      <c r="G489" s="1315">
        <f>VLOOKUP(B489,'EXTRAUrbano.Piano inv. forn '!$D$191:$AB$210,3,FALSE)</f>
        <v>0</v>
      </c>
      <c r="H489" s="1316"/>
      <c r="I489" s="104"/>
      <c r="J489" s="1456" t="s">
        <v>295</v>
      </c>
      <c r="K489" s="1458"/>
      <c r="L489" s="1457"/>
      <c r="M489" s="1315">
        <f>VLOOKUP(B489,'EXTRAUrbano.Piano inv. forn '!$D$191:$AB$210,4,FALSE)</f>
        <v>0</v>
      </c>
      <c r="N489" s="1316"/>
      <c r="P489" s="359" t="s">
        <v>296</v>
      </c>
      <c r="Q489" s="436"/>
      <c r="S489" s="360" t="s">
        <v>297</v>
      </c>
      <c r="T489" s="1171"/>
      <c r="U489" s="1173"/>
      <c r="V489" s="437"/>
    </row>
    <row r="490" spans="1:23" ht="13.5" customHeight="1" thickBot="1" x14ac:dyDescent="0.4">
      <c r="A490" s="133"/>
      <c r="B490" s="114"/>
      <c r="C490" s="114"/>
      <c r="E490" s="115"/>
      <c r="F490" s="115"/>
      <c r="G490" s="116"/>
      <c r="H490" s="116"/>
      <c r="I490" s="104"/>
      <c r="J490" s="115"/>
      <c r="K490" s="115"/>
      <c r="L490" s="115"/>
      <c r="M490" s="116"/>
      <c r="N490" s="116"/>
      <c r="P490" s="117"/>
      <c r="S490" s="113"/>
      <c r="T490" s="431"/>
      <c r="V490" s="134"/>
      <c r="W490" s="431"/>
    </row>
    <row r="491" spans="1:23" ht="33.75" customHeight="1" thickBot="1" x14ac:dyDescent="0.4">
      <c r="A491" s="1444" t="s">
        <v>298</v>
      </c>
      <c r="B491" s="1445"/>
      <c r="C491" s="1445"/>
      <c r="D491" s="1446"/>
      <c r="E491" s="1346">
        <f>VLOOKUP(B489,'EXTRAUrbano.Piano inv. forn '!$D$191:$AB$210,17,FALSE)</f>
        <v>0</v>
      </c>
      <c r="F491" s="1347"/>
      <c r="G491" s="1347"/>
      <c r="H491" s="1348"/>
      <c r="I491" s="104"/>
      <c r="J491" s="1447" t="s">
        <v>53</v>
      </c>
      <c r="K491" s="1448"/>
      <c r="L491" s="1449"/>
      <c r="M491" s="1346">
        <f>VLOOKUP(B489,'EXTRAUrbano.Piano inv. forn '!$D$191:$AB$210,19,FALSE)</f>
        <v>0</v>
      </c>
      <c r="N491" s="1348"/>
      <c r="O491" s="130"/>
      <c r="P491" s="360" t="s">
        <v>299</v>
      </c>
      <c r="Q491" s="135">
        <f>M491+E491</f>
        <v>0</v>
      </c>
      <c r="S491" s="360" t="s">
        <v>300</v>
      </c>
      <c r="T491" s="1171"/>
      <c r="U491" s="1173"/>
      <c r="V491" s="134"/>
      <c r="W491" s="431"/>
    </row>
    <row r="492" spans="1:23" ht="21.75" customHeight="1" thickBot="1" x14ac:dyDescent="0.4">
      <c r="A492" s="136"/>
      <c r="B492" s="137"/>
      <c r="C492" s="137"/>
      <c r="D492" s="137"/>
      <c r="E492" s="138"/>
      <c r="F492" s="138"/>
      <c r="G492" s="138"/>
      <c r="H492" s="138"/>
      <c r="I492" s="104"/>
      <c r="J492" s="115"/>
      <c r="K492" s="115"/>
      <c r="L492" s="115"/>
      <c r="M492" s="138"/>
      <c r="N492" s="138"/>
      <c r="O492" s="130"/>
      <c r="P492" s="113"/>
      <c r="Q492" s="130"/>
      <c r="S492" s="113"/>
      <c r="T492" s="114"/>
      <c r="U492" s="114"/>
      <c r="V492" s="134"/>
      <c r="W492" s="431"/>
    </row>
    <row r="493" spans="1:23" s="166" customFormat="1" ht="72" customHeight="1" x14ac:dyDescent="0.35">
      <c r="A493" s="1450" t="s">
        <v>301</v>
      </c>
      <c r="B493" s="1452" t="s">
        <v>302</v>
      </c>
      <c r="C493" s="1452" t="s">
        <v>303</v>
      </c>
      <c r="D493" s="355" t="s">
        <v>304</v>
      </c>
      <c r="E493" s="356" t="s">
        <v>305</v>
      </c>
      <c r="F493" s="355" t="s">
        <v>306</v>
      </c>
      <c r="G493" s="355" t="s">
        <v>307</v>
      </c>
      <c r="H493" s="357" t="s">
        <v>268</v>
      </c>
      <c r="I493" s="357" t="s">
        <v>308</v>
      </c>
      <c r="J493" s="357" t="s">
        <v>309</v>
      </c>
      <c r="K493" s="357" t="s">
        <v>818</v>
      </c>
      <c r="L493" s="357" t="s">
        <v>310</v>
      </c>
      <c r="M493" s="357" t="s">
        <v>311</v>
      </c>
      <c r="N493" s="357" t="s">
        <v>312</v>
      </c>
      <c r="O493" s="357" t="s">
        <v>313</v>
      </c>
      <c r="P493" s="357" t="s">
        <v>314</v>
      </c>
      <c r="Q493" s="357" t="s">
        <v>315</v>
      </c>
      <c r="R493" s="357" t="s">
        <v>316</v>
      </c>
      <c r="S493" s="357" t="s">
        <v>317</v>
      </c>
      <c r="T493" s="357" t="s">
        <v>828</v>
      </c>
      <c r="U493" s="1454" t="s">
        <v>319</v>
      </c>
      <c r="V493" s="438"/>
    </row>
    <row r="494" spans="1:23" s="166" customFormat="1" ht="44.25" customHeight="1" thickBot="1" x14ac:dyDescent="0.4">
      <c r="A494" s="1451"/>
      <c r="B494" s="1453"/>
      <c r="C494" s="1453"/>
      <c r="D494" s="358" t="s">
        <v>320</v>
      </c>
      <c r="E494" s="358" t="s">
        <v>333</v>
      </c>
      <c r="F494" s="358" t="s">
        <v>322</v>
      </c>
      <c r="G494" s="358" t="s">
        <v>322</v>
      </c>
      <c r="H494" s="358" t="s">
        <v>77</v>
      </c>
      <c r="I494" s="358" t="s">
        <v>103</v>
      </c>
      <c r="J494" s="358" t="s">
        <v>323</v>
      </c>
      <c r="K494" s="358" t="s">
        <v>324</v>
      </c>
      <c r="L494" s="358" t="s">
        <v>324</v>
      </c>
      <c r="M494" s="358" t="s">
        <v>325</v>
      </c>
      <c r="N494" s="358" t="s">
        <v>324</v>
      </c>
      <c r="O494" s="358" t="s">
        <v>326</v>
      </c>
      <c r="P494" s="358" t="s">
        <v>820</v>
      </c>
      <c r="Q494" s="358" t="s">
        <v>327</v>
      </c>
      <c r="R494" s="358" t="s">
        <v>328</v>
      </c>
      <c r="S494" s="358" t="s">
        <v>329</v>
      </c>
      <c r="T494" s="358" t="s">
        <v>329</v>
      </c>
      <c r="U494" s="1455"/>
      <c r="V494" s="438"/>
    </row>
    <row r="495" spans="1:23" ht="15" customHeight="1" x14ac:dyDescent="0.35">
      <c r="A495" s="1442" t="str">
        <f>B489</f>
        <v>EXTRA-urb.i.1</v>
      </c>
      <c r="B495" s="361">
        <v>1</v>
      </c>
      <c r="C495" s="185"/>
      <c r="D495" s="119"/>
      <c r="E495" s="119"/>
      <c r="F495" s="185"/>
      <c r="G495" s="440"/>
      <c r="H495" s="120"/>
      <c r="I495" s="441"/>
      <c r="J495" s="442"/>
      <c r="K495" s="442"/>
      <c r="L495" s="443"/>
      <c r="M495" s="441"/>
      <c r="N495" s="443"/>
      <c r="O495" s="148"/>
      <c r="P495" s="148"/>
      <c r="Q495" s="441"/>
      <c r="R495" s="441"/>
      <c r="S495" s="441"/>
      <c r="T495" s="441"/>
      <c r="U495" s="444"/>
      <c r="V495" s="437"/>
    </row>
    <row r="496" spans="1:23" x14ac:dyDescent="0.35">
      <c r="A496" s="1442"/>
      <c r="B496" s="362">
        <v>2</v>
      </c>
      <c r="C496" s="118"/>
      <c r="D496" s="112"/>
      <c r="E496" s="112"/>
      <c r="F496" s="118"/>
      <c r="G496" s="445"/>
      <c r="H496" s="120"/>
      <c r="I496" s="428"/>
      <c r="J496" s="446"/>
      <c r="K496" s="446"/>
      <c r="L496" s="447"/>
      <c r="M496" s="428"/>
      <c r="N496" s="447"/>
      <c r="O496" s="139"/>
      <c r="P496" s="139"/>
      <c r="Q496" s="428"/>
      <c r="R496" s="428" t="s">
        <v>330</v>
      </c>
      <c r="S496" s="428"/>
      <c r="T496" s="428"/>
      <c r="U496" s="448"/>
      <c r="V496" s="437"/>
    </row>
    <row r="497" spans="1:23" x14ac:dyDescent="0.35">
      <c r="A497" s="1442"/>
      <c r="B497" s="362">
        <v>3</v>
      </c>
      <c r="C497" s="118"/>
      <c r="D497" s="112"/>
      <c r="E497" s="112"/>
      <c r="F497" s="118"/>
      <c r="G497" s="445"/>
      <c r="H497" s="120"/>
      <c r="I497" s="428"/>
      <c r="J497" s="446"/>
      <c r="K497" s="446"/>
      <c r="L497" s="447"/>
      <c r="M497" s="428"/>
      <c r="N497" s="447"/>
      <c r="O497" s="139"/>
      <c r="P497" s="139"/>
      <c r="Q497" s="428"/>
      <c r="R497" s="428"/>
      <c r="S497" s="428"/>
      <c r="T497" s="428"/>
      <c r="U497" s="448"/>
      <c r="V497" s="437"/>
    </row>
    <row r="498" spans="1:23" x14ac:dyDescent="0.35">
      <c r="A498" s="1442"/>
      <c r="B498" s="362">
        <v>4</v>
      </c>
      <c r="C498" s="118"/>
      <c r="D498" s="112"/>
      <c r="E498" s="112"/>
      <c r="F498" s="118"/>
      <c r="G498" s="445"/>
      <c r="H498" s="120"/>
      <c r="I498" s="428"/>
      <c r="J498" s="446"/>
      <c r="K498" s="446"/>
      <c r="L498" s="447"/>
      <c r="M498" s="428"/>
      <c r="N498" s="447"/>
      <c r="O498" s="139"/>
      <c r="P498" s="139"/>
      <c r="Q498" s="428"/>
      <c r="R498" s="428"/>
      <c r="S498" s="428"/>
      <c r="T498" s="428"/>
      <c r="U498" s="448"/>
      <c r="V498" s="437"/>
    </row>
    <row r="499" spans="1:23" x14ac:dyDescent="0.35">
      <c r="A499" s="1442"/>
      <c r="B499" s="362">
        <v>5</v>
      </c>
      <c r="C499" s="118"/>
      <c r="D499" s="112"/>
      <c r="E499" s="112"/>
      <c r="F499" s="118"/>
      <c r="G499" s="445"/>
      <c r="H499" s="120"/>
      <c r="I499" s="428"/>
      <c r="J499" s="446"/>
      <c r="K499" s="446"/>
      <c r="L499" s="447"/>
      <c r="M499" s="428"/>
      <c r="N499" s="447"/>
      <c r="O499" s="139"/>
      <c r="P499" s="139"/>
      <c r="Q499" s="428"/>
      <c r="R499" s="428"/>
      <c r="S499" s="428"/>
      <c r="T499" s="428"/>
      <c r="U499" s="448"/>
      <c r="V499" s="437"/>
    </row>
    <row r="500" spans="1:23" x14ac:dyDescent="0.35">
      <c r="A500" s="1442"/>
      <c r="B500" s="362">
        <v>6</v>
      </c>
      <c r="C500" s="118"/>
      <c r="D500" s="112"/>
      <c r="E500" s="112"/>
      <c r="F500" s="118"/>
      <c r="G500" s="445"/>
      <c r="H500" s="120"/>
      <c r="I500" s="428"/>
      <c r="J500" s="446"/>
      <c r="K500" s="446"/>
      <c r="L500" s="447"/>
      <c r="M500" s="428"/>
      <c r="N500" s="447"/>
      <c r="O500" s="139"/>
      <c r="P500" s="139"/>
      <c r="Q500" s="428"/>
      <c r="R500" s="428"/>
      <c r="S500" s="428"/>
      <c r="T500" s="428"/>
      <c r="U500" s="448"/>
      <c r="V500" s="437"/>
    </row>
    <row r="501" spans="1:23" x14ac:dyDescent="0.35">
      <c r="A501" s="1442"/>
      <c r="B501" s="362">
        <v>7</v>
      </c>
      <c r="C501" s="118"/>
      <c r="D501" s="112"/>
      <c r="E501" s="112"/>
      <c r="F501" s="118"/>
      <c r="G501" s="445"/>
      <c r="H501" s="120"/>
      <c r="I501" s="428"/>
      <c r="J501" s="446"/>
      <c r="K501" s="446"/>
      <c r="L501" s="447"/>
      <c r="M501" s="428"/>
      <c r="N501" s="447"/>
      <c r="O501" s="139"/>
      <c r="P501" s="139"/>
      <c r="Q501" s="428"/>
      <c r="R501" s="428"/>
      <c r="S501" s="428"/>
      <c r="T501" s="428"/>
      <c r="U501" s="448"/>
      <c r="V501" s="437"/>
    </row>
    <row r="502" spans="1:23" x14ac:dyDescent="0.35">
      <c r="A502" s="1442"/>
      <c r="B502" s="362">
        <v>8</v>
      </c>
      <c r="C502" s="118"/>
      <c r="D502" s="112"/>
      <c r="E502" s="112"/>
      <c r="F502" s="118"/>
      <c r="G502" s="445"/>
      <c r="H502" s="120"/>
      <c r="I502" s="428"/>
      <c r="J502" s="446"/>
      <c r="K502" s="446"/>
      <c r="L502" s="447"/>
      <c r="M502" s="428"/>
      <c r="N502" s="447"/>
      <c r="O502" s="139"/>
      <c r="P502" s="139"/>
      <c r="Q502" s="428"/>
      <c r="R502" s="428"/>
      <c r="S502" s="428"/>
      <c r="T502" s="428"/>
      <c r="U502" s="448"/>
      <c r="V502" s="437"/>
    </row>
    <row r="503" spans="1:23" x14ac:dyDescent="0.35">
      <c r="A503" s="1442"/>
      <c r="B503" s="362">
        <v>9</v>
      </c>
      <c r="C503" s="118"/>
      <c r="D503" s="112"/>
      <c r="E503" s="112"/>
      <c r="F503" s="118"/>
      <c r="G503" s="445"/>
      <c r="H503" s="120"/>
      <c r="I503" s="428"/>
      <c r="J503" s="446"/>
      <c r="K503" s="446"/>
      <c r="L503" s="447"/>
      <c r="M503" s="428"/>
      <c r="N503" s="447"/>
      <c r="O503" s="139"/>
      <c r="P503" s="139"/>
      <c r="Q503" s="428"/>
      <c r="R503" s="428"/>
      <c r="S503" s="428"/>
      <c r="T503" s="428"/>
      <c r="U503" s="448"/>
      <c r="V503" s="437"/>
    </row>
    <row r="504" spans="1:23" ht="15" thickBot="1" x14ac:dyDescent="0.4">
      <c r="A504" s="1443"/>
      <c r="B504" s="363">
        <v>10</v>
      </c>
      <c r="C504" s="132"/>
      <c r="D504" s="131"/>
      <c r="E504" s="131"/>
      <c r="F504" s="132"/>
      <c r="G504" s="449"/>
      <c r="H504" s="367"/>
      <c r="I504" s="450"/>
      <c r="J504" s="451"/>
      <c r="K504" s="451"/>
      <c r="L504" s="452"/>
      <c r="M504" s="450"/>
      <c r="N504" s="452"/>
      <c r="O504" s="140"/>
      <c r="P504" s="140"/>
      <c r="Q504" s="450"/>
      <c r="R504" s="450"/>
      <c r="S504" s="450"/>
      <c r="T504" s="450"/>
      <c r="U504" s="453"/>
      <c r="V504" s="437"/>
    </row>
    <row r="505" spans="1:23" ht="25" thickBot="1" x14ac:dyDescent="0.4">
      <c r="A505" s="564"/>
      <c r="C505" s="565"/>
      <c r="D505" s="566"/>
      <c r="E505" s="424" t="s">
        <v>331</v>
      </c>
      <c r="F505" s="425">
        <f>COUNTA(F495:F504)</f>
        <v>0</v>
      </c>
      <c r="G505" s="426">
        <f>COUNTA(G495:G504)</f>
        <v>0</v>
      </c>
      <c r="H505" s="565"/>
      <c r="I505" s="431"/>
      <c r="J505" s="567"/>
      <c r="K505" s="567"/>
      <c r="L505" s="568"/>
      <c r="M505" s="1354" t="s">
        <v>563</v>
      </c>
      <c r="N505" s="1355"/>
      <c r="O505" s="747">
        <f>SUM(O495:O504)</f>
        <v>0</v>
      </c>
      <c r="P505" s="748">
        <f>SUM(P495:P504)</f>
        <v>0</v>
      </c>
      <c r="Q505" s="431"/>
      <c r="S505" s="113"/>
      <c r="T505" s="117"/>
      <c r="U505" s="531"/>
      <c r="V505" s="455"/>
    </row>
    <row r="506" spans="1:23" ht="15" thickBot="1" x14ac:dyDescent="0.4">
      <c r="A506" s="456"/>
      <c r="B506" s="457"/>
      <c r="C506" s="407"/>
      <c r="D506" s="407"/>
      <c r="E506" s="407"/>
      <c r="F506" s="457"/>
      <c r="G506" s="407"/>
      <c r="H506" s="407"/>
      <c r="I506" s="457"/>
      <c r="J506" s="457"/>
      <c r="K506" s="457"/>
      <c r="L506" s="407"/>
      <c r="M506" s="407"/>
      <c r="N506" s="407"/>
      <c r="O506" s="407"/>
      <c r="P506" s="407"/>
      <c r="Q506" s="407"/>
      <c r="R506" s="407"/>
      <c r="S506" s="407"/>
      <c r="T506" s="458"/>
      <c r="U506" s="407"/>
      <c r="V506" s="459"/>
    </row>
    <row r="507" spans="1:23" ht="15" thickBot="1" x14ac:dyDescent="0.4">
      <c r="A507" s="432"/>
      <c r="B507" s="433"/>
      <c r="C507" s="434"/>
      <c r="D507" s="434"/>
      <c r="E507" s="434"/>
      <c r="F507" s="433"/>
      <c r="G507" s="434"/>
      <c r="H507" s="434"/>
      <c r="I507" s="433"/>
      <c r="J507" s="433"/>
      <c r="K507" s="433"/>
      <c r="L507" s="434"/>
      <c r="M507" s="434"/>
      <c r="N507" s="434"/>
      <c r="O507" s="434"/>
      <c r="P507" s="434"/>
      <c r="Q507" s="434"/>
      <c r="R507" s="434"/>
      <c r="S507" s="434"/>
      <c r="T507" s="434"/>
      <c r="U507" s="434"/>
      <c r="V507" s="435"/>
    </row>
    <row r="508" spans="1:23" ht="33.75" customHeight="1" thickBot="1" x14ac:dyDescent="0.4">
      <c r="A508" s="354" t="s">
        <v>9</v>
      </c>
      <c r="B508" s="1317" t="s">
        <v>125</v>
      </c>
      <c r="C508" s="1318"/>
      <c r="E508" s="1456" t="s">
        <v>294</v>
      </c>
      <c r="F508" s="1457"/>
      <c r="G508" s="1315">
        <f>VLOOKUP(B508,'EXTRAUrbano.Piano inv. forn '!$D$191:$AB$210,3,FALSE)</f>
        <v>0</v>
      </c>
      <c r="H508" s="1316"/>
      <c r="I508" s="104"/>
      <c r="J508" s="1456" t="s">
        <v>295</v>
      </c>
      <c r="K508" s="1458"/>
      <c r="L508" s="1457"/>
      <c r="M508" s="1315">
        <f>VLOOKUP(B508,'EXTRAUrbano.Piano inv. forn '!$D$191:$AB$210,4,FALSE)</f>
        <v>0</v>
      </c>
      <c r="N508" s="1316"/>
      <c r="P508" s="359" t="s">
        <v>296</v>
      </c>
      <c r="Q508" s="436"/>
      <c r="S508" s="360" t="s">
        <v>297</v>
      </c>
      <c r="T508" s="1171"/>
      <c r="U508" s="1173"/>
      <c r="V508" s="437"/>
    </row>
    <row r="509" spans="1:23" ht="13.5" customHeight="1" thickBot="1" x14ac:dyDescent="0.4">
      <c r="A509" s="133"/>
      <c r="B509" s="114"/>
      <c r="C509" s="114"/>
      <c r="E509" s="115"/>
      <c r="F509" s="115"/>
      <c r="G509" s="116"/>
      <c r="H509" s="116"/>
      <c r="I509" s="104"/>
      <c r="J509" s="115"/>
      <c r="K509" s="115"/>
      <c r="L509" s="115"/>
      <c r="M509" s="116"/>
      <c r="N509" s="116"/>
      <c r="P509" s="117"/>
      <c r="S509" s="113"/>
      <c r="T509" s="431"/>
      <c r="V509" s="134"/>
      <c r="W509" s="431"/>
    </row>
    <row r="510" spans="1:23" ht="33.75" customHeight="1" thickBot="1" x14ac:dyDescent="0.4">
      <c r="A510" s="1444" t="s">
        <v>298</v>
      </c>
      <c r="B510" s="1445"/>
      <c r="C510" s="1445"/>
      <c r="D510" s="1446"/>
      <c r="E510" s="1346">
        <f>VLOOKUP(B508,'EXTRAUrbano.Piano inv. forn '!$D$191:$AB$210,17,FALSE)</f>
        <v>0</v>
      </c>
      <c r="F510" s="1347"/>
      <c r="G510" s="1347"/>
      <c r="H510" s="1348"/>
      <c r="I510" s="104"/>
      <c r="J510" s="1447" t="s">
        <v>53</v>
      </c>
      <c r="K510" s="1448"/>
      <c r="L510" s="1449"/>
      <c r="M510" s="1346">
        <f>VLOOKUP(B508,'EXTRAUrbano.Piano inv. forn '!$D$191:$AB$210,19,FALSE)</f>
        <v>0</v>
      </c>
      <c r="N510" s="1348"/>
      <c r="O510" s="130"/>
      <c r="P510" s="360" t="s">
        <v>299</v>
      </c>
      <c r="Q510" s="135">
        <f>M510+E510</f>
        <v>0</v>
      </c>
      <c r="S510" s="360" t="s">
        <v>300</v>
      </c>
      <c r="T510" s="1171"/>
      <c r="U510" s="1173"/>
      <c r="V510" s="134"/>
      <c r="W510" s="431"/>
    </row>
    <row r="511" spans="1:23" ht="21.75" customHeight="1" thickBot="1" x14ac:dyDescent="0.4">
      <c r="A511" s="136"/>
      <c r="B511" s="137"/>
      <c r="C511" s="137"/>
      <c r="D511" s="137"/>
      <c r="E511" s="138"/>
      <c r="F511" s="138"/>
      <c r="G511" s="138"/>
      <c r="H511" s="138"/>
      <c r="I511" s="104"/>
      <c r="J511" s="115"/>
      <c r="K511" s="115"/>
      <c r="L511" s="115"/>
      <c r="M511" s="138"/>
      <c r="N511" s="138"/>
      <c r="O511" s="130"/>
      <c r="P511" s="113"/>
      <c r="Q511" s="130"/>
      <c r="S511" s="113"/>
      <c r="T511" s="114"/>
      <c r="U511" s="114"/>
      <c r="V511" s="134"/>
      <c r="W511" s="431"/>
    </row>
    <row r="512" spans="1:23" s="166" customFormat="1" ht="72" customHeight="1" x14ac:dyDescent="0.35">
      <c r="A512" s="1450" t="s">
        <v>301</v>
      </c>
      <c r="B512" s="1452" t="s">
        <v>302</v>
      </c>
      <c r="C512" s="1452" t="s">
        <v>303</v>
      </c>
      <c r="D512" s="355" t="s">
        <v>304</v>
      </c>
      <c r="E512" s="356" t="s">
        <v>305</v>
      </c>
      <c r="F512" s="355" t="s">
        <v>306</v>
      </c>
      <c r="G512" s="355" t="s">
        <v>307</v>
      </c>
      <c r="H512" s="357" t="s">
        <v>268</v>
      </c>
      <c r="I512" s="357" t="s">
        <v>308</v>
      </c>
      <c r="J512" s="357" t="s">
        <v>309</v>
      </c>
      <c r="K512" s="357" t="s">
        <v>818</v>
      </c>
      <c r="L512" s="357" t="s">
        <v>310</v>
      </c>
      <c r="M512" s="357" t="s">
        <v>311</v>
      </c>
      <c r="N512" s="357" t="s">
        <v>312</v>
      </c>
      <c r="O512" s="357" t="s">
        <v>313</v>
      </c>
      <c r="P512" s="357" t="s">
        <v>314</v>
      </c>
      <c r="Q512" s="357" t="s">
        <v>315</v>
      </c>
      <c r="R512" s="357" t="s">
        <v>316</v>
      </c>
      <c r="S512" s="357" t="s">
        <v>317</v>
      </c>
      <c r="T512" s="357" t="s">
        <v>828</v>
      </c>
      <c r="U512" s="1454" t="s">
        <v>319</v>
      </c>
      <c r="V512" s="438"/>
    </row>
    <row r="513" spans="1:23" s="166" customFormat="1" ht="44.25" customHeight="1" thickBot="1" x14ac:dyDescent="0.4">
      <c r="A513" s="1451"/>
      <c r="B513" s="1453"/>
      <c r="C513" s="1453"/>
      <c r="D513" s="358" t="s">
        <v>320</v>
      </c>
      <c r="E513" s="358" t="s">
        <v>333</v>
      </c>
      <c r="F513" s="358" t="s">
        <v>322</v>
      </c>
      <c r="G513" s="358" t="s">
        <v>322</v>
      </c>
      <c r="H513" s="358" t="s">
        <v>77</v>
      </c>
      <c r="I513" s="358" t="s">
        <v>103</v>
      </c>
      <c r="J513" s="358" t="s">
        <v>323</v>
      </c>
      <c r="K513" s="358" t="s">
        <v>324</v>
      </c>
      <c r="L513" s="358" t="s">
        <v>324</v>
      </c>
      <c r="M513" s="358" t="s">
        <v>325</v>
      </c>
      <c r="N513" s="358" t="s">
        <v>324</v>
      </c>
      <c r="O513" s="358" t="s">
        <v>326</v>
      </c>
      <c r="P513" s="358" t="s">
        <v>820</v>
      </c>
      <c r="Q513" s="358" t="s">
        <v>327</v>
      </c>
      <c r="R513" s="358" t="s">
        <v>328</v>
      </c>
      <c r="S513" s="358" t="s">
        <v>329</v>
      </c>
      <c r="T513" s="358" t="s">
        <v>329</v>
      </c>
      <c r="U513" s="1455"/>
      <c r="V513" s="438"/>
    </row>
    <row r="514" spans="1:23" ht="15" customHeight="1" x14ac:dyDescent="0.35">
      <c r="A514" s="1442" t="str">
        <f>B508</f>
        <v>EXTRA-urb.i.1</v>
      </c>
      <c r="B514" s="361">
        <v>1</v>
      </c>
      <c r="C514" s="185"/>
      <c r="D514" s="119"/>
      <c r="E514" s="119"/>
      <c r="F514" s="185"/>
      <c r="G514" s="440"/>
      <c r="H514" s="120"/>
      <c r="I514" s="441"/>
      <c r="J514" s="442"/>
      <c r="K514" s="442"/>
      <c r="L514" s="443"/>
      <c r="M514" s="441"/>
      <c r="N514" s="443"/>
      <c r="O514" s="148"/>
      <c r="P514" s="148"/>
      <c r="Q514" s="441"/>
      <c r="R514" s="441"/>
      <c r="S514" s="441"/>
      <c r="T514" s="441"/>
      <c r="U514" s="444"/>
      <c r="V514" s="437"/>
    </row>
    <row r="515" spans="1:23" x14ac:dyDescent="0.35">
      <c r="A515" s="1442"/>
      <c r="B515" s="362">
        <v>2</v>
      </c>
      <c r="C515" s="118"/>
      <c r="D515" s="112"/>
      <c r="E515" s="112"/>
      <c r="F515" s="118"/>
      <c r="G515" s="445"/>
      <c r="H515" s="120"/>
      <c r="I515" s="428"/>
      <c r="J515" s="446"/>
      <c r="K515" s="446"/>
      <c r="L515" s="447"/>
      <c r="M515" s="428"/>
      <c r="N515" s="447"/>
      <c r="O515" s="139"/>
      <c r="P515" s="139"/>
      <c r="Q515" s="428"/>
      <c r="R515" s="428" t="s">
        <v>330</v>
      </c>
      <c r="S515" s="428"/>
      <c r="T515" s="428"/>
      <c r="U515" s="448"/>
      <c r="V515" s="437"/>
    </row>
    <row r="516" spans="1:23" x14ac:dyDescent="0.35">
      <c r="A516" s="1442"/>
      <c r="B516" s="362">
        <v>3</v>
      </c>
      <c r="C516" s="118"/>
      <c r="D516" s="112"/>
      <c r="E516" s="112"/>
      <c r="F516" s="118"/>
      <c r="G516" s="445"/>
      <c r="H516" s="120"/>
      <c r="I516" s="428"/>
      <c r="J516" s="446"/>
      <c r="K516" s="446"/>
      <c r="L516" s="447"/>
      <c r="M516" s="428"/>
      <c r="N516" s="447"/>
      <c r="O516" s="139"/>
      <c r="P516" s="139"/>
      <c r="Q516" s="428"/>
      <c r="R516" s="428"/>
      <c r="S516" s="428"/>
      <c r="T516" s="428"/>
      <c r="U516" s="448"/>
      <c r="V516" s="437"/>
    </row>
    <row r="517" spans="1:23" x14ac:dyDescent="0.35">
      <c r="A517" s="1442"/>
      <c r="B517" s="362">
        <v>4</v>
      </c>
      <c r="C517" s="118"/>
      <c r="D517" s="112"/>
      <c r="E517" s="112"/>
      <c r="F517" s="118"/>
      <c r="G517" s="445"/>
      <c r="H517" s="120"/>
      <c r="I517" s="428"/>
      <c r="J517" s="446"/>
      <c r="K517" s="446"/>
      <c r="L517" s="447"/>
      <c r="M517" s="428"/>
      <c r="N517" s="447"/>
      <c r="O517" s="139"/>
      <c r="P517" s="139"/>
      <c r="Q517" s="428"/>
      <c r="R517" s="428"/>
      <c r="S517" s="428"/>
      <c r="T517" s="428"/>
      <c r="U517" s="448"/>
      <c r="V517" s="437"/>
    </row>
    <row r="518" spans="1:23" x14ac:dyDescent="0.35">
      <c r="A518" s="1442"/>
      <c r="B518" s="362">
        <v>5</v>
      </c>
      <c r="C518" s="118"/>
      <c r="D518" s="112"/>
      <c r="E518" s="112"/>
      <c r="F518" s="118"/>
      <c r="G518" s="445"/>
      <c r="H518" s="120"/>
      <c r="I518" s="428"/>
      <c r="J518" s="446"/>
      <c r="K518" s="446"/>
      <c r="L518" s="447"/>
      <c r="M518" s="428"/>
      <c r="N518" s="447"/>
      <c r="O518" s="139"/>
      <c r="P518" s="139"/>
      <c r="Q518" s="428"/>
      <c r="R518" s="428"/>
      <c r="S518" s="428"/>
      <c r="T518" s="428"/>
      <c r="U518" s="448"/>
      <c r="V518" s="437"/>
    </row>
    <row r="519" spans="1:23" x14ac:dyDescent="0.35">
      <c r="A519" s="1442"/>
      <c r="B519" s="362">
        <v>6</v>
      </c>
      <c r="C519" s="118"/>
      <c r="D519" s="112"/>
      <c r="E519" s="112"/>
      <c r="F519" s="118"/>
      <c r="G519" s="445"/>
      <c r="H519" s="120"/>
      <c r="I519" s="428"/>
      <c r="J519" s="446"/>
      <c r="K519" s="446"/>
      <c r="L519" s="447"/>
      <c r="M519" s="428"/>
      <c r="N519" s="447"/>
      <c r="O519" s="139"/>
      <c r="P519" s="139"/>
      <c r="Q519" s="428"/>
      <c r="R519" s="428"/>
      <c r="S519" s="428"/>
      <c r="T519" s="428"/>
      <c r="U519" s="448"/>
      <c r="V519" s="437"/>
    </row>
    <row r="520" spans="1:23" x14ac:dyDescent="0.35">
      <c r="A520" s="1442"/>
      <c r="B520" s="362">
        <v>7</v>
      </c>
      <c r="C520" s="118"/>
      <c r="D520" s="112"/>
      <c r="E520" s="112"/>
      <c r="F520" s="118"/>
      <c r="G520" s="445"/>
      <c r="H520" s="120"/>
      <c r="I520" s="428"/>
      <c r="J520" s="446"/>
      <c r="K520" s="446"/>
      <c r="L520" s="447"/>
      <c r="M520" s="428"/>
      <c r="N520" s="447"/>
      <c r="O520" s="139"/>
      <c r="P520" s="139"/>
      <c r="Q520" s="428"/>
      <c r="R520" s="428"/>
      <c r="S520" s="428"/>
      <c r="T520" s="428"/>
      <c r="U520" s="448"/>
      <c r="V520" s="437"/>
    </row>
    <row r="521" spans="1:23" x14ac:dyDescent="0.35">
      <c r="A521" s="1442"/>
      <c r="B521" s="362">
        <v>8</v>
      </c>
      <c r="C521" s="118"/>
      <c r="D521" s="112"/>
      <c r="E521" s="112"/>
      <c r="F521" s="118"/>
      <c r="G521" s="445"/>
      <c r="H521" s="120"/>
      <c r="I521" s="428"/>
      <c r="J521" s="446"/>
      <c r="K521" s="446"/>
      <c r="L521" s="447"/>
      <c r="M521" s="428"/>
      <c r="N521" s="447"/>
      <c r="O521" s="139"/>
      <c r="P521" s="139"/>
      <c r="Q521" s="428"/>
      <c r="R521" s="428"/>
      <c r="S521" s="428"/>
      <c r="T521" s="428"/>
      <c r="U521" s="448"/>
      <c r="V521" s="437"/>
    </row>
    <row r="522" spans="1:23" x14ac:dyDescent="0.35">
      <c r="A522" s="1442"/>
      <c r="B522" s="362">
        <v>9</v>
      </c>
      <c r="C522" s="118"/>
      <c r="D522" s="112"/>
      <c r="E522" s="112"/>
      <c r="F522" s="118"/>
      <c r="G522" s="445"/>
      <c r="H522" s="120"/>
      <c r="I522" s="428"/>
      <c r="J522" s="446"/>
      <c r="K522" s="446"/>
      <c r="L522" s="447"/>
      <c r="M522" s="428"/>
      <c r="N522" s="447"/>
      <c r="O522" s="139"/>
      <c r="P522" s="139"/>
      <c r="Q522" s="428"/>
      <c r="R522" s="428"/>
      <c r="S522" s="428"/>
      <c r="T522" s="428"/>
      <c r="U522" s="448"/>
      <c r="V522" s="437"/>
    </row>
    <row r="523" spans="1:23" ht="15" thickBot="1" x14ac:dyDescent="0.4">
      <c r="A523" s="1443"/>
      <c r="B523" s="363">
        <v>10</v>
      </c>
      <c r="C523" s="132"/>
      <c r="D523" s="131"/>
      <c r="E523" s="131"/>
      <c r="F523" s="132"/>
      <c r="G523" s="449"/>
      <c r="H523" s="367"/>
      <c r="I523" s="450"/>
      <c r="J523" s="451"/>
      <c r="K523" s="451"/>
      <c r="L523" s="452"/>
      <c r="M523" s="450"/>
      <c r="N523" s="452"/>
      <c r="O523" s="140"/>
      <c r="P523" s="140"/>
      <c r="Q523" s="450"/>
      <c r="R523" s="450"/>
      <c r="S523" s="450"/>
      <c r="T523" s="450"/>
      <c r="U523" s="453"/>
      <c r="V523" s="437"/>
    </row>
    <row r="524" spans="1:23" ht="25" thickBot="1" x14ac:dyDescent="0.4">
      <c r="A524" s="564"/>
      <c r="C524" s="565"/>
      <c r="D524" s="566"/>
      <c r="E524" s="424" t="s">
        <v>331</v>
      </c>
      <c r="F524" s="425">
        <f>COUNTA(F514:F523)</f>
        <v>0</v>
      </c>
      <c r="G524" s="426">
        <f>COUNTA(G514:G523)</f>
        <v>0</v>
      </c>
      <c r="H524" s="565"/>
      <c r="I524" s="431"/>
      <c r="J524" s="567"/>
      <c r="K524" s="567"/>
      <c r="L524" s="568"/>
      <c r="M524" s="1354" t="s">
        <v>563</v>
      </c>
      <c r="N524" s="1355"/>
      <c r="O524" s="747">
        <f>SUM(O514:O523)</f>
        <v>0</v>
      </c>
      <c r="P524" s="748">
        <f>SUM(P514:P523)</f>
        <v>0</v>
      </c>
      <c r="Q524" s="431"/>
      <c r="S524" s="113"/>
      <c r="T524" s="117"/>
      <c r="U524" s="531"/>
      <c r="V524" s="455"/>
    </row>
    <row r="525" spans="1:23" ht="15" thickBot="1" x14ac:dyDescent="0.4">
      <c r="A525" s="456"/>
      <c r="B525" s="457"/>
      <c r="C525" s="407"/>
      <c r="D525" s="407"/>
      <c r="E525" s="407"/>
      <c r="F525" s="457"/>
      <c r="G525" s="407"/>
      <c r="H525" s="407"/>
      <c r="I525" s="457"/>
      <c r="J525" s="457"/>
      <c r="K525" s="457"/>
      <c r="L525" s="407"/>
      <c r="M525" s="407"/>
      <c r="N525" s="407"/>
      <c r="O525" s="407"/>
      <c r="P525" s="407"/>
      <c r="Q525" s="407"/>
      <c r="R525" s="407"/>
      <c r="S525" s="407"/>
      <c r="T525" s="458"/>
      <c r="U525" s="407"/>
      <c r="V525" s="459"/>
    </row>
    <row r="526" spans="1:23" ht="15" thickBot="1" x14ac:dyDescent="0.4">
      <c r="A526" s="432"/>
      <c r="B526" s="433"/>
      <c r="C526" s="434"/>
      <c r="D526" s="434"/>
      <c r="E526" s="434"/>
      <c r="F526" s="433"/>
      <c r="G526" s="434"/>
      <c r="H526" s="434"/>
      <c r="I526" s="433"/>
      <c r="J526" s="433"/>
      <c r="K526" s="433"/>
      <c r="L526" s="434"/>
      <c r="M526" s="434"/>
      <c r="N526" s="434"/>
      <c r="O526" s="434"/>
      <c r="P526" s="434"/>
      <c r="Q526" s="434"/>
      <c r="R526" s="434"/>
      <c r="S526" s="434"/>
      <c r="T526" s="434"/>
      <c r="U526" s="434"/>
      <c r="V526" s="435"/>
    </row>
    <row r="527" spans="1:23" ht="33.75" customHeight="1" thickBot="1" x14ac:dyDescent="0.4">
      <c r="A527" s="354" t="s">
        <v>9</v>
      </c>
      <c r="B527" s="1317" t="s">
        <v>125</v>
      </c>
      <c r="C527" s="1318"/>
      <c r="E527" s="1456" t="s">
        <v>294</v>
      </c>
      <c r="F527" s="1457"/>
      <c r="G527" s="1315">
        <f>VLOOKUP(B527,'EXTRAUrbano.Piano inv. forn '!$D$191:$AB$210,3,FALSE)</f>
        <v>0</v>
      </c>
      <c r="H527" s="1316"/>
      <c r="I527" s="104"/>
      <c r="J527" s="1456" t="s">
        <v>295</v>
      </c>
      <c r="K527" s="1458"/>
      <c r="L527" s="1457"/>
      <c r="M527" s="1315">
        <f>VLOOKUP(B527,'EXTRAUrbano.Piano inv. forn '!$D$191:$AB$210,4,FALSE)</f>
        <v>0</v>
      </c>
      <c r="N527" s="1316"/>
      <c r="P527" s="359" t="s">
        <v>296</v>
      </c>
      <c r="Q527" s="436"/>
      <c r="S527" s="360" t="s">
        <v>297</v>
      </c>
      <c r="T527" s="1171"/>
      <c r="U527" s="1173"/>
      <c r="V527" s="437"/>
    </row>
    <row r="528" spans="1:23" ht="13.5" customHeight="1" thickBot="1" x14ac:dyDescent="0.4">
      <c r="A528" s="133"/>
      <c r="B528" s="114"/>
      <c r="C528" s="114"/>
      <c r="E528" s="115"/>
      <c r="F528" s="115"/>
      <c r="G528" s="116"/>
      <c r="H528" s="116"/>
      <c r="I528" s="104"/>
      <c r="J528" s="115"/>
      <c r="K528" s="115"/>
      <c r="L528" s="115"/>
      <c r="M528" s="116"/>
      <c r="N528" s="116"/>
      <c r="P528" s="117"/>
      <c r="S528" s="113"/>
      <c r="T528" s="431"/>
      <c r="V528" s="134"/>
      <c r="W528" s="431"/>
    </row>
    <row r="529" spans="1:23" ht="33.75" customHeight="1" thickBot="1" x14ac:dyDescent="0.4">
      <c r="A529" s="1444" t="s">
        <v>298</v>
      </c>
      <c r="B529" s="1445"/>
      <c r="C529" s="1445"/>
      <c r="D529" s="1446"/>
      <c r="E529" s="1346">
        <f>VLOOKUP(B527,'EXTRAUrbano.Piano inv. forn '!$D$191:$AB$210,17,FALSE)</f>
        <v>0</v>
      </c>
      <c r="F529" s="1347"/>
      <c r="G529" s="1347"/>
      <c r="H529" s="1348"/>
      <c r="I529" s="104"/>
      <c r="J529" s="1447" t="s">
        <v>53</v>
      </c>
      <c r="K529" s="1448"/>
      <c r="L529" s="1449"/>
      <c r="M529" s="1346">
        <f>VLOOKUP(B527,'EXTRAUrbano.Piano inv. forn '!$D$191:$AB$210,19,FALSE)</f>
        <v>0</v>
      </c>
      <c r="N529" s="1348"/>
      <c r="O529" s="130"/>
      <c r="P529" s="360" t="s">
        <v>299</v>
      </c>
      <c r="Q529" s="135">
        <f>M529+E529</f>
        <v>0</v>
      </c>
      <c r="S529" s="360" t="s">
        <v>300</v>
      </c>
      <c r="T529" s="1171"/>
      <c r="U529" s="1173"/>
      <c r="V529" s="134"/>
      <c r="W529" s="431"/>
    </row>
    <row r="530" spans="1:23" ht="21.75" customHeight="1" thickBot="1" x14ac:dyDescent="0.4">
      <c r="A530" s="136"/>
      <c r="B530" s="137"/>
      <c r="C530" s="137"/>
      <c r="D530" s="137"/>
      <c r="E530" s="138"/>
      <c r="F530" s="138"/>
      <c r="G530" s="138"/>
      <c r="H530" s="138"/>
      <c r="I530" s="104"/>
      <c r="J530" s="115"/>
      <c r="K530" s="115"/>
      <c r="L530" s="115"/>
      <c r="M530" s="138"/>
      <c r="N530" s="138"/>
      <c r="O530" s="130"/>
      <c r="P530" s="113"/>
      <c r="Q530" s="130"/>
      <c r="S530" s="113"/>
      <c r="T530" s="114"/>
      <c r="U530" s="114"/>
      <c r="V530" s="134"/>
      <c r="W530" s="431"/>
    </row>
    <row r="531" spans="1:23" s="166" customFormat="1" ht="72" customHeight="1" x14ac:dyDescent="0.35">
      <c r="A531" s="1450" t="s">
        <v>301</v>
      </c>
      <c r="B531" s="1452" t="s">
        <v>302</v>
      </c>
      <c r="C531" s="1452" t="s">
        <v>303</v>
      </c>
      <c r="D531" s="355" t="s">
        <v>304</v>
      </c>
      <c r="E531" s="356" t="s">
        <v>305</v>
      </c>
      <c r="F531" s="355" t="s">
        <v>306</v>
      </c>
      <c r="G531" s="355" t="s">
        <v>307</v>
      </c>
      <c r="H531" s="357" t="s">
        <v>268</v>
      </c>
      <c r="I531" s="357" t="s">
        <v>308</v>
      </c>
      <c r="J531" s="357" t="s">
        <v>309</v>
      </c>
      <c r="K531" s="357" t="s">
        <v>818</v>
      </c>
      <c r="L531" s="357" t="s">
        <v>310</v>
      </c>
      <c r="M531" s="357" t="s">
        <v>311</v>
      </c>
      <c r="N531" s="357" t="s">
        <v>312</v>
      </c>
      <c r="O531" s="357" t="s">
        <v>313</v>
      </c>
      <c r="P531" s="357" t="s">
        <v>314</v>
      </c>
      <c r="Q531" s="357" t="s">
        <v>315</v>
      </c>
      <c r="R531" s="357" t="s">
        <v>316</v>
      </c>
      <c r="S531" s="357" t="s">
        <v>317</v>
      </c>
      <c r="T531" s="357" t="s">
        <v>828</v>
      </c>
      <c r="U531" s="1454" t="s">
        <v>319</v>
      </c>
      <c r="V531" s="438"/>
    </row>
    <row r="532" spans="1:23" s="166" customFormat="1" ht="44.25" customHeight="1" thickBot="1" x14ac:dyDescent="0.4">
      <c r="A532" s="1451"/>
      <c r="B532" s="1453"/>
      <c r="C532" s="1453"/>
      <c r="D532" s="358" t="s">
        <v>320</v>
      </c>
      <c r="E532" s="358" t="s">
        <v>333</v>
      </c>
      <c r="F532" s="358" t="s">
        <v>322</v>
      </c>
      <c r="G532" s="358" t="s">
        <v>322</v>
      </c>
      <c r="H532" s="358" t="s">
        <v>77</v>
      </c>
      <c r="I532" s="358" t="s">
        <v>103</v>
      </c>
      <c r="J532" s="358" t="s">
        <v>323</v>
      </c>
      <c r="K532" s="358" t="s">
        <v>324</v>
      </c>
      <c r="L532" s="358" t="s">
        <v>324</v>
      </c>
      <c r="M532" s="358" t="s">
        <v>325</v>
      </c>
      <c r="N532" s="358" t="s">
        <v>324</v>
      </c>
      <c r="O532" s="358" t="s">
        <v>326</v>
      </c>
      <c r="P532" s="358" t="s">
        <v>820</v>
      </c>
      <c r="Q532" s="358" t="s">
        <v>327</v>
      </c>
      <c r="R532" s="358" t="s">
        <v>328</v>
      </c>
      <c r="S532" s="358" t="s">
        <v>329</v>
      </c>
      <c r="T532" s="358" t="s">
        <v>329</v>
      </c>
      <c r="U532" s="1455"/>
      <c r="V532" s="438"/>
    </row>
    <row r="533" spans="1:23" ht="15" customHeight="1" x14ac:dyDescent="0.35">
      <c r="A533" s="1442" t="str">
        <f>B527</f>
        <v>EXTRA-urb.i.1</v>
      </c>
      <c r="B533" s="361">
        <v>1</v>
      </c>
      <c r="C533" s="185"/>
      <c r="D533" s="119"/>
      <c r="E533" s="119"/>
      <c r="F533" s="185"/>
      <c r="G533" s="440"/>
      <c r="H533" s="120"/>
      <c r="I533" s="441"/>
      <c r="J533" s="442"/>
      <c r="K533" s="442"/>
      <c r="L533" s="443"/>
      <c r="M533" s="441"/>
      <c r="N533" s="443"/>
      <c r="O533" s="148"/>
      <c r="P533" s="148"/>
      <c r="Q533" s="441"/>
      <c r="R533" s="441"/>
      <c r="S533" s="441"/>
      <c r="T533" s="441"/>
      <c r="U533" s="444"/>
      <c r="V533" s="437"/>
    </row>
    <row r="534" spans="1:23" x14ac:dyDescent="0.35">
      <c r="A534" s="1442"/>
      <c r="B534" s="362">
        <v>2</v>
      </c>
      <c r="C534" s="118"/>
      <c r="D534" s="112"/>
      <c r="E534" s="112"/>
      <c r="F534" s="118"/>
      <c r="G534" s="445"/>
      <c r="H534" s="120"/>
      <c r="I534" s="428"/>
      <c r="J534" s="446"/>
      <c r="K534" s="446"/>
      <c r="L534" s="447"/>
      <c r="M534" s="428"/>
      <c r="N534" s="447"/>
      <c r="O534" s="139"/>
      <c r="P534" s="139"/>
      <c r="Q534" s="428"/>
      <c r="R534" s="428" t="s">
        <v>330</v>
      </c>
      <c r="S534" s="428"/>
      <c r="T534" s="428"/>
      <c r="U534" s="448"/>
      <c r="V534" s="437"/>
    </row>
    <row r="535" spans="1:23" x14ac:dyDescent="0.35">
      <c r="A535" s="1442"/>
      <c r="B535" s="362">
        <v>3</v>
      </c>
      <c r="C535" s="118"/>
      <c r="D535" s="112"/>
      <c r="E535" s="112"/>
      <c r="F535" s="118"/>
      <c r="G535" s="445"/>
      <c r="H535" s="120"/>
      <c r="I535" s="428"/>
      <c r="J535" s="446"/>
      <c r="K535" s="446"/>
      <c r="L535" s="447"/>
      <c r="M535" s="428"/>
      <c r="N535" s="447"/>
      <c r="O535" s="139"/>
      <c r="P535" s="139"/>
      <c r="Q535" s="428"/>
      <c r="R535" s="428"/>
      <c r="S535" s="428"/>
      <c r="T535" s="428"/>
      <c r="U535" s="448"/>
      <c r="V535" s="437"/>
    </row>
    <row r="536" spans="1:23" x14ac:dyDescent="0.35">
      <c r="A536" s="1442"/>
      <c r="B536" s="362">
        <v>4</v>
      </c>
      <c r="C536" s="118"/>
      <c r="D536" s="112"/>
      <c r="E536" s="112"/>
      <c r="F536" s="118"/>
      <c r="G536" s="445"/>
      <c r="H536" s="120"/>
      <c r="I536" s="428"/>
      <c r="J536" s="446"/>
      <c r="K536" s="446"/>
      <c r="L536" s="447"/>
      <c r="M536" s="428"/>
      <c r="N536" s="447"/>
      <c r="O536" s="139"/>
      <c r="P536" s="139"/>
      <c r="Q536" s="428"/>
      <c r="R536" s="428"/>
      <c r="S536" s="428"/>
      <c r="T536" s="428"/>
      <c r="U536" s="448"/>
      <c r="V536" s="437"/>
    </row>
    <row r="537" spans="1:23" x14ac:dyDescent="0.35">
      <c r="A537" s="1442"/>
      <c r="B537" s="362">
        <v>5</v>
      </c>
      <c r="C537" s="118"/>
      <c r="D537" s="112"/>
      <c r="E537" s="112"/>
      <c r="F537" s="118"/>
      <c r="G537" s="445"/>
      <c r="H537" s="120"/>
      <c r="I537" s="428"/>
      <c r="J537" s="446"/>
      <c r="K537" s="446"/>
      <c r="L537" s="447"/>
      <c r="M537" s="428"/>
      <c r="N537" s="447"/>
      <c r="O537" s="139"/>
      <c r="P537" s="139"/>
      <c r="Q537" s="428"/>
      <c r="R537" s="428"/>
      <c r="S537" s="428"/>
      <c r="T537" s="428"/>
      <c r="U537" s="448"/>
      <c r="V537" s="437"/>
    </row>
    <row r="538" spans="1:23" x14ac:dyDescent="0.35">
      <c r="A538" s="1442"/>
      <c r="B538" s="362">
        <v>6</v>
      </c>
      <c r="C538" s="118"/>
      <c r="D538" s="112"/>
      <c r="E538" s="112"/>
      <c r="F538" s="118"/>
      <c r="G538" s="445"/>
      <c r="H538" s="120"/>
      <c r="I538" s="428"/>
      <c r="J538" s="446"/>
      <c r="K538" s="446"/>
      <c r="L538" s="447"/>
      <c r="M538" s="428"/>
      <c r="N538" s="447"/>
      <c r="O538" s="139"/>
      <c r="P538" s="139"/>
      <c r="Q538" s="428"/>
      <c r="R538" s="428"/>
      <c r="S538" s="428"/>
      <c r="T538" s="428"/>
      <c r="U538" s="448"/>
      <c r="V538" s="437"/>
    </row>
    <row r="539" spans="1:23" x14ac:dyDescent="0.35">
      <c r="A539" s="1442"/>
      <c r="B539" s="362">
        <v>7</v>
      </c>
      <c r="C539" s="118"/>
      <c r="D539" s="112"/>
      <c r="E539" s="112"/>
      <c r="F539" s="118"/>
      <c r="G539" s="445"/>
      <c r="H539" s="120"/>
      <c r="I539" s="428"/>
      <c r="J539" s="446"/>
      <c r="K539" s="446"/>
      <c r="L539" s="447"/>
      <c r="M539" s="428"/>
      <c r="N539" s="447"/>
      <c r="O539" s="139"/>
      <c r="P539" s="139"/>
      <c r="Q539" s="428"/>
      <c r="R539" s="428"/>
      <c r="S539" s="428"/>
      <c r="T539" s="428"/>
      <c r="U539" s="448"/>
      <c r="V539" s="437"/>
    </row>
    <row r="540" spans="1:23" x14ac:dyDescent="0.35">
      <c r="A540" s="1442"/>
      <c r="B540" s="362">
        <v>8</v>
      </c>
      <c r="C540" s="118"/>
      <c r="D540" s="112"/>
      <c r="E540" s="112"/>
      <c r="F540" s="118"/>
      <c r="G540" s="445"/>
      <c r="H540" s="120"/>
      <c r="I540" s="428"/>
      <c r="J540" s="446"/>
      <c r="K540" s="446"/>
      <c r="L540" s="447"/>
      <c r="M540" s="428"/>
      <c r="N540" s="447"/>
      <c r="O540" s="139"/>
      <c r="P540" s="139"/>
      <c r="Q540" s="428"/>
      <c r="R540" s="428"/>
      <c r="S540" s="428"/>
      <c r="T540" s="428"/>
      <c r="U540" s="448"/>
      <c r="V540" s="437"/>
    </row>
    <row r="541" spans="1:23" x14ac:dyDescent="0.35">
      <c r="A541" s="1442"/>
      <c r="B541" s="362">
        <v>9</v>
      </c>
      <c r="C541" s="118"/>
      <c r="D541" s="112"/>
      <c r="E541" s="112"/>
      <c r="F541" s="118"/>
      <c r="G541" s="445"/>
      <c r="H541" s="120"/>
      <c r="I541" s="428"/>
      <c r="J541" s="446"/>
      <c r="K541" s="446"/>
      <c r="L541" s="447"/>
      <c r="M541" s="428"/>
      <c r="N541" s="447"/>
      <c r="O541" s="139"/>
      <c r="P541" s="139"/>
      <c r="Q541" s="428"/>
      <c r="R541" s="428"/>
      <c r="S541" s="428"/>
      <c r="T541" s="428"/>
      <c r="U541" s="448"/>
      <c r="V541" s="437"/>
    </row>
    <row r="542" spans="1:23" ht="15" thickBot="1" x14ac:dyDescent="0.4">
      <c r="A542" s="1443"/>
      <c r="B542" s="363">
        <v>10</v>
      </c>
      <c r="C542" s="132"/>
      <c r="D542" s="131"/>
      <c r="E542" s="131"/>
      <c r="F542" s="132"/>
      <c r="G542" s="449"/>
      <c r="H542" s="367"/>
      <c r="I542" s="450"/>
      <c r="J542" s="451"/>
      <c r="K542" s="451"/>
      <c r="L542" s="452"/>
      <c r="M542" s="450"/>
      <c r="N542" s="452"/>
      <c r="O542" s="140"/>
      <c r="P542" s="140"/>
      <c r="Q542" s="450"/>
      <c r="R542" s="450"/>
      <c r="S542" s="450"/>
      <c r="T542" s="450"/>
      <c r="U542" s="453"/>
      <c r="V542" s="437"/>
    </row>
    <row r="543" spans="1:23" ht="25" thickBot="1" x14ac:dyDescent="0.4">
      <c r="A543" s="564"/>
      <c r="C543" s="565"/>
      <c r="D543" s="566"/>
      <c r="E543" s="424" t="s">
        <v>331</v>
      </c>
      <c r="F543" s="425">
        <f>COUNTA(F533:F542)</f>
        <v>0</v>
      </c>
      <c r="G543" s="426">
        <f>COUNTA(G533:G542)</f>
        <v>0</v>
      </c>
      <c r="H543" s="565"/>
      <c r="I543" s="431"/>
      <c r="J543" s="567"/>
      <c r="K543" s="567"/>
      <c r="L543" s="568"/>
      <c r="M543" s="1354" t="s">
        <v>563</v>
      </c>
      <c r="N543" s="1355"/>
      <c r="O543" s="747">
        <f>SUM(O533:O542)</f>
        <v>0</v>
      </c>
      <c r="P543" s="748">
        <f>SUM(P533:P542)</f>
        <v>0</v>
      </c>
      <c r="Q543" s="431"/>
      <c r="S543" s="113"/>
      <c r="T543" s="117"/>
      <c r="U543" s="531"/>
      <c r="V543" s="455"/>
    </row>
    <row r="544" spans="1:23" ht="15" thickBot="1" x14ac:dyDescent="0.4">
      <c r="A544" s="456"/>
      <c r="B544" s="457"/>
      <c r="C544" s="407"/>
      <c r="D544" s="407"/>
      <c r="E544" s="407"/>
      <c r="F544" s="457"/>
      <c r="G544" s="407"/>
      <c r="H544" s="407"/>
      <c r="I544" s="457"/>
      <c r="J544" s="457"/>
      <c r="K544" s="457"/>
      <c r="L544" s="407"/>
      <c r="M544" s="407"/>
      <c r="N544" s="407"/>
      <c r="O544" s="407"/>
      <c r="P544" s="407"/>
      <c r="Q544" s="407"/>
      <c r="R544" s="407"/>
      <c r="S544" s="407"/>
      <c r="T544" s="458"/>
      <c r="U544" s="407"/>
      <c r="V544" s="459"/>
    </row>
    <row r="545" spans="1:23" ht="15" thickBot="1" x14ac:dyDescent="0.4">
      <c r="A545" s="432"/>
      <c r="B545" s="433"/>
      <c r="C545" s="434"/>
      <c r="D545" s="434"/>
      <c r="E545" s="434"/>
      <c r="F545" s="433"/>
      <c r="G545" s="434"/>
      <c r="H545" s="434"/>
      <c r="I545" s="433"/>
      <c r="J545" s="433"/>
      <c r="K545" s="433"/>
      <c r="L545" s="434"/>
      <c r="M545" s="434"/>
      <c r="N545" s="434"/>
      <c r="O545" s="434"/>
      <c r="P545" s="434"/>
      <c r="Q545" s="434"/>
      <c r="R545" s="434"/>
      <c r="S545" s="434"/>
      <c r="T545" s="434"/>
      <c r="U545" s="434"/>
      <c r="V545" s="435"/>
    </row>
    <row r="546" spans="1:23" ht="33.75" customHeight="1" thickBot="1" x14ac:dyDescent="0.4">
      <c r="A546" s="354" t="s">
        <v>9</v>
      </c>
      <c r="B546" s="1317" t="s">
        <v>125</v>
      </c>
      <c r="C546" s="1318"/>
      <c r="E546" s="1456" t="s">
        <v>294</v>
      </c>
      <c r="F546" s="1457"/>
      <c r="G546" s="1315">
        <f>VLOOKUP(B546,'EXTRAUrbano.Piano inv. forn '!$D$191:$AB$210,3,FALSE)</f>
        <v>0</v>
      </c>
      <c r="H546" s="1316"/>
      <c r="I546" s="104"/>
      <c r="J546" s="1456" t="s">
        <v>295</v>
      </c>
      <c r="K546" s="1458"/>
      <c r="L546" s="1457"/>
      <c r="M546" s="1315">
        <f>VLOOKUP(B546,'EXTRAUrbano.Piano inv. forn '!$D$191:$AB$210,4,FALSE)</f>
        <v>0</v>
      </c>
      <c r="N546" s="1316"/>
      <c r="P546" s="359" t="s">
        <v>296</v>
      </c>
      <c r="Q546" s="436"/>
      <c r="S546" s="360" t="s">
        <v>297</v>
      </c>
      <c r="T546" s="1171"/>
      <c r="U546" s="1173"/>
      <c r="V546" s="437"/>
    </row>
    <row r="547" spans="1:23" ht="13.5" customHeight="1" thickBot="1" x14ac:dyDescent="0.4">
      <c r="A547" s="133"/>
      <c r="B547" s="114"/>
      <c r="C547" s="114"/>
      <c r="E547" s="115"/>
      <c r="F547" s="115"/>
      <c r="G547" s="116"/>
      <c r="H547" s="116"/>
      <c r="I547" s="104"/>
      <c r="J547" s="115"/>
      <c r="K547" s="115"/>
      <c r="L547" s="115"/>
      <c r="M547" s="116"/>
      <c r="N547" s="116"/>
      <c r="P547" s="117"/>
      <c r="S547" s="113"/>
      <c r="T547" s="431"/>
      <c r="V547" s="134"/>
      <c r="W547" s="431"/>
    </row>
    <row r="548" spans="1:23" ht="33.75" customHeight="1" thickBot="1" x14ac:dyDescent="0.4">
      <c r="A548" s="1444" t="s">
        <v>298</v>
      </c>
      <c r="B548" s="1445"/>
      <c r="C548" s="1445"/>
      <c r="D548" s="1446"/>
      <c r="E548" s="1346">
        <f>VLOOKUP(B546,'EXTRAUrbano.Piano inv. forn '!$D$191:$AB$210,17,FALSE)</f>
        <v>0</v>
      </c>
      <c r="F548" s="1347"/>
      <c r="G548" s="1347"/>
      <c r="H548" s="1348"/>
      <c r="I548" s="104"/>
      <c r="J548" s="1447" t="s">
        <v>53</v>
      </c>
      <c r="K548" s="1448"/>
      <c r="L548" s="1449"/>
      <c r="M548" s="1346">
        <f>VLOOKUP(B546,'EXTRAUrbano.Piano inv. forn '!$D$191:$AB$210,19,FALSE)</f>
        <v>0</v>
      </c>
      <c r="N548" s="1348"/>
      <c r="O548" s="130"/>
      <c r="P548" s="360" t="s">
        <v>299</v>
      </c>
      <c r="Q548" s="135">
        <f>M548+E548</f>
        <v>0</v>
      </c>
      <c r="S548" s="360" t="s">
        <v>300</v>
      </c>
      <c r="T548" s="1171"/>
      <c r="U548" s="1173"/>
      <c r="V548" s="134"/>
      <c r="W548" s="431"/>
    </row>
    <row r="549" spans="1:23" ht="21.75" customHeight="1" thickBot="1" x14ac:dyDescent="0.4">
      <c r="A549" s="136"/>
      <c r="B549" s="137"/>
      <c r="C549" s="137"/>
      <c r="D549" s="137"/>
      <c r="E549" s="138"/>
      <c r="F549" s="138"/>
      <c r="G549" s="138"/>
      <c r="H549" s="138"/>
      <c r="I549" s="104"/>
      <c r="J549" s="115"/>
      <c r="K549" s="115"/>
      <c r="L549" s="115"/>
      <c r="M549" s="138"/>
      <c r="N549" s="138"/>
      <c r="O549" s="130"/>
      <c r="P549" s="113"/>
      <c r="Q549" s="130"/>
      <c r="S549" s="113"/>
      <c r="T549" s="114"/>
      <c r="U549" s="114"/>
      <c r="V549" s="134"/>
      <c r="W549" s="431"/>
    </row>
    <row r="550" spans="1:23" s="166" customFormat="1" ht="72" customHeight="1" x14ac:dyDescent="0.35">
      <c r="A550" s="1450" t="s">
        <v>301</v>
      </c>
      <c r="B550" s="1452" t="s">
        <v>302</v>
      </c>
      <c r="C550" s="1452" t="s">
        <v>303</v>
      </c>
      <c r="D550" s="355" t="s">
        <v>304</v>
      </c>
      <c r="E550" s="356" t="s">
        <v>305</v>
      </c>
      <c r="F550" s="355" t="s">
        <v>306</v>
      </c>
      <c r="G550" s="355" t="s">
        <v>307</v>
      </c>
      <c r="H550" s="357" t="s">
        <v>268</v>
      </c>
      <c r="I550" s="357" t="s">
        <v>308</v>
      </c>
      <c r="J550" s="357" t="s">
        <v>309</v>
      </c>
      <c r="K550" s="357" t="s">
        <v>818</v>
      </c>
      <c r="L550" s="357" t="s">
        <v>310</v>
      </c>
      <c r="M550" s="357" t="s">
        <v>311</v>
      </c>
      <c r="N550" s="357" t="s">
        <v>312</v>
      </c>
      <c r="O550" s="357" t="s">
        <v>313</v>
      </c>
      <c r="P550" s="357" t="s">
        <v>314</v>
      </c>
      <c r="Q550" s="357" t="s">
        <v>315</v>
      </c>
      <c r="R550" s="357" t="s">
        <v>316</v>
      </c>
      <c r="S550" s="357" t="s">
        <v>317</v>
      </c>
      <c r="T550" s="357" t="s">
        <v>828</v>
      </c>
      <c r="U550" s="1454" t="s">
        <v>319</v>
      </c>
      <c r="V550" s="438"/>
    </row>
    <row r="551" spans="1:23" s="166" customFormat="1" ht="44.25" customHeight="1" thickBot="1" x14ac:dyDescent="0.4">
      <c r="A551" s="1451"/>
      <c r="B551" s="1453"/>
      <c r="C551" s="1453"/>
      <c r="D551" s="358" t="s">
        <v>320</v>
      </c>
      <c r="E551" s="358" t="s">
        <v>333</v>
      </c>
      <c r="F551" s="358" t="s">
        <v>322</v>
      </c>
      <c r="G551" s="358" t="s">
        <v>322</v>
      </c>
      <c r="H551" s="358" t="s">
        <v>77</v>
      </c>
      <c r="I551" s="358" t="s">
        <v>103</v>
      </c>
      <c r="J551" s="358" t="s">
        <v>323</v>
      </c>
      <c r="K551" s="358" t="s">
        <v>324</v>
      </c>
      <c r="L551" s="358" t="s">
        <v>324</v>
      </c>
      <c r="M551" s="358" t="s">
        <v>325</v>
      </c>
      <c r="N551" s="358" t="s">
        <v>324</v>
      </c>
      <c r="O551" s="358" t="s">
        <v>326</v>
      </c>
      <c r="P551" s="358" t="s">
        <v>820</v>
      </c>
      <c r="Q551" s="358" t="s">
        <v>327</v>
      </c>
      <c r="R551" s="358" t="s">
        <v>328</v>
      </c>
      <c r="S551" s="358" t="s">
        <v>329</v>
      </c>
      <c r="T551" s="358" t="s">
        <v>329</v>
      </c>
      <c r="U551" s="1455"/>
      <c r="V551" s="438"/>
    </row>
    <row r="552" spans="1:23" ht="15" customHeight="1" x14ac:dyDescent="0.35">
      <c r="A552" s="1442" t="str">
        <f>B546</f>
        <v>EXTRA-urb.i.1</v>
      </c>
      <c r="B552" s="361">
        <v>1</v>
      </c>
      <c r="C552" s="185"/>
      <c r="D552" s="119"/>
      <c r="E552" s="119"/>
      <c r="F552" s="185"/>
      <c r="G552" s="440"/>
      <c r="H552" s="120"/>
      <c r="I552" s="441"/>
      <c r="J552" s="442"/>
      <c r="K552" s="442"/>
      <c r="L552" s="443"/>
      <c r="M552" s="441"/>
      <c r="N552" s="443"/>
      <c r="O552" s="148"/>
      <c r="P552" s="148"/>
      <c r="Q552" s="441"/>
      <c r="R552" s="441"/>
      <c r="S552" s="441"/>
      <c r="T552" s="441"/>
      <c r="U552" s="444"/>
      <c r="V552" s="437"/>
    </row>
    <row r="553" spans="1:23" x14ac:dyDescent="0.35">
      <c r="A553" s="1442"/>
      <c r="B553" s="362">
        <v>2</v>
      </c>
      <c r="C553" s="118"/>
      <c r="D553" s="112"/>
      <c r="E553" s="112"/>
      <c r="F553" s="118"/>
      <c r="G553" s="445"/>
      <c r="H553" s="120"/>
      <c r="I553" s="428"/>
      <c r="J553" s="446"/>
      <c r="K553" s="446"/>
      <c r="L553" s="447"/>
      <c r="M553" s="428"/>
      <c r="N553" s="447"/>
      <c r="O553" s="139"/>
      <c r="P553" s="139"/>
      <c r="Q553" s="428"/>
      <c r="R553" s="428" t="s">
        <v>330</v>
      </c>
      <c r="S553" s="428"/>
      <c r="T553" s="428"/>
      <c r="U553" s="448"/>
      <c r="V553" s="437"/>
    </row>
    <row r="554" spans="1:23" x14ac:dyDescent="0.35">
      <c r="A554" s="1442"/>
      <c r="B554" s="362">
        <v>3</v>
      </c>
      <c r="C554" s="118"/>
      <c r="D554" s="112"/>
      <c r="E554" s="112"/>
      <c r="F554" s="118"/>
      <c r="G554" s="445"/>
      <c r="H554" s="120"/>
      <c r="I554" s="428"/>
      <c r="J554" s="446"/>
      <c r="K554" s="446"/>
      <c r="L554" s="447"/>
      <c r="M554" s="428"/>
      <c r="N554" s="447"/>
      <c r="O554" s="139"/>
      <c r="P554" s="139"/>
      <c r="Q554" s="428"/>
      <c r="R554" s="428"/>
      <c r="S554" s="428"/>
      <c r="T554" s="428"/>
      <c r="U554" s="448"/>
      <c r="V554" s="437"/>
    </row>
    <row r="555" spans="1:23" x14ac:dyDescent="0.35">
      <c r="A555" s="1442"/>
      <c r="B555" s="362">
        <v>4</v>
      </c>
      <c r="C555" s="118"/>
      <c r="D555" s="112"/>
      <c r="E555" s="112"/>
      <c r="F555" s="118"/>
      <c r="G555" s="445"/>
      <c r="H555" s="120"/>
      <c r="I555" s="428"/>
      <c r="J555" s="446"/>
      <c r="K555" s="446"/>
      <c r="L555" s="447"/>
      <c r="M555" s="428"/>
      <c r="N555" s="447"/>
      <c r="O555" s="139"/>
      <c r="P555" s="139"/>
      <c r="Q555" s="428"/>
      <c r="R555" s="428"/>
      <c r="S555" s="428"/>
      <c r="T555" s="428"/>
      <c r="U555" s="448"/>
      <c r="V555" s="437"/>
    </row>
    <row r="556" spans="1:23" x14ac:dyDescent="0.35">
      <c r="A556" s="1442"/>
      <c r="B556" s="362">
        <v>5</v>
      </c>
      <c r="C556" s="118"/>
      <c r="D556" s="112"/>
      <c r="E556" s="112"/>
      <c r="F556" s="118"/>
      <c r="G556" s="445"/>
      <c r="H556" s="120"/>
      <c r="I556" s="428"/>
      <c r="J556" s="446"/>
      <c r="K556" s="446"/>
      <c r="L556" s="447"/>
      <c r="M556" s="428"/>
      <c r="N556" s="447"/>
      <c r="O556" s="139"/>
      <c r="P556" s="139"/>
      <c r="Q556" s="428"/>
      <c r="R556" s="428"/>
      <c r="S556" s="428"/>
      <c r="T556" s="428"/>
      <c r="U556" s="448"/>
      <c r="V556" s="437"/>
    </row>
    <row r="557" spans="1:23" x14ac:dyDescent="0.35">
      <c r="A557" s="1442"/>
      <c r="B557" s="362">
        <v>6</v>
      </c>
      <c r="C557" s="118"/>
      <c r="D557" s="112"/>
      <c r="E557" s="112"/>
      <c r="F557" s="118"/>
      <c r="G557" s="445"/>
      <c r="H557" s="120"/>
      <c r="I557" s="428"/>
      <c r="J557" s="446"/>
      <c r="K557" s="446"/>
      <c r="L557" s="447"/>
      <c r="M557" s="428"/>
      <c r="N557" s="447"/>
      <c r="O557" s="139"/>
      <c r="P557" s="139"/>
      <c r="Q557" s="428"/>
      <c r="R557" s="428"/>
      <c r="S557" s="428"/>
      <c r="T557" s="428"/>
      <c r="U557" s="448"/>
      <c r="V557" s="437"/>
    </row>
    <row r="558" spans="1:23" x14ac:dyDescent="0.35">
      <c r="A558" s="1442"/>
      <c r="B558" s="362">
        <v>7</v>
      </c>
      <c r="C558" s="118"/>
      <c r="D558" s="112"/>
      <c r="E558" s="112"/>
      <c r="F558" s="118"/>
      <c r="G558" s="445"/>
      <c r="H558" s="120"/>
      <c r="I558" s="428"/>
      <c r="J558" s="446"/>
      <c r="K558" s="446"/>
      <c r="L558" s="447"/>
      <c r="M558" s="428"/>
      <c r="N558" s="447"/>
      <c r="O558" s="139"/>
      <c r="P558" s="139"/>
      <c r="Q558" s="428"/>
      <c r="R558" s="428"/>
      <c r="S558" s="428"/>
      <c r="T558" s="428"/>
      <c r="U558" s="448"/>
      <c r="V558" s="437"/>
    </row>
    <row r="559" spans="1:23" x14ac:dyDescent="0.35">
      <c r="A559" s="1442"/>
      <c r="B559" s="362">
        <v>8</v>
      </c>
      <c r="C559" s="118"/>
      <c r="D559" s="112"/>
      <c r="E559" s="112"/>
      <c r="F559" s="118"/>
      <c r="G559" s="445"/>
      <c r="H559" s="120"/>
      <c r="I559" s="428"/>
      <c r="J559" s="446"/>
      <c r="K559" s="446"/>
      <c r="L559" s="447"/>
      <c r="M559" s="428"/>
      <c r="N559" s="447"/>
      <c r="O559" s="139"/>
      <c r="P559" s="139"/>
      <c r="Q559" s="428"/>
      <c r="R559" s="428"/>
      <c r="S559" s="428"/>
      <c r="T559" s="428"/>
      <c r="U559" s="448"/>
      <c r="V559" s="437"/>
    </row>
    <row r="560" spans="1:23" x14ac:dyDescent="0.35">
      <c r="A560" s="1442"/>
      <c r="B560" s="362">
        <v>9</v>
      </c>
      <c r="C560" s="118"/>
      <c r="D560" s="112"/>
      <c r="E560" s="112"/>
      <c r="F560" s="118"/>
      <c r="G560" s="445"/>
      <c r="H560" s="120"/>
      <c r="I560" s="428"/>
      <c r="J560" s="446"/>
      <c r="K560" s="446"/>
      <c r="L560" s="447"/>
      <c r="M560" s="428"/>
      <c r="N560" s="447"/>
      <c r="O560" s="139"/>
      <c r="P560" s="139"/>
      <c r="Q560" s="428"/>
      <c r="R560" s="428"/>
      <c r="S560" s="428"/>
      <c r="T560" s="428"/>
      <c r="U560" s="448"/>
      <c r="V560" s="437"/>
    </row>
    <row r="561" spans="1:23" ht="15" thickBot="1" x14ac:dyDescent="0.4">
      <c r="A561" s="1443"/>
      <c r="B561" s="363">
        <v>10</v>
      </c>
      <c r="C561" s="132"/>
      <c r="D561" s="131"/>
      <c r="E561" s="131"/>
      <c r="F561" s="132"/>
      <c r="G561" s="449"/>
      <c r="H561" s="367"/>
      <c r="I561" s="450"/>
      <c r="J561" s="451"/>
      <c r="K561" s="451"/>
      <c r="L561" s="452"/>
      <c r="M561" s="450"/>
      <c r="N561" s="452"/>
      <c r="O561" s="140"/>
      <c r="P561" s="140"/>
      <c r="Q561" s="450"/>
      <c r="R561" s="450"/>
      <c r="S561" s="450"/>
      <c r="T561" s="450"/>
      <c r="U561" s="453"/>
      <c r="V561" s="437"/>
    </row>
    <row r="562" spans="1:23" ht="25" thickBot="1" x14ac:dyDescent="0.4">
      <c r="A562" s="564"/>
      <c r="C562" s="565"/>
      <c r="D562" s="566"/>
      <c r="E562" s="424" t="s">
        <v>331</v>
      </c>
      <c r="F562" s="425">
        <f>COUNTA(F552:F561)</f>
        <v>0</v>
      </c>
      <c r="G562" s="426">
        <f>COUNTA(G552:G561)</f>
        <v>0</v>
      </c>
      <c r="H562" s="565"/>
      <c r="I562" s="431"/>
      <c r="J562" s="567"/>
      <c r="K562" s="567"/>
      <c r="L562" s="568"/>
      <c r="M562" s="1354" t="s">
        <v>563</v>
      </c>
      <c r="N562" s="1355"/>
      <c r="O562" s="747">
        <f>SUM(O552:O561)</f>
        <v>0</v>
      </c>
      <c r="P562" s="748">
        <f>SUM(P552:P561)</f>
        <v>0</v>
      </c>
      <c r="Q562" s="431"/>
      <c r="S562" s="113"/>
      <c r="T562" s="117"/>
      <c r="U562" s="531"/>
      <c r="V562" s="455"/>
    </row>
    <row r="563" spans="1:23" ht="15" thickBot="1" x14ac:dyDescent="0.4">
      <c r="A563" s="456"/>
      <c r="B563" s="457"/>
      <c r="C563" s="407"/>
      <c r="D563" s="407"/>
      <c r="E563" s="407"/>
      <c r="F563" s="457"/>
      <c r="G563" s="407"/>
      <c r="H563" s="407"/>
      <c r="I563" s="457"/>
      <c r="J563" s="457"/>
      <c r="K563" s="457"/>
      <c r="L563" s="407"/>
      <c r="M563" s="407"/>
      <c r="N563" s="407"/>
      <c r="O563" s="407"/>
      <c r="P563" s="407"/>
      <c r="Q563" s="407"/>
      <c r="R563" s="407"/>
      <c r="S563" s="407"/>
      <c r="T563" s="458"/>
      <c r="U563" s="407"/>
      <c r="V563" s="459"/>
    </row>
    <row r="564" spans="1:23" ht="15" thickBot="1" x14ac:dyDescent="0.4">
      <c r="A564" s="432"/>
      <c r="B564" s="433"/>
      <c r="C564" s="434"/>
      <c r="D564" s="434"/>
      <c r="E564" s="434"/>
      <c r="F564" s="433"/>
      <c r="G564" s="434"/>
      <c r="H564" s="434"/>
      <c r="I564" s="433"/>
      <c r="J564" s="433"/>
      <c r="K564" s="433"/>
      <c r="L564" s="434"/>
      <c r="M564" s="434"/>
      <c r="N564" s="434"/>
      <c r="O564" s="434"/>
      <c r="P564" s="434"/>
      <c r="Q564" s="434"/>
      <c r="R564" s="434"/>
      <c r="S564" s="434"/>
      <c r="T564" s="434"/>
      <c r="U564" s="434"/>
      <c r="V564" s="435"/>
    </row>
    <row r="565" spans="1:23" ht="33.75" customHeight="1" thickBot="1" x14ac:dyDescent="0.4">
      <c r="A565" s="354" t="s">
        <v>9</v>
      </c>
      <c r="B565" s="1317" t="s">
        <v>125</v>
      </c>
      <c r="C565" s="1318"/>
      <c r="E565" s="1456" t="s">
        <v>294</v>
      </c>
      <c r="F565" s="1457"/>
      <c r="G565" s="1315">
        <f>VLOOKUP(B565,'EXTRAUrbano.Piano inv. forn '!$D$191:$AB$210,3,FALSE)</f>
        <v>0</v>
      </c>
      <c r="H565" s="1316"/>
      <c r="I565" s="104"/>
      <c r="J565" s="1456" t="s">
        <v>295</v>
      </c>
      <c r="K565" s="1458"/>
      <c r="L565" s="1457"/>
      <c r="M565" s="1315">
        <f>VLOOKUP(B565,'EXTRAUrbano.Piano inv. forn '!$D$191:$AB$210,4,FALSE)</f>
        <v>0</v>
      </c>
      <c r="N565" s="1316"/>
      <c r="P565" s="359" t="s">
        <v>296</v>
      </c>
      <c r="Q565" s="436"/>
      <c r="S565" s="360" t="s">
        <v>297</v>
      </c>
      <c r="T565" s="1171"/>
      <c r="U565" s="1173"/>
      <c r="V565" s="437"/>
    </row>
    <row r="566" spans="1:23" ht="13.5" customHeight="1" thickBot="1" x14ac:dyDescent="0.4">
      <c r="A566" s="133"/>
      <c r="B566" s="114"/>
      <c r="C566" s="114"/>
      <c r="E566" s="115"/>
      <c r="F566" s="115"/>
      <c r="G566" s="116"/>
      <c r="H566" s="116"/>
      <c r="I566" s="104"/>
      <c r="J566" s="115"/>
      <c r="K566" s="115"/>
      <c r="L566" s="115"/>
      <c r="M566" s="116"/>
      <c r="N566" s="116"/>
      <c r="P566" s="117"/>
      <c r="S566" s="113"/>
      <c r="T566" s="431"/>
      <c r="V566" s="134"/>
      <c r="W566" s="431"/>
    </row>
    <row r="567" spans="1:23" ht="33.75" customHeight="1" thickBot="1" x14ac:dyDescent="0.4">
      <c r="A567" s="1444" t="s">
        <v>298</v>
      </c>
      <c r="B567" s="1445"/>
      <c r="C567" s="1445"/>
      <c r="D567" s="1446"/>
      <c r="E567" s="1346">
        <f>VLOOKUP(B565,'EXTRAUrbano.Piano inv. forn '!$D$191:$AB$210,17,FALSE)</f>
        <v>0</v>
      </c>
      <c r="F567" s="1347"/>
      <c r="G567" s="1347"/>
      <c r="H567" s="1348"/>
      <c r="I567" s="104"/>
      <c r="J567" s="1447" t="s">
        <v>53</v>
      </c>
      <c r="K567" s="1448"/>
      <c r="L567" s="1449"/>
      <c r="M567" s="1346">
        <f>VLOOKUP(B565,'EXTRAUrbano.Piano inv. forn '!$D$191:$AB$210,19,FALSE)</f>
        <v>0</v>
      </c>
      <c r="N567" s="1348"/>
      <c r="O567" s="130"/>
      <c r="P567" s="360" t="s">
        <v>299</v>
      </c>
      <c r="Q567" s="135">
        <f>M567+E567</f>
        <v>0</v>
      </c>
      <c r="S567" s="360" t="s">
        <v>300</v>
      </c>
      <c r="T567" s="1171"/>
      <c r="U567" s="1173"/>
      <c r="V567" s="134"/>
      <c r="W567" s="431"/>
    </row>
    <row r="568" spans="1:23" ht="21.75" customHeight="1" thickBot="1" x14ac:dyDescent="0.4">
      <c r="A568" s="136"/>
      <c r="B568" s="137"/>
      <c r="C568" s="137"/>
      <c r="D568" s="137"/>
      <c r="E568" s="138"/>
      <c r="F568" s="138"/>
      <c r="G568" s="138"/>
      <c r="H568" s="138"/>
      <c r="I568" s="104"/>
      <c r="J568" s="115"/>
      <c r="K568" s="115"/>
      <c r="L568" s="115"/>
      <c r="M568" s="138"/>
      <c r="N568" s="138"/>
      <c r="O568" s="130"/>
      <c r="P568" s="113"/>
      <c r="Q568" s="130"/>
      <c r="S568" s="113"/>
      <c r="T568" s="114"/>
      <c r="U568" s="114"/>
      <c r="V568" s="134"/>
      <c r="W568" s="431"/>
    </row>
    <row r="569" spans="1:23" s="166" customFormat="1" ht="72" customHeight="1" x14ac:dyDescent="0.35">
      <c r="A569" s="1450" t="s">
        <v>301</v>
      </c>
      <c r="B569" s="1452" t="s">
        <v>302</v>
      </c>
      <c r="C569" s="1452" t="s">
        <v>303</v>
      </c>
      <c r="D569" s="355" t="s">
        <v>304</v>
      </c>
      <c r="E569" s="356" t="s">
        <v>305</v>
      </c>
      <c r="F569" s="355" t="s">
        <v>306</v>
      </c>
      <c r="G569" s="355" t="s">
        <v>307</v>
      </c>
      <c r="H569" s="357" t="s">
        <v>268</v>
      </c>
      <c r="I569" s="357" t="s">
        <v>308</v>
      </c>
      <c r="J569" s="357" t="s">
        <v>309</v>
      </c>
      <c r="K569" s="357" t="s">
        <v>818</v>
      </c>
      <c r="L569" s="357" t="s">
        <v>310</v>
      </c>
      <c r="M569" s="357" t="s">
        <v>311</v>
      </c>
      <c r="N569" s="357" t="s">
        <v>312</v>
      </c>
      <c r="O569" s="357" t="s">
        <v>313</v>
      </c>
      <c r="P569" s="357" t="s">
        <v>314</v>
      </c>
      <c r="Q569" s="357" t="s">
        <v>315</v>
      </c>
      <c r="R569" s="357" t="s">
        <v>316</v>
      </c>
      <c r="S569" s="357" t="s">
        <v>317</v>
      </c>
      <c r="T569" s="357" t="s">
        <v>828</v>
      </c>
      <c r="U569" s="1454" t="s">
        <v>319</v>
      </c>
      <c r="V569" s="438"/>
    </row>
    <row r="570" spans="1:23" s="166" customFormat="1" ht="44.25" customHeight="1" thickBot="1" x14ac:dyDescent="0.4">
      <c r="A570" s="1451"/>
      <c r="B570" s="1453"/>
      <c r="C570" s="1453"/>
      <c r="D570" s="358" t="s">
        <v>320</v>
      </c>
      <c r="E570" s="358" t="s">
        <v>333</v>
      </c>
      <c r="F570" s="358" t="s">
        <v>322</v>
      </c>
      <c r="G570" s="358" t="s">
        <v>322</v>
      </c>
      <c r="H570" s="358" t="s">
        <v>77</v>
      </c>
      <c r="I570" s="358" t="s">
        <v>103</v>
      </c>
      <c r="J570" s="358" t="s">
        <v>323</v>
      </c>
      <c r="K570" s="358" t="s">
        <v>324</v>
      </c>
      <c r="L570" s="358" t="s">
        <v>324</v>
      </c>
      <c r="M570" s="358" t="s">
        <v>325</v>
      </c>
      <c r="N570" s="358" t="s">
        <v>324</v>
      </c>
      <c r="O570" s="358" t="s">
        <v>326</v>
      </c>
      <c r="P570" s="358" t="s">
        <v>820</v>
      </c>
      <c r="Q570" s="358" t="s">
        <v>327</v>
      </c>
      <c r="R570" s="358" t="s">
        <v>328</v>
      </c>
      <c r="S570" s="358" t="s">
        <v>329</v>
      </c>
      <c r="T570" s="358" t="s">
        <v>329</v>
      </c>
      <c r="U570" s="1455"/>
      <c r="V570" s="438"/>
    </row>
    <row r="571" spans="1:23" ht="15" customHeight="1" x14ac:dyDescent="0.35">
      <c r="A571" s="1442" t="str">
        <f>B565</f>
        <v>EXTRA-urb.i.1</v>
      </c>
      <c r="B571" s="361">
        <v>1</v>
      </c>
      <c r="C571" s="185"/>
      <c r="D571" s="119"/>
      <c r="E571" s="119"/>
      <c r="F571" s="185"/>
      <c r="G571" s="440"/>
      <c r="H571" s="120"/>
      <c r="I571" s="441"/>
      <c r="J571" s="442"/>
      <c r="K571" s="442"/>
      <c r="L571" s="443"/>
      <c r="M571" s="441"/>
      <c r="N571" s="443"/>
      <c r="O571" s="148"/>
      <c r="P571" s="148"/>
      <c r="Q571" s="441"/>
      <c r="R571" s="441"/>
      <c r="S571" s="441"/>
      <c r="T571" s="441"/>
      <c r="U571" s="444"/>
      <c r="V571" s="437"/>
    </row>
    <row r="572" spans="1:23" x14ac:dyDescent="0.35">
      <c r="A572" s="1442"/>
      <c r="B572" s="362">
        <v>2</v>
      </c>
      <c r="C572" s="118"/>
      <c r="D572" s="112"/>
      <c r="E572" s="112"/>
      <c r="F572" s="118"/>
      <c r="G572" s="445"/>
      <c r="H572" s="120"/>
      <c r="I572" s="428"/>
      <c r="J572" s="446"/>
      <c r="K572" s="446"/>
      <c r="L572" s="447"/>
      <c r="M572" s="428"/>
      <c r="N572" s="447"/>
      <c r="O572" s="139"/>
      <c r="P572" s="139"/>
      <c r="Q572" s="428"/>
      <c r="R572" s="428" t="s">
        <v>330</v>
      </c>
      <c r="S572" s="428"/>
      <c r="T572" s="428"/>
      <c r="U572" s="448"/>
      <c r="V572" s="437"/>
    </row>
    <row r="573" spans="1:23" x14ac:dyDescent="0.35">
      <c r="A573" s="1442"/>
      <c r="B573" s="362">
        <v>3</v>
      </c>
      <c r="C573" s="118"/>
      <c r="D573" s="112"/>
      <c r="E573" s="112"/>
      <c r="F573" s="118"/>
      <c r="G573" s="445"/>
      <c r="H573" s="120"/>
      <c r="I573" s="428"/>
      <c r="J573" s="446"/>
      <c r="K573" s="446"/>
      <c r="L573" s="447"/>
      <c r="M573" s="428"/>
      <c r="N573" s="447"/>
      <c r="O573" s="139"/>
      <c r="P573" s="139"/>
      <c r="Q573" s="428"/>
      <c r="R573" s="428"/>
      <c r="S573" s="428"/>
      <c r="T573" s="428"/>
      <c r="U573" s="448"/>
      <c r="V573" s="437"/>
    </row>
    <row r="574" spans="1:23" x14ac:dyDescent="0.35">
      <c r="A574" s="1442"/>
      <c r="B574" s="362">
        <v>4</v>
      </c>
      <c r="C574" s="118"/>
      <c r="D574" s="112"/>
      <c r="E574" s="112"/>
      <c r="F574" s="118"/>
      <c r="G574" s="445"/>
      <c r="H574" s="120"/>
      <c r="I574" s="428"/>
      <c r="J574" s="446"/>
      <c r="K574" s="446"/>
      <c r="L574" s="447"/>
      <c r="M574" s="428"/>
      <c r="N574" s="447"/>
      <c r="O574" s="139"/>
      <c r="P574" s="139"/>
      <c r="Q574" s="428"/>
      <c r="R574" s="428"/>
      <c r="S574" s="428"/>
      <c r="T574" s="428"/>
      <c r="U574" s="448"/>
      <c r="V574" s="437"/>
    </row>
    <row r="575" spans="1:23" x14ac:dyDescent="0.35">
      <c r="A575" s="1442"/>
      <c r="B575" s="362">
        <v>5</v>
      </c>
      <c r="C575" s="118"/>
      <c r="D575" s="112"/>
      <c r="E575" s="112"/>
      <c r="F575" s="118"/>
      <c r="G575" s="445"/>
      <c r="H575" s="120"/>
      <c r="I575" s="428"/>
      <c r="J575" s="446"/>
      <c r="K575" s="446"/>
      <c r="L575" s="447"/>
      <c r="M575" s="428"/>
      <c r="N575" s="447"/>
      <c r="O575" s="139"/>
      <c r="P575" s="139"/>
      <c r="Q575" s="428"/>
      <c r="R575" s="428"/>
      <c r="S575" s="428"/>
      <c r="T575" s="428"/>
      <c r="U575" s="448"/>
      <c r="V575" s="437"/>
    </row>
    <row r="576" spans="1:23" x14ac:dyDescent="0.35">
      <c r="A576" s="1442"/>
      <c r="B576" s="362">
        <v>6</v>
      </c>
      <c r="C576" s="118"/>
      <c r="D576" s="112"/>
      <c r="E576" s="112"/>
      <c r="F576" s="118"/>
      <c r="G576" s="445"/>
      <c r="H576" s="120"/>
      <c r="I576" s="428"/>
      <c r="J576" s="446"/>
      <c r="K576" s="446"/>
      <c r="L576" s="447"/>
      <c r="M576" s="428"/>
      <c r="N576" s="447"/>
      <c r="O576" s="139"/>
      <c r="P576" s="139"/>
      <c r="Q576" s="428"/>
      <c r="R576" s="428"/>
      <c r="S576" s="428"/>
      <c r="T576" s="428"/>
      <c r="U576" s="448"/>
      <c r="V576" s="437"/>
    </row>
    <row r="577" spans="1:23" x14ac:dyDescent="0.35">
      <c r="A577" s="1442"/>
      <c r="B577" s="362">
        <v>7</v>
      </c>
      <c r="C577" s="118"/>
      <c r="D577" s="112"/>
      <c r="E577" s="112"/>
      <c r="F577" s="118"/>
      <c r="G577" s="445"/>
      <c r="H577" s="120"/>
      <c r="I577" s="428"/>
      <c r="J577" s="446"/>
      <c r="K577" s="446"/>
      <c r="L577" s="447"/>
      <c r="M577" s="428"/>
      <c r="N577" s="447"/>
      <c r="O577" s="139"/>
      <c r="P577" s="139"/>
      <c r="Q577" s="428"/>
      <c r="R577" s="428"/>
      <c r="S577" s="428"/>
      <c r="T577" s="428"/>
      <c r="U577" s="448"/>
      <c r="V577" s="437"/>
    </row>
    <row r="578" spans="1:23" x14ac:dyDescent="0.35">
      <c r="A578" s="1442"/>
      <c r="B578" s="362">
        <v>8</v>
      </c>
      <c r="C578" s="118"/>
      <c r="D578" s="112"/>
      <c r="E578" s="112"/>
      <c r="F578" s="118"/>
      <c r="G578" s="445"/>
      <c r="H578" s="120"/>
      <c r="I578" s="428"/>
      <c r="J578" s="446"/>
      <c r="K578" s="446"/>
      <c r="L578" s="447"/>
      <c r="M578" s="428"/>
      <c r="N578" s="447"/>
      <c r="O578" s="139"/>
      <c r="P578" s="139"/>
      <c r="Q578" s="428"/>
      <c r="R578" s="428"/>
      <c r="S578" s="428"/>
      <c r="T578" s="428"/>
      <c r="U578" s="448"/>
      <c r="V578" s="437"/>
    </row>
    <row r="579" spans="1:23" x14ac:dyDescent="0.35">
      <c r="A579" s="1442"/>
      <c r="B579" s="362">
        <v>9</v>
      </c>
      <c r="C579" s="118"/>
      <c r="D579" s="112"/>
      <c r="E579" s="112"/>
      <c r="F579" s="118"/>
      <c r="G579" s="445"/>
      <c r="H579" s="120"/>
      <c r="I579" s="428"/>
      <c r="J579" s="446"/>
      <c r="K579" s="446"/>
      <c r="L579" s="447"/>
      <c r="M579" s="428"/>
      <c r="N579" s="447"/>
      <c r="O579" s="139"/>
      <c r="P579" s="139"/>
      <c r="Q579" s="428"/>
      <c r="R579" s="428"/>
      <c r="S579" s="428"/>
      <c r="T579" s="428"/>
      <c r="U579" s="448"/>
      <c r="V579" s="437"/>
    </row>
    <row r="580" spans="1:23" ht="15" thickBot="1" x14ac:dyDescent="0.4">
      <c r="A580" s="1443"/>
      <c r="B580" s="363">
        <v>10</v>
      </c>
      <c r="C580" s="132"/>
      <c r="D580" s="131"/>
      <c r="E580" s="131"/>
      <c r="F580" s="132"/>
      <c r="G580" s="449"/>
      <c r="H580" s="367"/>
      <c r="I580" s="450"/>
      <c r="J580" s="451"/>
      <c r="K580" s="451"/>
      <c r="L580" s="452"/>
      <c r="M580" s="450"/>
      <c r="N580" s="452"/>
      <c r="O580" s="140"/>
      <c r="P580" s="140"/>
      <c r="Q580" s="450"/>
      <c r="R580" s="450"/>
      <c r="S580" s="450"/>
      <c r="T580" s="450"/>
      <c r="U580" s="453"/>
      <c r="V580" s="437"/>
    </row>
    <row r="581" spans="1:23" ht="25" thickBot="1" x14ac:dyDescent="0.4">
      <c r="A581" s="564"/>
      <c r="C581" s="565"/>
      <c r="D581" s="566"/>
      <c r="E581" s="424" t="s">
        <v>331</v>
      </c>
      <c r="F581" s="425">
        <f>COUNTA(F571:F580)</f>
        <v>0</v>
      </c>
      <c r="G581" s="426">
        <f>COUNTA(G571:G580)</f>
        <v>0</v>
      </c>
      <c r="H581" s="565"/>
      <c r="I581" s="431"/>
      <c r="J581" s="567"/>
      <c r="K581" s="567"/>
      <c r="L581" s="568"/>
      <c r="M581" s="1354" t="s">
        <v>563</v>
      </c>
      <c r="N581" s="1355"/>
      <c r="O581" s="747">
        <f>SUM(O571:O580)</f>
        <v>0</v>
      </c>
      <c r="P581" s="748">
        <f>SUM(P571:P580)</f>
        <v>0</v>
      </c>
      <c r="Q581" s="431"/>
      <c r="S581" s="113"/>
      <c r="T581" s="117"/>
      <c r="U581" s="531"/>
      <c r="V581" s="455"/>
    </row>
    <row r="582" spans="1:23" ht="15" thickBot="1" x14ac:dyDescent="0.4">
      <c r="A582" s="456"/>
      <c r="B582" s="457"/>
      <c r="C582" s="407"/>
      <c r="D582" s="407"/>
      <c r="E582" s="407"/>
      <c r="F582" s="457"/>
      <c r="G582" s="407"/>
      <c r="H582" s="407"/>
      <c r="I582" s="457"/>
      <c r="J582" s="457"/>
      <c r="K582" s="457"/>
      <c r="L582" s="407"/>
      <c r="M582" s="407"/>
      <c r="N582" s="407"/>
      <c r="O582" s="407"/>
      <c r="P582" s="407"/>
      <c r="Q582" s="407"/>
      <c r="R582" s="407"/>
      <c r="S582" s="407"/>
      <c r="T582" s="458"/>
      <c r="U582" s="407"/>
      <c r="V582" s="459"/>
    </row>
    <row r="583" spans="1:23" ht="15" thickBot="1" x14ac:dyDescent="0.4">
      <c r="A583" s="432"/>
      <c r="B583" s="433"/>
      <c r="C583" s="434"/>
      <c r="D583" s="434"/>
      <c r="E583" s="434"/>
      <c r="F583" s="433"/>
      <c r="G583" s="434"/>
      <c r="H583" s="434"/>
      <c r="I583" s="433"/>
      <c r="J583" s="433"/>
      <c r="K583" s="433"/>
      <c r="L583" s="434"/>
      <c r="M583" s="434"/>
      <c r="N583" s="434"/>
      <c r="O583" s="434"/>
      <c r="P583" s="434"/>
      <c r="Q583" s="434"/>
      <c r="R583" s="434"/>
      <c r="S583" s="434"/>
      <c r="T583" s="434"/>
      <c r="U583" s="434"/>
      <c r="V583" s="435"/>
    </row>
    <row r="584" spans="1:23" ht="33.75" customHeight="1" thickBot="1" x14ac:dyDescent="0.4">
      <c r="A584" s="354" t="s">
        <v>9</v>
      </c>
      <c r="B584" s="1317" t="s">
        <v>125</v>
      </c>
      <c r="C584" s="1318"/>
      <c r="E584" s="1456" t="s">
        <v>294</v>
      </c>
      <c r="F584" s="1457"/>
      <c r="G584" s="1315">
        <f>VLOOKUP(B584,'EXTRAUrbano.Piano inv. forn '!$D$191:$AB$210,3,FALSE)</f>
        <v>0</v>
      </c>
      <c r="H584" s="1316"/>
      <c r="I584" s="104"/>
      <c r="J584" s="1456" t="s">
        <v>295</v>
      </c>
      <c r="K584" s="1458"/>
      <c r="L584" s="1457"/>
      <c r="M584" s="1315">
        <f>VLOOKUP(B584,'EXTRAUrbano.Piano inv. forn '!$D$191:$AB$210,4,FALSE)</f>
        <v>0</v>
      </c>
      <c r="N584" s="1316"/>
      <c r="P584" s="359" t="s">
        <v>296</v>
      </c>
      <c r="Q584" s="436"/>
      <c r="S584" s="360" t="s">
        <v>297</v>
      </c>
      <c r="T584" s="1171"/>
      <c r="U584" s="1173"/>
      <c r="V584" s="437"/>
    </row>
    <row r="585" spans="1:23" ht="13.5" customHeight="1" thickBot="1" x14ac:dyDescent="0.4">
      <c r="A585" s="133"/>
      <c r="B585" s="114"/>
      <c r="C585" s="114"/>
      <c r="E585" s="115"/>
      <c r="F585" s="115"/>
      <c r="G585" s="116"/>
      <c r="H585" s="116"/>
      <c r="I585" s="104"/>
      <c r="J585" s="115"/>
      <c r="K585" s="115"/>
      <c r="L585" s="115"/>
      <c r="M585" s="116"/>
      <c r="N585" s="116"/>
      <c r="P585" s="117"/>
      <c r="S585" s="113"/>
      <c r="T585" s="431"/>
      <c r="V585" s="134"/>
      <c r="W585" s="431"/>
    </row>
    <row r="586" spans="1:23" ht="33.75" customHeight="1" thickBot="1" x14ac:dyDescent="0.4">
      <c r="A586" s="1444" t="s">
        <v>298</v>
      </c>
      <c r="B586" s="1445"/>
      <c r="C586" s="1445"/>
      <c r="D586" s="1446"/>
      <c r="E586" s="1346">
        <f>VLOOKUP(B584,'EXTRAUrbano.Piano inv. forn '!$D$191:$AB$210,17,FALSE)</f>
        <v>0</v>
      </c>
      <c r="F586" s="1347"/>
      <c r="G586" s="1347"/>
      <c r="H586" s="1348"/>
      <c r="I586" s="104"/>
      <c r="J586" s="1447" t="s">
        <v>53</v>
      </c>
      <c r="K586" s="1448"/>
      <c r="L586" s="1449"/>
      <c r="M586" s="1346">
        <f>VLOOKUP(B584,'EXTRAUrbano.Piano inv. forn '!$D$191:$AB$210,19,FALSE)</f>
        <v>0</v>
      </c>
      <c r="N586" s="1348"/>
      <c r="O586" s="130"/>
      <c r="P586" s="360" t="s">
        <v>299</v>
      </c>
      <c r="Q586" s="135">
        <f>M586+E586</f>
        <v>0</v>
      </c>
      <c r="S586" s="360" t="s">
        <v>300</v>
      </c>
      <c r="T586" s="1171"/>
      <c r="U586" s="1173"/>
      <c r="V586" s="134"/>
      <c r="W586" s="431"/>
    </row>
    <row r="587" spans="1:23" ht="21.75" customHeight="1" thickBot="1" x14ac:dyDescent="0.4">
      <c r="A587" s="136"/>
      <c r="B587" s="137"/>
      <c r="C587" s="137"/>
      <c r="D587" s="137"/>
      <c r="E587" s="138"/>
      <c r="F587" s="138"/>
      <c r="G587" s="138"/>
      <c r="H587" s="138"/>
      <c r="I587" s="104"/>
      <c r="J587" s="115"/>
      <c r="K587" s="115"/>
      <c r="L587" s="115"/>
      <c r="M587" s="138"/>
      <c r="N587" s="138"/>
      <c r="O587" s="130"/>
      <c r="P587" s="113"/>
      <c r="Q587" s="130"/>
      <c r="S587" s="113"/>
      <c r="T587" s="114"/>
      <c r="U587" s="114"/>
      <c r="V587" s="134"/>
      <c r="W587" s="431"/>
    </row>
    <row r="588" spans="1:23" s="166" customFormat="1" ht="72" customHeight="1" x14ac:dyDescent="0.35">
      <c r="A588" s="1450" t="s">
        <v>301</v>
      </c>
      <c r="B588" s="1452" t="s">
        <v>302</v>
      </c>
      <c r="C588" s="1452" t="s">
        <v>303</v>
      </c>
      <c r="D588" s="355" t="s">
        <v>304</v>
      </c>
      <c r="E588" s="356" t="s">
        <v>305</v>
      </c>
      <c r="F588" s="355" t="s">
        <v>306</v>
      </c>
      <c r="G588" s="355" t="s">
        <v>307</v>
      </c>
      <c r="H588" s="357" t="s">
        <v>268</v>
      </c>
      <c r="I588" s="357" t="s">
        <v>308</v>
      </c>
      <c r="J588" s="357" t="s">
        <v>309</v>
      </c>
      <c r="K588" s="357" t="s">
        <v>818</v>
      </c>
      <c r="L588" s="357" t="s">
        <v>310</v>
      </c>
      <c r="M588" s="357" t="s">
        <v>311</v>
      </c>
      <c r="N588" s="357" t="s">
        <v>312</v>
      </c>
      <c r="O588" s="357" t="s">
        <v>313</v>
      </c>
      <c r="P588" s="357" t="s">
        <v>314</v>
      </c>
      <c r="Q588" s="357" t="s">
        <v>315</v>
      </c>
      <c r="R588" s="357" t="s">
        <v>316</v>
      </c>
      <c r="S588" s="357" t="s">
        <v>317</v>
      </c>
      <c r="T588" s="357" t="s">
        <v>828</v>
      </c>
      <c r="U588" s="1454" t="s">
        <v>319</v>
      </c>
      <c r="V588" s="438"/>
    </row>
    <row r="589" spans="1:23" s="166" customFormat="1" ht="44.25" customHeight="1" thickBot="1" x14ac:dyDescent="0.4">
      <c r="A589" s="1451"/>
      <c r="B589" s="1453"/>
      <c r="C589" s="1453"/>
      <c r="D589" s="358" t="s">
        <v>320</v>
      </c>
      <c r="E589" s="358" t="s">
        <v>333</v>
      </c>
      <c r="F589" s="358" t="s">
        <v>322</v>
      </c>
      <c r="G589" s="358" t="s">
        <v>322</v>
      </c>
      <c r="H589" s="358" t="s">
        <v>77</v>
      </c>
      <c r="I589" s="358" t="s">
        <v>103</v>
      </c>
      <c r="J589" s="358" t="s">
        <v>323</v>
      </c>
      <c r="K589" s="358" t="s">
        <v>324</v>
      </c>
      <c r="L589" s="358" t="s">
        <v>324</v>
      </c>
      <c r="M589" s="358" t="s">
        <v>325</v>
      </c>
      <c r="N589" s="358" t="s">
        <v>324</v>
      </c>
      <c r="O589" s="358" t="s">
        <v>326</v>
      </c>
      <c r="P589" s="358" t="s">
        <v>820</v>
      </c>
      <c r="Q589" s="358" t="s">
        <v>327</v>
      </c>
      <c r="R589" s="358" t="s">
        <v>328</v>
      </c>
      <c r="S589" s="358" t="s">
        <v>329</v>
      </c>
      <c r="T589" s="358" t="s">
        <v>329</v>
      </c>
      <c r="U589" s="1455"/>
      <c r="V589" s="438"/>
    </row>
    <row r="590" spans="1:23" ht="15" customHeight="1" x14ac:dyDescent="0.35">
      <c r="A590" s="1442" t="str">
        <f>B584</f>
        <v>EXTRA-urb.i.1</v>
      </c>
      <c r="B590" s="361">
        <v>1</v>
      </c>
      <c r="C590" s="185"/>
      <c r="D590" s="119"/>
      <c r="E590" s="119"/>
      <c r="F590" s="185"/>
      <c r="G590" s="440"/>
      <c r="H590" s="120"/>
      <c r="I590" s="441"/>
      <c r="J590" s="442"/>
      <c r="K590" s="442"/>
      <c r="L590" s="443"/>
      <c r="M590" s="441"/>
      <c r="N590" s="443"/>
      <c r="O590" s="148"/>
      <c r="P590" s="148"/>
      <c r="Q590" s="441"/>
      <c r="R590" s="441"/>
      <c r="S590" s="441"/>
      <c r="T590" s="441"/>
      <c r="U590" s="444"/>
      <c r="V590" s="437"/>
    </row>
    <row r="591" spans="1:23" x14ac:dyDescent="0.35">
      <c r="A591" s="1442"/>
      <c r="B591" s="362">
        <v>2</v>
      </c>
      <c r="C591" s="118"/>
      <c r="D591" s="112"/>
      <c r="E591" s="112"/>
      <c r="F591" s="118"/>
      <c r="G591" s="445"/>
      <c r="H591" s="120"/>
      <c r="I591" s="428"/>
      <c r="J591" s="446"/>
      <c r="K591" s="446"/>
      <c r="L591" s="447"/>
      <c r="M591" s="428"/>
      <c r="N591" s="447"/>
      <c r="O591" s="139"/>
      <c r="P591" s="139"/>
      <c r="Q591" s="428"/>
      <c r="R591" s="428" t="s">
        <v>330</v>
      </c>
      <c r="S591" s="428"/>
      <c r="T591" s="428"/>
      <c r="U591" s="448"/>
      <c r="V591" s="437"/>
    </row>
    <row r="592" spans="1:23" x14ac:dyDescent="0.35">
      <c r="A592" s="1442"/>
      <c r="B592" s="362">
        <v>3</v>
      </c>
      <c r="C592" s="118"/>
      <c r="D592" s="112"/>
      <c r="E592" s="112"/>
      <c r="F592" s="118"/>
      <c r="G592" s="445"/>
      <c r="H592" s="120"/>
      <c r="I592" s="428"/>
      <c r="J592" s="446"/>
      <c r="K592" s="446"/>
      <c r="L592" s="447"/>
      <c r="M592" s="428"/>
      <c r="N592" s="447"/>
      <c r="O592" s="139"/>
      <c r="P592" s="139"/>
      <c r="Q592" s="428"/>
      <c r="R592" s="428"/>
      <c r="S592" s="428"/>
      <c r="T592" s="428"/>
      <c r="U592" s="448"/>
      <c r="V592" s="437"/>
    </row>
    <row r="593" spans="1:23" x14ac:dyDescent="0.35">
      <c r="A593" s="1442"/>
      <c r="B593" s="362">
        <v>4</v>
      </c>
      <c r="C593" s="118"/>
      <c r="D593" s="112"/>
      <c r="E593" s="112"/>
      <c r="F593" s="118"/>
      <c r="G593" s="445"/>
      <c r="H593" s="120"/>
      <c r="I593" s="428"/>
      <c r="J593" s="446"/>
      <c r="K593" s="446"/>
      <c r="L593" s="447"/>
      <c r="M593" s="428"/>
      <c r="N593" s="447"/>
      <c r="O593" s="139"/>
      <c r="P593" s="139"/>
      <c r="Q593" s="428"/>
      <c r="R593" s="428"/>
      <c r="S593" s="428"/>
      <c r="T593" s="428"/>
      <c r="U593" s="448"/>
      <c r="V593" s="437"/>
    </row>
    <row r="594" spans="1:23" x14ac:dyDescent="0.35">
      <c r="A594" s="1442"/>
      <c r="B594" s="362">
        <v>5</v>
      </c>
      <c r="C594" s="118"/>
      <c r="D594" s="112"/>
      <c r="E594" s="112"/>
      <c r="F594" s="118"/>
      <c r="G594" s="445"/>
      <c r="H594" s="120"/>
      <c r="I594" s="428"/>
      <c r="J594" s="446"/>
      <c r="K594" s="446"/>
      <c r="L594" s="447"/>
      <c r="M594" s="428"/>
      <c r="N594" s="447"/>
      <c r="O594" s="139"/>
      <c r="P594" s="139"/>
      <c r="Q594" s="428"/>
      <c r="R594" s="428"/>
      <c r="S594" s="428"/>
      <c r="T594" s="428"/>
      <c r="U594" s="448"/>
      <c r="V594" s="437"/>
    </row>
    <row r="595" spans="1:23" x14ac:dyDescent="0.35">
      <c r="A595" s="1442"/>
      <c r="B595" s="362">
        <v>6</v>
      </c>
      <c r="C595" s="118"/>
      <c r="D595" s="112"/>
      <c r="E595" s="112"/>
      <c r="F595" s="118"/>
      <c r="G595" s="445"/>
      <c r="H595" s="120"/>
      <c r="I595" s="428"/>
      <c r="J595" s="446"/>
      <c r="K595" s="446"/>
      <c r="L595" s="447"/>
      <c r="M595" s="428"/>
      <c r="N595" s="447"/>
      <c r="O595" s="139"/>
      <c r="P595" s="139"/>
      <c r="Q595" s="428"/>
      <c r="R595" s="428"/>
      <c r="S595" s="428"/>
      <c r="T595" s="428"/>
      <c r="U595" s="448"/>
      <c r="V595" s="437"/>
    </row>
    <row r="596" spans="1:23" x14ac:dyDescent="0.35">
      <c r="A596" s="1442"/>
      <c r="B596" s="362">
        <v>7</v>
      </c>
      <c r="C596" s="118"/>
      <c r="D596" s="112"/>
      <c r="E596" s="112"/>
      <c r="F596" s="118"/>
      <c r="G596" s="445"/>
      <c r="H596" s="120"/>
      <c r="I596" s="428"/>
      <c r="J596" s="446"/>
      <c r="K596" s="446"/>
      <c r="L596" s="447"/>
      <c r="M596" s="428"/>
      <c r="N596" s="447"/>
      <c r="O596" s="139"/>
      <c r="P596" s="139"/>
      <c r="Q596" s="428"/>
      <c r="R596" s="428"/>
      <c r="S596" s="428"/>
      <c r="T596" s="428"/>
      <c r="U596" s="448"/>
      <c r="V596" s="437"/>
    </row>
    <row r="597" spans="1:23" x14ac:dyDescent="0.35">
      <c r="A597" s="1442"/>
      <c r="B597" s="362">
        <v>8</v>
      </c>
      <c r="C597" s="118"/>
      <c r="D597" s="112"/>
      <c r="E597" s="112"/>
      <c r="F597" s="118"/>
      <c r="G597" s="445"/>
      <c r="H597" s="120"/>
      <c r="I597" s="428"/>
      <c r="J597" s="446"/>
      <c r="K597" s="446"/>
      <c r="L597" s="447"/>
      <c r="M597" s="428"/>
      <c r="N597" s="447"/>
      <c r="O597" s="139"/>
      <c r="P597" s="139"/>
      <c r="Q597" s="428"/>
      <c r="R597" s="428"/>
      <c r="S597" s="428"/>
      <c r="T597" s="428"/>
      <c r="U597" s="448"/>
      <c r="V597" s="437"/>
    </row>
    <row r="598" spans="1:23" x14ac:dyDescent="0.35">
      <c r="A598" s="1442"/>
      <c r="B598" s="362">
        <v>9</v>
      </c>
      <c r="C598" s="118"/>
      <c r="D598" s="112"/>
      <c r="E598" s="112"/>
      <c r="F598" s="118"/>
      <c r="G598" s="445"/>
      <c r="H598" s="120"/>
      <c r="I598" s="428"/>
      <c r="J598" s="446"/>
      <c r="K598" s="446"/>
      <c r="L598" s="447"/>
      <c r="M598" s="428"/>
      <c r="N598" s="447"/>
      <c r="O598" s="139"/>
      <c r="P598" s="139"/>
      <c r="Q598" s="428"/>
      <c r="R598" s="428"/>
      <c r="S598" s="428"/>
      <c r="T598" s="428"/>
      <c r="U598" s="448"/>
      <c r="V598" s="437"/>
    </row>
    <row r="599" spans="1:23" ht="15" thickBot="1" x14ac:dyDescent="0.4">
      <c r="A599" s="1443"/>
      <c r="B599" s="363">
        <v>10</v>
      </c>
      <c r="C599" s="132"/>
      <c r="D599" s="131"/>
      <c r="E599" s="131"/>
      <c r="F599" s="132"/>
      <c r="G599" s="449"/>
      <c r="H599" s="367"/>
      <c r="I599" s="450"/>
      <c r="J599" s="451"/>
      <c r="K599" s="451"/>
      <c r="L599" s="452"/>
      <c r="M599" s="450"/>
      <c r="N599" s="452"/>
      <c r="O599" s="140"/>
      <c r="P599" s="140"/>
      <c r="Q599" s="450"/>
      <c r="R599" s="450"/>
      <c r="S599" s="450"/>
      <c r="T599" s="450"/>
      <c r="U599" s="453"/>
      <c r="V599" s="437"/>
    </row>
    <row r="600" spans="1:23" ht="25" thickBot="1" x14ac:dyDescent="0.4">
      <c r="A600" s="564"/>
      <c r="C600" s="565"/>
      <c r="D600" s="566"/>
      <c r="E600" s="424" t="s">
        <v>331</v>
      </c>
      <c r="F600" s="425">
        <f>COUNTA(F590:F599)</f>
        <v>0</v>
      </c>
      <c r="G600" s="426">
        <f>COUNTA(G590:G599)</f>
        <v>0</v>
      </c>
      <c r="H600" s="565"/>
      <c r="I600" s="431"/>
      <c r="J600" s="567"/>
      <c r="K600" s="567"/>
      <c r="L600" s="568"/>
      <c r="M600" s="1354" t="s">
        <v>563</v>
      </c>
      <c r="N600" s="1355"/>
      <c r="O600" s="747">
        <f>SUM(O590:O599)</f>
        <v>0</v>
      </c>
      <c r="P600" s="748">
        <f>SUM(P590:P599)</f>
        <v>0</v>
      </c>
      <c r="Q600" s="431"/>
      <c r="S600" s="113"/>
      <c r="T600" s="117"/>
      <c r="U600" s="531"/>
      <c r="V600" s="455"/>
    </row>
    <row r="601" spans="1:23" ht="15" thickBot="1" x14ac:dyDescent="0.4">
      <c r="A601" s="456"/>
      <c r="B601" s="457"/>
      <c r="C601" s="407"/>
      <c r="D601" s="407"/>
      <c r="E601" s="407"/>
      <c r="F601" s="457"/>
      <c r="G601" s="407"/>
      <c r="H601" s="407"/>
      <c r="I601" s="457"/>
      <c r="J601" s="457"/>
      <c r="K601" s="457"/>
      <c r="L601" s="407"/>
      <c r="M601" s="407"/>
      <c r="N601" s="407"/>
      <c r="O601" s="407"/>
      <c r="P601" s="407"/>
      <c r="Q601" s="407"/>
      <c r="R601" s="407"/>
      <c r="S601" s="407"/>
      <c r="T601" s="458"/>
      <c r="U601" s="407"/>
      <c r="V601" s="459"/>
    </row>
    <row r="602" spans="1:23" ht="15" thickBot="1" x14ac:dyDescent="0.4">
      <c r="A602" s="432"/>
      <c r="B602" s="433"/>
      <c r="C602" s="434"/>
      <c r="D602" s="434"/>
      <c r="E602" s="434"/>
      <c r="F602" s="433"/>
      <c r="G602" s="434"/>
      <c r="H602" s="434"/>
      <c r="I602" s="433"/>
      <c r="J602" s="433"/>
      <c r="K602" s="433"/>
      <c r="L602" s="434"/>
      <c r="M602" s="434"/>
      <c r="N602" s="434"/>
      <c r="O602" s="434"/>
      <c r="P602" s="434"/>
      <c r="Q602" s="434"/>
      <c r="R602" s="434"/>
      <c r="S602" s="434"/>
      <c r="T602" s="434"/>
      <c r="U602" s="434"/>
      <c r="V602" s="435"/>
    </row>
    <row r="603" spans="1:23" ht="33.75" customHeight="1" thickBot="1" x14ac:dyDescent="0.4">
      <c r="A603" s="354" t="s">
        <v>9</v>
      </c>
      <c r="B603" s="1317" t="s">
        <v>125</v>
      </c>
      <c r="C603" s="1318"/>
      <c r="E603" s="1456" t="s">
        <v>294</v>
      </c>
      <c r="F603" s="1457"/>
      <c r="G603" s="1315">
        <f>VLOOKUP(B603,'EXTRAUrbano.Piano inv. forn '!$D$191:$AB$210,3,FALSE)</f>
        <v>0</v>
      </c>
      <c r="H603" s="1316"/>
      <c r="I603" s="104"/>
      <c r="J603" s="1456" t="s">
        <v>295</v>
      </c>
      <c r="K603" s="1458"/>
      <c r="L603" s="1457"/>
      <c r="M603" s="1315">
        <f>VLOOKUP(B603,'EXTRAUrbano.Piano inv. forn '!$D$191:$AB$210,4,FALSE)</f>
        <v>0</v>
      </c>
      <c r="N603" s="1316"/>
      <c r="P603" s="359" t="s">
        <v>296</v>
      </c>
      <c r="Q603" s="436"/>
      <c r="S603" s="360" t="s">
        <v>297</v>
      </c>
      <c r="T603" s="1171"/>
      <c r="U603" s="1173"/>
      <c r="V603" s="437"/>
    </row>
    <row r="604" spans="1:23" ht="13.5" customHeight="1" thickBot="1" x14ac:dyDescent="0.4">
      <c r="A604" s="133"/>
      <c r="B604" s="114"/>
      <c r="C604" s="114"/>
      <c r="E604" s="115"/>
      <c r="F604" s="115"/>
      <c r="G604" s="116"/>
      <c r="H604" s="116"/>
      <c r="I604" s="104"/>
      <c r="J604" s="115"/>
      <c r="K604" s="115"/>
      <c r="L604" s="115"/>
      <c r="M604" s="116"/>
      <c r="N604" s="116"/>
      <c r="P604" s="117"/>
      <c r="S604" s="113"/>
      <c r="T604" s="431"/>
      <c r="V604" s="134"/>
      <c r="W604" s="431"/>
    </row>
    <row r="605" spans="1:23" ht="33.75" customHeight="1" thickBot="1" x14ac:dyDescent="0.4">
      <c r="A605" s="1444" t="s">
        <v>298</v>
      </c>
      <c r="B605" s="1445"/>
      <c r="C605" s="1445"/>
      <c r="D605" s="1446"/>
      <c r="E605" s="1346">
        <f>VLOOKUP(B603,'EXTRAUrbano.Piano inv. forn '!$D$191:$AB$210,17,FALSE)</f>
        <v>0</v>
      </c>
      <c r="F605" s="1347"/>
      <c r="G605" s="1347"/>
      <c r="H605" s="1348"/>
      <c r="I605" s="104"/>
      <c r="J605" s="1447" t="s">
        <v>53</v>
      </c>
      <c r="K605" s="1448"/>
      <c r="L605" s="1449"/>
      <c r="M605" s="1346">
        <f>VLOOKUP(B603,'EXTRAUrbano.Piano inv. forn '!$D$191:$AB$210,19,FALSE)</f>
        <v>0</v>
      </c>
      <c r="N605" s="1348"/>
      <c r="O605" s="130"/>
      <c r="P605" s="360" t="s">
        <v>299</v>
      </c>
      <c r="Q605" s="135">
        <f>M605+E605</f>
        <v>0</v>
      </c>
      <c r="S605" s="360" t="s">
        <v>300</v>
      </c>
      <c r="T605" s="1171"/>
      <c r="U605" s="1173"/>
      <c r="V605" s="134"/>
      <c r="W605" s="431"/>
    </row>
    <row r="606" spans="1:23" ht="21.75" customHeight="1" thickBot="1" x14ac:dyDescent="0.4">
      <c r="A606" s="136"/>
      <c r="B606" s="137"/>
      <c r="C606" s="137"/>
      <c r="D606" s="137"/>
      <c r="E606" s="138"/>
      <c r="F606" s="138"/>
      <c r="G606" s="138"/>
      <c r="H606" s="138"/>
      <c r="I606" s="104"/>
      <c r="J606" s="115"/>
      <c r="K606" s="115"/>
      <c r="L606" s="115"/>
      <c r="M606" s="138"/>
      <c r="N606" s="138"/>
      <c r="O606" s="130"/>
      <c r="P606" s="113"/>
      <c r="Q606" s="130"/>
      <c r="S606" s="113"/>
      <c r="T606" s="114"/>
      <c r="U606" s="114"/>
      <c r="V606" s="134"/>
      <c r="W606" s="431"/>
    </row>
    <row r="607" spans="1:23" s="166" customFormat="1" ht="72" customHeight="1" x14ac:dyDescent="0.35">
      <c r="A607" s="1450" t="s">
        <v>301</v>
      </c>
      <c r="B607" s="1452" t="s">
        <v>302</v>
      </c>
      <c r="C607" s="1452" t="s">
        <v>303</v>
      </c>
      <c r="D607" s="355" t="s">
        <v>304</v>
      </c>
      <c r="E607" s="356" t="s">
        <v>305</v>
      </c>
      <c r="F607" s="355" t="s">
        <v>306</v>
      </c>
      <c r="G607" s="355" t="s">
        <v>307</v>
      </c>
      <c r="H607" s="357" t="s">
        <v>268</v>
      </c>
      <c r="I607" s="357" t="s">
        <v>308</v>
      </c>
      <c r="J607" s="357" t="s">
        <v>309</v>
      </c>
      <c r="K607" s="357" t="s">
        <v>818</v>
      </c>
      <c r="L607" s="357" t="s">
        <v>310</v>
      </c>
      <c r="M607" s="357" t="s">
        <v>311</v>
      </c>
      <c r="N607" s="357" t="s">
        <v>312</v>
      </c>
      <c r="O607" s="357" t="s">
        <v>313</v>
      </c>
      <c r="P607" s="357" t="s">
        <v>314</v>
      </c>
      <c r="Q607" s="357" t="s">
        <v>315</v>
      </c>
      <c r="R607" s="357" t="s">
        <v>316</v>
      </c>
      <c r="S607" s="357" t="s">
        <v>317</v>
      </c>
      <c r="T607" s="357" t="s">
        <v>828</v>
      </c>
      <c r="U607" s="1454" t="s">
        <v>319</v>
      </c>
      <c r="V607" s="438"/>
    </row>
    <row r="608" spans="1:23" s="166" customFormat="1" ht="44.25" customHeight="1" thickBot="1" x14ac:dyDescent="0.4">
      <c r="A608" s="1451"/>
      <c r="B608" s="1453"/>
      <c r="C608" s="1453"/>
      <c r="D608" s="358" t="s">
        <v>320</v>
      </c>
      <c r="E608" s="358" t="s">
        <v>333</v>
      </c>
      <c r="F608" s="358" t="s">
        <v>322</v>
      </c>
      <c r="G608" s="358" t="s">
        <v>322</v>
      </c>
      <c r="H608" s="358" t="s">
        <v>77</v>
      </c>
      <c r="I608" s="358" t="s">
        <v>103</v>
      </c>
      <c r="J608" s="358" t="s">
        <v>323</v>
      </c>
      <c r="K608" s="358" t="s">
        <v>324</v>
      </c>
      <c r="L608" s="358" t="s">
        <v>324</v>
      </c>
      <c r="M608" s="358" t="s">
        <v>325</v>
      </c>
      <c r="N608" s="358" t="s">
        <v>324</v>
      </c>
      <c r="O608" s="358" t="s">
        <v>326</v>
      </c>
      <c r="P608" s="358" t="s">
        <v>820</v>
      </c>
      <c r="Q608" s="358" t="s">
        <v>327</v>
      </c>
      <c r="R608" s="358" t="s">
        <v>328</v>
      </c>
      <c r="S608" s="358" t="s">
        <v>329</v>
      </c>
      <c r="T608" s="358" t="s">
        <v>329</v>
      </c>
      <c r="U608" s="1455"/>
      <c r="V608" s="438"/>
    </row>
    <row r="609" spans="1:23" ht="15" customHeight="1" x14ac:dyDescent="0.35">
      <c r="A609" s="1442" t="str">
        <f>B603</f>
        <v>EXTRA-urb.i.1</v>
      </c>
      <c r="B609" s="361">
        <v>1</v>
      </c>
      <c r="C609" s="185"/>
      <c r="D609" s="119"/>
      <c r="E609" s="119"/>
      <c r="F609" s="185"/>
      <c r="G609" s="440"/>
      <c r="H609" s="120"/>
      <c r="I609" s="441"/>
      <c r="J609" s="442"/>
      <c r="K609" s="442"/>
      <c r="L609" s="443"/>
      <c r="M609" s="441"/>
      <c r="N609" s="443"/>
      <c r="O609" s="148"/>
      <c r="P609" s="148"/>
      <c r="Q609" s="441"/>
      <c r="R609" s="441"/>
      <c r="S609" s="441"/>
      <c r="T609" s="441"/>
      <c r="U609" s="444"/>
      <c r="V609" s="437"/>
    </row>
    <row r="610" spans="1:23" x14ac:dyDescent="0.35">
      <c r="A610" s="1442"/>
      <c r="B610" s="362">
        <v>2</v>
      </c>
      <c r="C610" s="118"/>
      <c r="D610" s="112"/>
      <c r="E610" s="112"/>
      <c r="F610" s="118"/>
      <c r="G610" s="445"/>
      <c r="H610" s="120"/>
      <c r="I610" s="428"/>
      <c r="J610" s="446"/>
      <c r="K610" s="446"/>
      <c r="L610" s="447"/>
      <c r="M610" s="428"/>
      <c r="N610" s="447"/>
      <c r="O610" s="139"/>
      <c r="P610" s="139"/>
      <c r="Q610" s="428"/>
      <c r="R610" s="428" t="s">
        <v>330</v>
      </c>
      <c r="S610" s="428"/>
      <c r="T610" s="428"/>
      <c r="U610" s="448"/>
      <c r="V610" s="437"/>
    </row>
    <row r="611" spans="1:23" x14ac:dyDescent="0.35">
      <c r="A611" s="1442"/>
      <c r="B611" s="362">
        <v>3</v>
      </c>
      <c r="C611" s="118"/>
      <c r="D611" s="112"/>
      <c r="E611" s="112"/>
      <c r="F611" s="118"/>
      <c r="G611" s="445"/>
      <c r="H611" s="120"/>
      <c r="I611" s="428"/>
      <c r="J611" s="446"/>
      <c r="K611" s="446"/>
      <c r="L611" s="447"/>
      <c r="M611" s="428"/>
      <c r="N611" s="447"/>
      <c r="O611" s="139"/>
      <c r="P611" s="139"/>
      <c r="Q611" s="428"/>
      <c r="R611" s="428"/>
      <c r="S611" s="428"/>
      <c r="T611" s="428"/>
      <c r="U611" s="448"/>
      <c r="V611" s="437"/>
    </row>
    <row r="612" spans="1:23" x14ac:dyDescent="0.35">
      <c r="A612" s="1442"/>
      <c r="B612" s="362">
        <v>4</v>
      </c>
      <c r="C612" s="118"/>
      <c r="D612" s="112"/>
      <c r="E612" s="112"/>
      <c r="F612" s="118"/>
      <c r="G612" s="445"/>
      <c r="H612" s="120"/>
      <c r="I612" s="428"/>
      <c r="J612" s="446"/>
      <c r="K612" s="446"/>
      <c r="L612" s="447"/>
      <c r="M612" s="428"/>
      <c r="N612" s="447"/>
      <c r="O612" s="139"/>
      <c r="P612" s="139"/>
      <c r="Q612" s="428"/>
      <c r="R612" s="428"/>
      <c r="S612" s="428"/>
      <c r="T612" s="428"/>
      <c r="U612" s="448"/>
      <c r="V612" s="437"/>
    </row>
    <row r="613" spans="1:23" x14ac:dyDescent="0.35">
      <c r="A613" s="1442"/>
      <c r="B613" s="362">
        <v>5</v>
      </c>
      <c r="C613" s="118"/>
      <c r="D613" s="112"/>
      <c r="E613" s="112"/>
      <c r="F613" s="118"/>
      <c r="G613" s="445"/>
      <c r="H613" s="120"/>
      <c r="I613" s="428"/>
      <c r="J613" s="446"/>
      <c r="K613" s="446"/>
      <c r="L613" s="447"/>
      <c r="M613" s="428"/>
      <c r="N613" s="447"/>
      <c r="O613" s="139"/>
      <c r="P613" s="139"/>
      <c r="Q613" s="428"/>
      <c r="R613" s="428"/>
      <c r="S613" s="428"/>
      <c r="T613" s="428"/>
      <c r="U613" s="448"/>
      <c r="V613" s="437"/>
    </row>
    <row r="614" spans="1:23" x14ac:dyDescent="0.35">
      <c r="A614" s="1442"/>
      <c r="B614" s="362">
        <v>6</v>
      </c>
      <c r="C614" s="118"/>
      <c r="D614" s="112"/>
      <c r="E614" s="112"/>
      <c r="F614" s="118"/>
      <c r="G614" s="445"/>
      <c r="H614" s="120"/>
      <c r="I614" s="428"/>
      <c r="J614" s="446"/>
      <c r="K614" s="446"/>
      <c r="L614" s="447"/>
      <c r="M614" s="428"/>
      <c r="N614" s="447"/>
      <c r="O614" s="139"/>
      <c r="P614" s="139"/>
      <c r="Q614" s="428"/>
      <c r="R614" s="428"/>
      <c r="S614" s="428"/>
      <c r="T614" s="428"/>
      <c r="U614" s="448"/>
      <c r="V614" s="437"/>
    </row>
    <row r="615" spans="1:23" x14ac:dyDescent="0.35">
      <c r="A615" s="1442"/>
      <c r="B615" s="362">
        <v>7</v>
      </c>
      <c r="C615" s="118"/>
      <c r="D615" s="112"/>
      <c r="E615" s="112"/>
      <c r="F615" s="118"/>
      <c r="G615" s="445"/>
      <c r="H615" s="120"/>
      <c r="I615" s="428"/>
      <c r="J615" s="446"/>
      <c r="K615" s="446"/>
      <c r="L615" s="447"/>
      <c r="M615" s="428"/>
      <c r="N615" s="447"/>
      <c r="O615" s="139"/>
      <c r="P615" s="139"/>
      <c r="Q615" s="428"/>
      <c r="R615" s="428"/>
      <c r="S615" s="428"/>
      <c r="T615" s="428"/>
      <c r="U615" s="448"/>
      <c r="V615" s="437"/>
    </row>
    <row r="616" spans="1:23" x14ac:dyDescent="0.35">
      <c r="A616" s="1442"/>
      <c r="B616" s="362">
        <v>8</v>
      </c>
      <c r="C616" s="118"/>
      <c r="D616" s="112"/>
      <c r="E616" s="112"/>
      <c r="F616" s="118"/>
      <c r="G616" s="445"/>
      <c r="H616" s="120"/>
      <c r="I616" s="428"/>
      <c r="J616" s="446"/>
      <c r="K616" s="446"/>
      <c r="L616" s="447"/>
      <c r="M616" s="428"/>
      <c r="N616" s="447"/>
      <c r="O616" s="139"/>
      <c r="P616" s="139"/>
      <c r="Q616" s="428"/>
      <c r="R616" s="428"/>
      <c r="S616" s="428"/>
      <c r="T616" s="428"/>
      <c r="U616" s="448"/>
      <c r="V616" s="437"/>
    </row>
    <row r="617" spans="1:23" x14ac:dyDescent="0.35">
      <c r="A617" s="1442"/>
      <c r="B617" s="362">
        <v>9</v>
      </c>
      <c r="C617" s="118"/>
      <c r="D617" s="112"/>
      <c r="E617" s="112"/>
      <c r="F617" s="118"/>
      <c r="G617" s="445"/>
      <c r="H617" s="120"/>
      <c r="I617" s="428"/>
      <c r="J617" s="446"/>
      <c r="K617" s="446"/>
      <c r="L617" s="447"/>
      <c r="M617" s="428"/>
      <c r="N617" s="447"/>
      <c r="O617" s="139"/>
      <c r="P617" s="139"/>
      <c r="Q617" s="428"/>
      <c r="R617" s="428"/>
      <c r="S617" s="428"/>
      <c r="T617" s="428"/>
      <c r="U617" s="448"/>
      <c r="V617" s="437"/>
    </row>
    <row r="618" spans="1:23" ht="15" thickBot="1" x14ac:dyDescent="0.4">
      <c r="A618" s="1443"/>
      <c r="B618" s="363">
        <v>10</v>
      </c>
      <c r="C618" s="132"/>
      <c r="D618" s="131"/>
      <c r="E618" s="131"/>
      <c r="F618" s="132"/>
      <c r="G618" s="449"/>
      <c r="H618" s="367"/>
      <c r="I618" s="450"/>
      <c r="J618" s="451"/>
      <c r="K618" s="451"/>
      <c r="L618" s="452"/>
      <c r="M618" s="450"/>
      <c r="N618" s="452"/>
      <c r="O618" s="140"/>
      <c r="P618" s="140"/>
      <c r="Q618" s="450"/>
      <c r="R618" s="450"/>
      <c r="S618" s="450"/>
      <c r="T618" s="450"/>
      <c r="U618" s="453"/>
      <c r="V618" s="437"/>
    </row>
    <row r="619" spans="1:23" ht="25" thickBot="1" x14ac:dyDescent="0.4">
      <c r="A619" s="564"/>
      <c r="C619" s="565"/>
      <c r="D619" s="566"/>
      <c r="E619" s="424" t="s">
        <v>331</v>
      </c>
      <c r="F619" s="425">
        <f>COUNTA(F609:F618)</f>
        <v>0</v>
      </c>
      <c r="G619" s="426">
        <f>COUNTA(G609:G618)</f>
        <v>0</v>
      </c>
      <c r="H619" s="565"/>
      <c r="I619" s="431"/>
      <c r="J619" s="567"/>
      <c r="K619" s="567"/>
      <c r="L619" s="568"/>
      <c r="M619" s="1354" t="s">
        <v>563</v>
      </c>
      <c r="N619" s="1355"/>
      <c r="O619" s="747">
        <f>SUM(O609:O618)</f>
        <v>0</v>
      </c>
      <c r="P619" s="748">
        <f>SUM(P609:P618)</f>
        <v>0</v>
      </c>
      <c r="Q619" s="431"/>
      <c r="S619" s="113"/>
      <c r="T619" s="117"/>
      <c r="U619" s="531"/>
      <c r="V619" s="455"/>
    </row>
    <row r="620" spans="1:23" ht="15" thickBot="1" x14ac:dyDescent="0.4">
      <c r="A620" s="456"/>
      <c r="B620" s="457"/>
      <c r="C620" s="407"/>
      <c r="D620" s="407"/>
      <c r="E620" s="407"/>
      <c r="F620" s="457"/>
      <c r="G620" s="407"/>
      <c r="H620" s="407"/>
      <c r="I620" s="457"/>
      <c r="J620" s="457"/>
      <c r="K620" s="457"/>
      <c r="L620" s="407"/>
      <c r="M620" s="407"/>
      <c r="N620" s="407"/>
      <c r="O620" s="407"/>
      <c r="P620" s="407"/>
      <c r="Q620" s="407"/>
      <c r="R620" s="407"/>
      <c r="S620" s="407"/>
      <c r="T620" s="458"/>
      <c r="U620" s="407"/>
      <c r="V620" s="459"/>
    </row>
    <row r="621" spans="1:23" ht="15" thickBot="1" x14ac:dyDescent="0.4">
      <c r="A621" s="432"/>
      <c r="B621" s="433"/>
      <c r="C621" s="434"/>
      <c r="D621" s="434"/>
      <c r="E621" s="434"/>
      <c r="F621" s="433"/>
      <c r="G621" s="434"/>
      <c r="H621" s="434"/>
      <c r="I621" s="433"/>
      <c r="J621" s="433"/>
      <c r="K621" s="433"/>
      <c r="L621" s="434"/>
      <c r="M621" s="434"/>
      <c r="N621" s="434"/>
      <c r="O621" s="434"/>
      <c r="P621" s="434"/>
      <c r="Q621" s="434"/>
      <c r="R621" s="434"/>
      <c r="S621" s="434"/>
      <c r="T621" s="434"/>
      <c r="U621" s="434"/>
      <c r="V621" s="435"/>
    </row>
    <row r="622" spans="1:23" ht="33.75" customHeight="1" thickBot="1" x14ac:dyDescent="0.4">
      <c r="A622" s="354" t="s">
        <v>9</v>
      </c>
      <c r="B622" s="1317" t="s">
        <v>125</v>
      </c>
      <c r="C622" s="1318"/>
      <c r="E622" s="1456" t="s">
        <v>294</v>
      </c>
      <c r="F622" s="1457"/>
      <c r="G622" s="1315">
        <f>VLOOKUP(B622,'EXTRAUrbano.Piano inv. forn '!$D$191:$AB$210,3,FALSE)</f>
        <v>0</v>
      </c>
      <c r="H622" s="1316"/>
      <c r="I622" s="104"/>
      <c r="J622" s="1456" t="s">
        <v>295</v>
      </c>
      <c r="K622" s="1458"/>
      <c r="L622" s="1457"/>
      <c r="M622" s="1315">
        <f>VLOOKUP(B622,'EXTRAUrbano.Piano inv. forn '!$D$191:$AB$210,4,FALSE)</f>
        <v>0</v>
      </c>
      <c r="N622" s="1316"/>
      <c r="P622" s="359" t="s">
        <v>296</v>
      </c>
      <c r="Q622" s="436"/>
      <c r="S622" s="360" t="s">
        <v>297</v>
      </c>
      <c r="T622" s="1171"/>
      <c r="U622" s="1173"/>
      <c r="V622" s="437"/>
    </row>
    <row r="623" spans="1:23" ht="13.5" customHeight="1" thickBot="1" x14ac:dyDescent="0.4">
      <c r="A623" s="133"/>
      <c r="B623" s="114"/>
      <c r="C623" s="114"/>
      <c r="E623" s="115"/>
      <c r="F623" s="115"/>
      <c r="G623" s="116"/>
      <c r="H623" s="116"/>
      <c r="I623" s="104"/>
      <c r="J623" s="115"/>
      <c r="K623" s="115"/>
      <c r="L623" s="115"/>
      <c r="M623" s="116"/>
      <c r="N623" s="116"/>
      <c r="P623" s="117"/>
      <c r="S623" s="113"/>
      <c r="T623" s="431"/>
      <c r="V623" s="134"/>
      <c r="W623" s="431"/>
    </row>
    <row r="624" spans="1:23" ht="33.75" customHeight="1" thickBot="1" x14ac:dyDescent="0.4">
      <c r="A624" s="1444" t="s">
        <v>298</v>
      </c>
      <c r="B624" s="1445"/>
      <c r="C624" s="1445"/>
      <c r="D624" s="1446"/>
      <c r="E624" s="1346">
        <f>VLOOKUP(B622,'EXTRAUrbano.Piano inv. forn '!$D$191:$AB$210,17,FALSE)</f>
        <v>0</v>
      </c>
      <c r="F624" s="1347"/>
      <c r="G624" s="1347"/>
      <c r="H624" s="1348"/>
      <c r="I624" s="104"/>
      <c r="J624" s="1447" t="s">
        <v>53</v>
      </c>
      <c r="K624" s="1448"/>
      <c r="L624" s="1449"/>
      <c r="M624" s="1346">
        <f>VLOOKUP(B622,'EXTRAUrbano.Piano inv. forn '!$D$191:$AB$210,19,FALSE)</f>
        <v>0</v>
      </c>
      <c r="N624" s="1348"/>
      <c r="O624" s="130"/>
      <c r="P624" s="360" t="s">
        <v>299</v>
      </c>
      <c r="Q624" s="135">
        <f>M624+E624</f>
        <v>0</v>
      </c>
      <c r="S624" s="360" t="s">
        <v>300</v>
      </c>
      <c r="T624" s="1171"/>
      <c r="U624" s="1173"/>
      <c r="V624" s="134"/>
      <c r="W624" s="431"/>
    </row>
    <row r="625" spans="1:23" ht="21.75" customHeight="1" thickBot="1" x14ac:dyDescent="0.4">
      <c r="A625" s="136"/>
      <c r="B625" s="137"/>
      <c r="C625" s="137"/>
      <c r="D625" s="137"/>
      <c r="E625" s="138"/>
      <c r="F625" s="138"/>
      <c r="G625" s="138"/>
      <c r="H625" s="138"/>
      <c r="I625" s="104"/>
      <c r="J625" s="115"/>
      <c r="K625" s="115"/>
      <c r="L625" s="115"/>
      <c r="M625" s="138"/>
      <c r="N625" s="138"/>
      <c r="O625" s="130"/>
      <c r="P625" s="113"/>
      <c r="Q625" s="130"/>
      <c r="S625" s="113"/>
      <c r="T625" s="114"/>
      <c r="U625" s="114"/>
      <c r="V625" s="134"/>
      <c r="W625" s="431"/>
    </row>
    <row r="626" spans="1:23" s="166" customFormat="1" ht="72" customHeight="1" x14ac:dyDescent="0.35">
      <c r="A626" s="1450" t="s">
        <v>301</v>
      </c>
      <c r="B626" s="1452" t="s">
        <v>302</v>
      </c>
      <c r="C626" s="1452" t="s">
        <v>303</v>
      </c>
      <c r="D626" s="355" t="s">
        <v>304</v>
      </c>
      <c r="E626" s="356" t="s">
        <v>305</v>
      </c>
      <c r="F626" s="355" t="s">
        <v>306</v>
      </c>
      <c r="G626" s="355" t="s">
        <v>307</v>
      </c>
      <c r="H626" s="357" t="s">
        <v>268</v>
      </c>
      <c r="I626" s="357" t="s">
        <v>308</v>
      </c>
      <c r="J626" s="357" t="s">
        <v>309</v>
      </c>
      <c r="K626" s="357" t="s">
        <v>818</v>
      </c>
      <c r="L626" s="357" t="s">
        <v>310</v>
      </c>
      <c r="M626" s="357" t="s">
        <v>311</v>
      </c>
      <c r="N626" s="357" t="s">
        <v>312</v>
      </c>
      <c r="O626" s="357" t="s">
        <v>313</v>
      </c>
      <c r="P626" s="357" t="s">
        <v>314</v>
      </c>
      <c r="Q626" s="357" t="s">
        <v>315</v>
      </c>
      <c r="R626" s="357" t="s">
        <v>316</v>
      </c>
      <c r="S626" s="357" t="s">
        <v>317</v>
      </c>
      <c r="T626" s="357" t="s">
        <v>828</v>
      </c>
      <c r="U626" s="1454" t="s">
        <v>319</v>
      </c>
      <c r="V626" s="438"/>
    </row>
    <row r="627" spans="1:23" s="166" customFormat="1" ht="44.25" customHeight="1" thickBot="1" x14ac:dyDescent="0.4">
      <c r="A627" s="1451"/>
      <c r="B627" s="1453"/>
      <c r="C627" s="1453"/>
      <c r="D627" s="358" t="s">
        <v>320</v>
      </c>
      <c r="E627" s="358" t="s">
        <v>333</v>
      </c>
      <c r="F627" s="358" t="s">
        <v>322</v>
      </c>
      <c r="G627" s="358" t="s">
        <v>322</v>
      </c>
      <c r="H627" s="358" t="s">
        <v>77</v>
      </c>
      <c r="I627" s="358" t="s">
        <v>103</v>
      </c>
      <c r="J627" s="358" t="s">
        <v>323</v>
      </c>
      <c r="K627" s="358" t="s">
        <v>324</v>
      </c>
      <c r="L627" s="358" t="s">
        <v>324</v>
      </c>
      <c r="M627" s="358" t="s">
        <v>325</v>
      </c>
      <c r="N627" s="358" t="s">
        <v>324</v>
      </c>
      <c r="O627" s="358" t="s">
        <v>326</v>
      </c>
      <c r="P627" s="358" t="s">
        <v>820</v>
      </c>
      <c r="Q627" s="358" t="s">
        <v>327</v>
      </c>
      <c r="R627" s="358" t="s">
        <v>328</v>
      </c>
      <c r="S627" s="358" t="s">
        <v>329</v>
      </c>
      <c r="T627" s="358" t="s">
        <v>329</v>
      </c>
      <c r="U627" s="1455"/>
      <c r="V627" s="438"/>
    </row>
    <row r="628" spans="1:23" ht="15" customHeight="1" x14ac:dyDescent="0.35">
      <c r="A628" s="1442" t="str">
        <f>B622</f>
        <v>EXTRA-urb.i.1</v>
      </c>
      <c r="B628" s="361">
        <v>1</v>
      </c>
      <c r="C628" s="185"/>
      <c r="D628" s="119"/>
      <c r="E628" s="119"/>
      <c r="F628" s="185"/>
      <c r="G628" s="440"/>
      <c r="H628" s="120"/>
      <c r="I628" s="441"/>
      <c r="J628" s="442"/>
      <c r="K628" s="442"/>
      <c r="L628" s="443"/>
      <c r="M628" s="441"/>
      <c r="N628" s="443"/>
      <c r="O628" s="148"/>
      <c r="P628" s="148"/>
      <c r="Q628" s="441"/>
      <c r="R628" s="441"/>
      <c r="S628" s="441"/>
      <c r="T628" s="441"/>
      <c r="U628" s="444"/>
      <c r="V628" s="437"/>
    </row>
    <row r="629" spans="1:23" x14ac:dyDescent="0.35">
      <c r="A629" s="1442"/>
      <c r="B629" s="362">
        <v>2</v>
      </c>
      <c r="C629" s="118"/>
      <c r="D629" s="112"/>
      <c r="E629" s="112"/>
      <c r="F629" s="118"/>
      <c r="G629" s="445"/>
      <c r="H629" s="120"/>
      <c r="I629" s="428"/>
      <c r="J629" s="446"/>
      <c r="K629" s="446"/>
      <c r="L629" s="447"/>
      <c r="M629" s="428"/>
      <c r="N629" s="447"/>
      <c r="O629" s="139"/>
      <c r="P629" s="139"/>
      <c r="Q629" s="428"/>
      <c r="R629" s="428" t="s">
        <v>330</v>
      </c>
      <c r="S629" s="428"/>
      <c r="T629" s="428"/>
      <c r="U629" s="448"/>
      <c r="V629" s="437"/>
    </row>
    <row r="630" spans="1:23" x14ac:dyDescent="0.35">
      <c r="A630" s="1442"/>
      <c r="B630" s="362">
        <v>3</v>
      </c>
      <c r="C630" s="118"/>
      <c r="D630" s="112"/>
      <c r="E630" s="112"/>
      <c r="F630" s="118"/>
      <c r="G630" s="445"/>
      <c r="H630" s="120"/>
      <c r="I630" s="428"/>
      <c r="J630" s="446"/>
      <c r="K630" s="446"/>
      <c r="L630" s="447"/>
      <c r="M630" s="428"/>
      <c r="N630" s="447"/>
      <c r="O630" s="139"/>
      <c r="P630" s="139"/>
      <c r="Q630" s="428"/>
      <c r="R630" s="428"/>
      <c r="S630" s="428"/>
      <c r="T630" s="428"/>
      <c r="U630" s="448"/>
      <c r="V630" s="437"/>
    </row>
    <row r="631" spans="1:23" x14ac:dyDescent="0.35">
      <c r="A631" s="1442"/>
      <c r="B631" s="362">
        <v>4</v>
      </c>
      <c r="C631" s="118"/>
      <c r="D631" s="112"/>
      <c r="E631" s="112"/>
      <c r="F631" s="118"/>
      <c r="G631" s="445"/>
      <c r="H631" s="120"/>
      <c r="I631" s="428"/>
      <c r="J631" s="446"/>
      <c r="K631" s="446"/>
      <c r="L631" s="447"/>
      <c r="M631" s="428"/>
      <c r="N631" s="447"/>
      <c r="O631" s="139"/>
      <c r="P631" s="139"/>
      <c r="Q631" s="428"/>
      <c r="R631" s="428"/>
      <c r="S631" s="428"/>
      <c r="T631" s="428"/>
      <c r="U631" s="448"/>
      <c r="V631" s="437"/>
    </row>
    <row r="632" spans="1:23" x14ac:dyDescent="0.35">
      <c r="A632" s="1442"/>
      <c r="B632" s="362">
        <v>5</v>
      </c>
      <c r="C632" s="118"/>
      <c r="D632" s="112"/>
      <c r="E632" s="112"/>
      <c r="F632" s="118"/>
      <c r="G632" s="445"/>
      <c r="H632" s="120"/>
      <c r="I632" s="428"/>
      <c r="J632" s="446"/>
      <c r="K632" s="446"/>
      <c r="L632" s="447"/>
      <c r="M632" s="428"/>
      <c r="N632" s="447"/>
      <c r="O632" s="139"/>
      <c r="P632" s="139"/>
      <c r="Q632" s="428"/>
      <c r="R632" s="428"/>
      <c r="S632" s="428"/>
      <c r="T632" s="428"/>
      <c r="U632" s="448"/>
      <c r="V632" s="437"/>
    </row>
    <row r="633" spans="1:23" x14ac:dyDescent="0.35">
      <c r="A633" s="1442"/>
      <c r="B633" s="362">
        <v>6</v>
      </c>
      <c r="C633" s="118"/>
      <c r="D633" s="112"/>
      <c r="E633" s="112"/>
      <c r="F633" s="118"/>
      <c r="G633" s="445"/>
      <c r="H633" s="120"/>
      <c r="I633" s="428"/>
      <c r="J633" s="446"/>
      <c r="K633" s="446"/>
      <c r="L633" s="447"/>
      <c r="M633" s="428"/>
      <c r="N633" s="447"/>
      <c r="O633" s="139"/>
      <c r="P633" s="139"/>
      <c r="Q633" s="428"/>
      <c r="R633" s="428"/>
      <c r="S633" s="428"/>
      <c r="T633" s="428"/>
      <c r="U633" s="448"/>
      <c r="V633" s="437"/>
    </row>
    <row r="634" spans="1:23" x14ac:dyDescent="0.35">
      <c r="A634" s="1442"/>
      <c r="B634" s="362">
        <v>7</v>
      </c>
      <c r="C634" s="118"/>
      <c r="D634" s="112"/>
      <c r="E634" s="112"/>
      <c r="F634" s="118"/>
      <c r="G634" s="445"/>
      <c r="H634" s="120"/>
      <c r="I634" s="428"/>
      <c r="J634" s="446"/>
      <c r="K634" s="446"/>
      <c r="L634" s="447"/>
      <c r="M634" s="428"/>
      <c r="N634" s="447"/>
      <c r="O634" s="139"/>
      <c r="P634" s="139"/>
      <c r="Q634" s="428"/>
      <c r="R634" s="428"/>
      <c r="S634" s="428"/>
      <c r="T634" s="428"/>
      <c r="U634" s="448"/>
      <c r="V634" s="437"/>
    </row>
    <row r="635" spans="1:23" x14ac:dyDescent="0.35">
      <c r="A635" s="1442"/>
      <c r="B635" s="362">
        <v>8</v>
      </c>
      <c r="C635" s="118"/>
      <c r="D635" s="112"/>
      <c r="E635" s="112"/>
      <c r="F635" s="118"/>
      <c r="G635" s="445"/>
      <c r="H635" s="120"/>
      <c r="I635" s="428"/>
      <c r="J635" s="446"/>
      <c r="K635" s="446"/>
      <c r="L635" s="447"/>
      <c r="M635" s="428"/>
      <c r="N635" s="447"/>
      <c r="O635" s="139"/>
      <c r="P635" s="139"/>
      <c r="Q635" s="428"/>
      <c r="R635" s="428"/>
      <c r="S635" s="428"/>
      <c r="T635" s="428"/>
      <c r="U635" s="448"/>
      <c r="V635" s="437"/>
    </row>
    <row r="636" spans="1:23" x14ac:dyDescent="0.35">
      <c r="A636" s="1442"/>
      <c r="B636" s="362">
        <v>9</v>
      </c>
      <c r="C636" s="118"/>
      <c r="D636" s="112"/>
      <c r="E636" s="112"/>
      <c r="F636" s="118"/>
      <c r="G636" s="445"/>
      <c r="H636" s="120"/>
      <c r="I636" s="428"/>
      <c r="J636" s="446"/>
      <c r="K636" s="446"/>
      <c r="L636" s="447"/>
      <c r="M636" s="428"/>
      <c r="N636" s="447"/>
      <c r="O636" s="139"/>
      <c r="P636" s="139"/>
      <c r="Q636" s="428"/>
      <c r="R636" s="428"/>
      <c r="S636" s="428"/>
      <c r="T636" s="428"/>
      <c r="U636" s="448"/>
      <c r="V636" s="437"/>
    </row>
    <row r="637" spans="1:23" ht="15" thickBot="1" x14ac:dyDescent="0.4">
      <c r="A637" s="1443"/>
      <c r="B637" s="363">
        <v>10</v>
      </c>
      <c r="C637" s="132"/>
      <c r="D637" s="131"/>
      <c r="E637" s="131"/>
      <c r="F637" s="132"/>
      <c r="G637" s="449"/>
      <c r="H637" s="367"/>
      <c r="I637" s="450"/>
      <c r="J637" s="451"/>
      <c r="K637" s="451"/>
      <c r="L637" s="452"/>
      <c r="M637" s="450"/>
      <c r="N637" s="452"/>
      <c r="O637" s="140"/>
      <c r="P637" s="140"/>
      <c r="Q637" s="450"/>
      <c r="R637" s="450"/>
      <c r="S637" s="450"/>
      <c r="T637" s="450"/>
      <c r="U637" s="453"/>
      <c r="V637" s="437"/>
    </row>
    <row r="638" spans="1:23" ht="25" thickBot="1" x14ac:dyDescent="0.4">
      <c r="A638" s="564"/>
      <c r="C638" s="565"/>
      <c r="D638" s="566"/>
      <c r="E638" s="424" t="s">
        <v>331</v>
      </c>
      <c r="F638" s="425">
        <f>COUNTA(F628:F637)</f>
        <v>0</v>
      </c>
      <c r="G638" s="426">
        <f>COUNTA(G628:G637)</f>
        <v>0</v>
      </c>
      <c r="H638" s="565"/>
      <c r="I638" s="431"/>
      <c r="J638" s="567"/>
      <c r="K638" s="567"/>
      <c r="L638" s="568"/>
      <c r="M638" s="1354" t="s">
        <v>563</v>
      </c>
      <c r="N638" s="1355"/>
      <c r="O638" s="747">
        <f>SUM(O628:O637)</f>
        <v>0</v>
      </c>
      <c r="P638" s="748">
        <f>SUM(P628:P637)</f>
        <v>0</v>
      </c>
      <c r="Q638" s="431"/>
      <c r="S638" s="113"/>
      <c r="T638" s="117"/>
      <c r="U638" s="531"/>
      <c r="V638" s="455"/>
    </row>
    <row r="639" spans="1:23" ht="15" thickBot="1" x14ac:dyDescent="0.4">
      <c r="A639" s="456"/>
      <c r="B639" s="457"/>
      <c r="C639" s="407"/>
      <c r="D639" s="407"/>
      <c r="E639" s="407"/>
      <c r="F639" s="457"/>
      <c r="G639" s="407"/>
      <c r="H639" s="407"/>
      <c r="I639" s="457"/>
      <c r="J639" s="457"/>
      <c r="K639" s="457"/>
      <c r="L639" s="407"/>
      <c r="M639" s="407"/>
      <c r="N639" s="407"/>
      <c r="O639" s="407"/>
      <c r="P639" s="407"/>
      <c r="Q639" s="407"/>
      <c r="R639" s="407"/>
      <c r="S639" s="407"/>
      <c r="T639" s="458"/>
      <c r="U639" s="407"/>
      <c r="V639" s="459"/>
    </row>
  </sheetData>
  <sheetProtection algorithmName="SHA-512" hashValue="cLLQgQkwdcNs9shDdERKv8n4AoEbAWeri3+vHyMCo/uuCL/zBLLRBGM2IGTuKSJlSZi2FEG8n+RD2dEBbYCagA==" saltValue="u1et0jaJ3jIDyrgjNnaSMA==" spinCount="100000" sheet="1" objects="1" scenarios="1"/>
  <mergeCells count="575">
    <mergeCell ref="A208:A209"/>
    <mergeCell ref="B208:B209"/>
    <mergeCell ref="C208:C209"/>
    <mergeCell ref="A210:A219"/>
    <mergeCell ref="G204:H204"/>
    <mergeCell ref="J204:L204"/>
    <mergeCell ref="M204:N204"/>
    <mergeCell ref="T204:U204"/>
    <mergeCell ref="A206:D206"/>
    <mergeCell ref="E206:H206"/>
    <mergeCell ref="J206:L206"/>
    <mergeCell ref="M206:N206"/>
    <mergeCell ref="T206:U206"/>
    <mergeCell ref="A189:A190"/>
    <mergeCell ref="B189:B190"/>
    <mergeCell ref="C189:C190"/>
    <mergeCell ref="A191:A200"/>
    <mergeCell ref="B204:C204"/>
    <mergeCell ref="E204:F204"/>
    <mergeCell ref="G185:H185"/>
    <mergeCell ref="J185:L185"/>
    <mergeCell ref="M185:N185"/>
    <mergeCell ref="M201:N201"/>
    <mergeCell ref="T166:U166"/>
    <mergeCell ref="A168:D168"/>
    <mergeCell ref="E168:H168"/>
    <mergeCell ref="J168:L168"/>
    <mergeCell ref="M168:N168"/>
    <mergeCell ref="T168:U168"/>
    <mergeCell ref="T185:U185"/>
    <mergeCell ref="A187:D187"/>
    <mergeCell ref="E187:H187"/>
    <mergeCell ref="J187:L187"/>
    <mergeCell ref="M187:N187"/>
    <mergeCell ref="T187:U187"/>
    <mergeCell ref="A170:A171"/>
    <mergeCell ref="B170:B171"/>
    <mergeCell ref="C170:C171"/>
    <mergeCell ref="A172:A181"/>
    <mergeCell ref="B185:C185"/>
    <mergeCell ref="E185:F185"/>
    <mergeCell ref="M182:N182"/>
    <mergeCell ref="A151:A152"/>
    <mergeCell ref="B151:B152"/>
    <mergeCell ref="C151:C152"/>
    <mergeCell ref="A153:A162"/>
    <mergeCell ref="B166:C166"/>
    <mergeCell ref="E166:F166"/>
    <mergeCell ref="G147:H147"/>
    <mergeCell ref="J147:L147"/>
    <mergeCell ref="M147:N147"/>
    <mergeCell ref="G166:H166"/>
    <mergeCell ref="J166:L166"/>
    <mergeCell ref="M166:N166"/>
    <mergeCell ref="M163:N163"/>
    <mergeCell ref="T128:U128"/>
    <mergeCell ref="A130:D130"/>
    <mergeCell ref="E130:H130"/>
    <mergeCell ref="J130:L130"/>
    <mergeCell ref="M130:N130"/>
    <mergeCell ref="T130:U130"/>
    <mergeCell ref="T147:U147"/>
    <mergeCell ref="A149:D149"/>
    <mergeCell ref="E149:H149"/>
    <mergeCell ref="J149:L149"/>
    <mergeCell ref="M149:N149"/>
    <mergeCell ref="T149:U149"/>
    <mergeCell ref="A132:A133"/>
    <mergeCell ref="B132:B133"/>
    <mergeCell ref="C132:C133"/>
    <mergeCell ref="A134:A143"/>
    <mergeCell ref="B147:C147"/>
    <mergeCell ref="E147:F147"/>
    <mergeCell ref="M144:N144"/>
    <mergeCell ref="A113:A114"/>
    <mergeCell ref="B113:B114"/>
    <mergeCell ref="C113:C114"/>
    <mergeCell ref="A115:A124"/>
    <mergeCell ref="B128:C128"/>
    <mergeCell ref="E128:F128"/>
    <mergeCell ref="G109:H109"/>
    <mergeCell ref="J109:L109"/>
    <mergeCell ref="M109:N109"/>
    <mergeCell ref="G128:H128"/>
    <mergeCell ref="J128:L128"/>
    <mergeCell ref="M128:N128"/>
    <mergeCell ref="M125:N125"/>
    <mergeCell ref="T109:U109"/>
    <mergeCell ref="A111:D111"/>
    <mergeCell ref="E111:H111"/>
    <mergeCell ref="J111:L111"/>
    <mergeCell ref="M111:N111"/>
    <mergeCell ref="T111:U111"/>
    <mergeCell ref="A94:A95"/>
    <mergeCell ref="B94:B95"/>
    <mergeCell ref="C94:C95"/>
    <mergeCell ref="A96:A105"/>
    <mergeCell ref="B109:C109"/>
    <mergeCell ref="E109:F109"/>
    <mergeCell ref="U94:U95"/>
    <mergeCell ref="M106:N106"/>
    <mergeCell ref="T90:U90"/>
    <mergeCell ref="A92:D92"/>
    <mergeCell ref="E92:H92"/>
    <mergeCell ref="J92:L92"/>
    <mergeCell ref="M92:N92"/>
    <mergeCell ref="T92:U92"/>
    <mergeCell ref="A75:A76"/>
    <mergeCell ref="B75:B76"/>
    <mergeCell ref="C75:C76"/>
    <mergeCell ref="U75:U76"/>
    <mergeCell ref="A77:A86"/>
    <mergeCell ref="B90:C90"/>
    <mergeCell ref="E90:F90"/>
    <mergeCell ref="G90:H90"/>
    <mergeCell ref="J90:L90"/>
    <mergeCell ref="M90:N90"/>
    <mergeCell ref="M87:N87"/>
    <mergeCell ref="T71:U71"/>
    <mergeCell ref="A73:D73"/>
    <mergeCell ref="E73:H73"/>
    <mergeCell ref="J73:L73"/>
    <mergeCell ref="M73:N73"/>
    <mergeCell ref="T73:U73"/>
    <mergeCell ref="A56:A57"/>
    <mergeCell ref="B56:B57"/>
    <mergeCell ref="C56:C57"/>
    <mergeCell ref="U56:U57"/>
    <mergeCell ref="A58:A67"/>
    <mergeCell ref="B71:C71"/>
    <mergeCell ref="E71:F71"/>
    <mergeCell ref="G71:H71"/>
    <mergeCell ref="J71:L71"/>
    <mergeCell ref="M71:N71"/>
    <mergeCell ref="M68:N68"/>
    <mergeCell ref="T52:U52"/>
    <mergeCell ref="A54:D54"/>
    <mergeCell ref="E54:H54"/>
    <mergeCell ref="J54:L54"/>
    <mergeCell ref="M54:N54"/>
    <mergeCell ref="T54:U54"/>
    <mergeCell ref="A37:A38"/>
    <mergeCell ref="B37:B38"/>
    <mergeCell ref="C37:C38"/>
    <mergeCell ref="U37:U38"/>
    <mergeCell ref="A39:A48"/>
    <mergeCell ref="B52:C52"/>
    <mergeCell ref="E52:F52"/>
    <mergeCell ref="G52:H52"/>
    <mergeCell ref="J52:L52"/>
    <mergeCell ref="M52:N52"/>
    <mergeCell ref="M49:N49"/>
    <mergeCell ref="S10:T11"/>
    <mergeCell ref="U10:U11"/>
    <mergeCell ref="T33:U33"/>
    <mergeCell ref="A35:D35"/>
    <mergeCell ref="E35:H35"/>
    <mergeCell ref="J35:L35"/>
    <mergeCell ref="M35:N35"/>
    <mergeCell ref="T35:U35"/>
    <mergeCell ref="A20:A29"/>
    <mergeCell ref="B33:C33"/>
    <mergeCell ref="E33:F33"/>
    <mergeCell ref="G33:H33"/>
    <mergeCell ref="J33:L33"/>
    <mergeCell ref="M33:N33"/>
    <mergeCell ref="A16:D16"/>
    <mergeCell ref="E16:H16"/>
    <mergeCell ref="J16:L16"/>
    <mergeCell ref="M16:N16"/>
    <mergeCell ref="T16:U16"/>
    <mergeCell ref="A18:A19"/>
    <mergeCell ref="B18:B19"/>
    <mergeCell ref="C18:C19"/>
    <mergeCell ref="U18:U19"/>
    <mergeCell ref="M30:N30"/>
    <mergeCell ref="U113:U114"/>
    <mergeCell ref="U132:U133"/>
    <mergeCell ref="U151:U152"/>
    <mergeCell ref="U170:U171"/>
    <mergeCell ref="U189:U190"/>
    <mergeCell ref="U208:U209"/>
    <mergeCell ref="A1:U1"/>
    <mergeCell ref="A3:U3"/>
    <mergeCell ref="A6:D6"/>
    <mergeCell ref="E6:J6"/>
    <mergeCell ref="M6:O6"/>
    <mergeCell ref="P6:U6"/>
    <mergeCell ref="B14:C14"/>
    <mergeCell ref="E14:F14"/>
    <mergeCell ref="G14:H14"/>
    <mergeCell ref="J14:L14"/>
    <mergeCell ref="M14:N14"/>
    <mergeCell ref="T14:U14"/>
    <mergeCell ref="A8:U8"/>
    <mergeCell ref="A10:D11"/>
    <mergeCell ref="E10:H11"/>
    <mergeCell ref="J10:O10"/>
    <mergeCell ref="P10:Q11"/>
    <mergeCell ref="J11:O11"/>
    <mergeCell ref="M220:N220"/>
    <mergeCell ref="B223:C223"/>
    <mergeCell ref="E223:F223"/>
    <mergeCell ref="G223:H223"/>
    <mergeCell ref="J223:L223"/>
    <mergeCell ref="M223:N223"/>
    <mergeCell ref="T223:U223"/>
    <mergeCell ref="A225:D225"/>
    <mergeCell ref="E225:H225"/>
    <mergeCell ref="J225:L225"/>
    <mergeCell ref="M225:N225"/>
    <mergeCell ref="T225:U225"/>
    <mergeCell ref="A227:A228"/>
    <mergeCell ref="B227:B228"/>
    <mergeCell ref="C227:C228"/>
    <mergeCell ref="U227:U228"/>
    <mergeCell ref="A229:A238"/>
    <mergeCell ref="M239:N239"/>
    <mergeCell ref="B242:C242"/>
    <mergeCell ref="E242:F242"/>
    <mergeCell ref="G242:H242"/>
    <mergeCell ref="J242:L242"/>
    <mergeCell ref="M242:N242"/>
    <mergeCell ref="T242:U242"/>
    <mergeCell ref="A244:D244"/>
    <mergeCell ref="E244:H244"/>
    <mergeCell ref="J244:L244"/>
    <mergeCell ref="M244:N244"/>
    <mergeCell ref="T244:U244"/>
    <mergeCell ref="A246:A247"/>
    <mergeCell ref="B246:B247"/>
    <mergeCell ref="C246:C247"/>
    <mergeCell ref="U246:U247"/>
    <mergeCell ref="A248:A257"/>
    <mergeCell ref="M258:N258"/>
    <mergeCell ref="B261:C261"/>
    <mergeCell ref="E261:F261"/>
    <mergeCell ref="G261:H261"/>
    <mergeCell ref="J261:L261"/>
    <mergeCell ref="M261:N261"/>
    <mergeCell ref="T261:U261"/>
    <mergeCell ref="A263:D263"/>
    <mergeCell ref="E263:H263"/>
    <mergeCell ref="J263:L263"/>
    <mergeCell ref="M263:N263"/>
    <mergeCell ref="T263:U263"/>
    <mergeCell ref="A265:A266"/>
    <mergeCell ref="B265:B266"/>
    <mergeCell ref="C265:C266"/>
    <mergeCell ref="U265:U266"/>
    <mergeCell ref="A267:A276"/>
    <mergeCell ref="M277:N277"/>
    <mergeCell ref="B280:C280"/>
    <mergeCell ref="E280:F280"/>
    <mergeCell ref="G280:H280"/>
    <mergeCell ref="J280:L280"/>
    <mergeCell ref="M280:N280"/>
    <mergeCell ref="T280:U280"/>
    <mergeCell ref="A282:D282"/>
    <mergeCell ref="E282:H282"/>
    <mergeCell ref="J282:L282"/>
    <mergeCell ref="M282:N282"/>
    <mergeCell ref="T282:U282"/>
    <mergeCell ref="A284:A285"/>
    <mergeCell ref="B284:B285"/>
    <mergeCell ref="C284:C285"/>
    <mergeCell ref="U284:U285"/>
    <mergeCell ref="A286:A295"/>
    <mergeCell ref="M296:N296"/>
    <mergeCell ref="B299:C299"/>
    <mergeCell ref="E299:F299"/>
    <mergeCell ref="G299:H299"/>
    <mergeCell ref="J299:L299"/>
    <mergeCell ref="M299:N299"/>
    <mergeCell ref="T299:U299"/>
    <mergeCell ref="A301:D301"/>
    <mergeCell ref="E301:H301"/>
    <mergeCell ref="J301:L301"/>
    <mergeCell ref="M301:N301"/>
    <mergeCell ref="T301:U301"/>
    <mergeCell ref="A303:A304"/>
    <mergeCell ref="B303:B304"/>
    <mergeCell ref="C303:C304"/>
    <mergeCell ref="U303:U304"/>
    <mergeCell ref="A305:A314"/>
    <mergeCell ref="M315:N315"/>
    <mergeCell ref="B318:C318"/>
    <mergeCell ref="E318:F318"/>
    <mergeCell ref="G318:H318"/>
    <mergeCell ref="J318:L318"/>
    <mergeCell ref="M318:N318"/>
    <mergeCell ref="T318:U318"/>
    <mergeCell ref="A320:D320"/>
    <mergeCell ref="E320:H320"/>
    <mergeCell ref="J320:L320"/>
    <mergeCell ref="M320:N320"/>
    <mergeCell ref="T320:U320"/>
    <mergeCell ref="A322:A323"/>
    <mergeCell ref="B322:B323"/>
    <mergeCell ref="C322:C323"/>
    <mergeCell ref="U322:U323"/>
    <mergeCell ref="A324:A333"/>
    <mergeCell ref="M334:N334"/>
    <mergeCell ref="B337:C337"/>
    <mergeCell ref="E337:F337"/>
    <mergeCell ref="G337:H337"/>
    <mergeCell ref="J337:L337"/>
    <mergeCell ref="M337:N337"/>
    <mergeCell ref="T337:U337"/>
    <mergeCell ref="A339:D339"/>
    <mergeCell ref="E339:H339"/>
    <mergeCell ref="J339:L339"/>
    <mergeCell ref="M339:N339"/>
    <mergeCell ref="T339:U339"/>
    <mergeCell ref="A341:A342"/>
    <mergeCell ref="B341:B342"/>
    <mergeCell ref="C341:C342"/>
    <mergeCell ref="U341:U342"/>
    <mergeCell ref="A343:A352"/>
    <mergeCell ref="M353:N353"/>
    <mergeCell ref="B356:C356"/>
    <mergeCell ref="E356:F356"/>
    <mergeCell ref="G356:H356"/>
    <mergeCell ref="J356:L356"/>
    <mergeCell ref="M356:N356"/>
    <mergeCell ref="T356:U356"/>
    <mergeCell ref="A358:D358"/>
    <mergeCell ref="E358:H358"/>
    <mergeCell ref="J358:L358"/>
    <mergeCell ref="M358:N358"/>
    <mergeCell ref="T358:U358"/>
    <mergeCell ref="A360:A361"/>
    <mergeCell ref="B360:B361"/>
    <mergeCell ref="C360:C361"/>
    <mergeCell ref="U360:U361"/>
    <mergeCell ref="A362:A371"/>
    <mergeCell ref="M372:N372"/>
    <mergeCell ref="B375:C375"/>
    <mergeCell ref="E375:F375"/>
    <mergeCell ref="G375:H375"/>
    <mergeCell ref="J375:L375"/>
    <mergeCell ref="M375:N375"/>
    <mergeCell ref="T375:U375"/>
    <mergeCell ref="A377:D377"/>
    <mergeCell ref="E377:H377"/>
    <mergeCell ref="J377:L377"/>
    <mergeCell ref="M377:N377"/>
    <mergeCell ref="T377:U377"/>
    <mergeCell ref="A379:A380"/>
    <mergeCell ref="B379:B380"/>
    <mergeCell ref="C379:C380"/>
    <mergeCell ref="U379:U380"/>
    <mergeCell ref="A381:A390"/>
    <mergeCell ref="M391:N391"/>
    <mergeCell ref="B394:C394"/>
    <mergeCell ref="E394:F394"/>
    <mergeCell ref="G394:H394"/>
    <mergeCell ref="J394:L394"/>
    <mergeCell ref="M394:N394"/>
    <mergeCell ref="T394:U394"/>
    <mergeCell ref="A396:D396"/>
    <mergeCell ref="E396:H396"/>
    <mergeCell ref="J396:L396"/>
    <mergeCell ref="M396:N396"/>
    <mergeCell ref="T396:U396"/>
    <mergeCell ref="A398:A399"/>
    <mergeCell ref="B398:B399"/>
    <mergeCell ref="C398:C399"/>
    <mergeCell ref="U398:U399"/>
    <mergeCell ref="A400:A409"/>
    <mergeCell ref="M410:N410"/>
    <mergeCell ref="B413:C413"/>
    <mergeCell ref="E413:F413"/>
    <mergeCell ref="G413:H413"/>
    <mergeCell ref="J413:L413"/>
    <mergeCell ref="M413:N413"/>
    <mergeCell ref="T413:U413"/>
    <mergeCell ref="A415:D415"/>
    <mergeCell ref="E415:H415"/>
    <mergeCell ref="J415:L415"/>
    <mergeCell ref="M415:N415"/>
    <mergeCell ref="T415:U415"/>
    <mergeCell ref="A417:A418"/>
    <mergeCell ref="B417:B418"/>
    <mergeCell ref="C417:C418"/>
    <mergeCell ref="U417:U418"/>
    <mergeCell ref="A419:A428"/>
    <mergeCell ref="M429:N429"/>
    <mergeCell ref="B432:C432"/>
    <mergeCell ref="E432:F432"/>
    <mergeCell ref="G432:H432"/>
    <mergeCell ref="J432:L432"/>
    <mergeCell ref="M432:N432"/>
    <mergeCell ref="T432:U432"/>
    <mergeCell ref="A434:D434"/>
    <mergeCell ref="E434:H434"/>
    <mergeCell ref="J434:L434"/>
    <mergeCell ref="M434:N434"/>
    <mergeCell ref="T434:U434"/>
    <mergeCell ref="A436:A437"/>
    <mergeCell ref="B436:B437"/>
    <mergeCell ref="C436:C437"/>
    <mergeCell ref="U436:U437"/>
    <mergeCell ref="A438:A447"/>
    <mergeCell ref="M448:N448"/>
    <mergeCell ref="B451:C451"/>
    <mergeCell ref="E451:F451"/>
    <mergeCell ref="G451:H451"/>
    <mergeCell ref="J451:L451"/>
    <mergeCell ref="M451:N451"/>
    <mergeCell ref="T451:U451"/>
    <mergeCell ref="A453:D453"/>
    <mergeCell ref="E453:H453"/>
    <mergeCell ref="J453:L453"/>
    <mergeCell ref="M453:N453"/>
    <mergeCell ref="T453:U453"/>
    <mergeCell ref="A455:A456"/>
    <mergeCell ref="B455:B456"/>
    <mergeCell ref="C455:C456"/>
    <mergeCell ref="U455:U456"/>
    <mergeCell ref="A457:A466"/>
    <mergeCell ref="M467:N467"/>
    <mergeCell ref="B470:C470"/>
    <mergeCell ref="E470:F470"/>
    <mergeCell ref="G470:H470"/>
    <mergeCell ref="J470:L470"/>
    <mergeCell ref="M470:N470"/>
    <mergeCell ref="T470:U470"/>
    <mergeCell ref="A472:D472"/>
    <mergeCell ref="E472:H472"/>
    <mergeCell ref="J472:L472"/>
    <mergeCell ref="M472:N472"/>
    <mergeCell ref="T472:U472"/>
    <mergeCell ref="A474:A475"/>
    <mergeCell ref="B474:B475"/>
    <mergeCell ref="C474:C475"/>
    <mergeCell ref="U474:U475"/>
    <mergeCell ref="A476:A485"/>
    <mergeCell ref="M486:N486"/>
    <mergeCell ref="B489:C489"/>
    <mergeCell ref="E489:F489"/>
    <mergeCell ref="G489:H489"/>
    <mergeCell ref="J489:L489"/>
    <mergeCell ref="M489:N489"/>
    <mergeCell ref="T489:U489"/>
    <mergeCell ref="A491:D491"/>
    <mergeCell ref="E491:H491"/>
    <mergeCell ref="J491:L491"/>
    <mergeCell ref="M491:N491"/>
    <mergeCell ref="T491:U491"/>
    <mergeCell ref="A493:A494"/>
    <mergeCell ref="B493:B494"/>
    <mergeCell ref="C493:C494"/>
    <mergeCell ref="U493:U494"/>
    <mergeCell ref="A495:A504"/>
    <mergeCell ref="M505:N505"/>
    <mergeCell ref="B508:C508"/>
    <mergeCell ref="E508:F508"/>
    <mergeCell ref="G508:H508"/>
    <mergeCell ref="J508:L508"/>
    <mergeCell ref="M508:N508"/>
    <mergeCell ref="T508:U508"/>
    <mergeCell ref="A510:D510"/>
    <mergeCell ref="E510:H510"/>
    <mergeCell ref="J510:L510"/>
    <mergeCell ref="M510:N510"/>
    <mergeCell ref="T510:U510"/>
    <mergeCell ref="A512:A513"/>
    <mergeCell ref="B512:B513"/>
    <mergeCell ref="C512:C513"/>
    <mergeCell ref="U512:U513"/>
    <mergeCell ref="A514:A523"/>
    <mergeCell ref="M524:N524"/>
    <mergeCell ref="B527:C527"/>
    <mergeCell ref="E527:F527"/>
    <mergeCell ref="G527:H527"/>
    <mergeCell ref="J527:L527"/>
    <mergeCell ref="M527:N527"/>
    <mergeCell ref="T527:U527"/>
    <mergeCell ref="A529:D529"/>
    <mergeCell ref="E529:H529"/>
    <mergeCell ref="J529:L529"/>
    <mergeCell ref="M529:N529"/>
    <mergeCell ref="T529:U529"/>
    <mergeCell ref="A531:A532"/>
    <mergeCell ref="B531:B532"/>
    <mergeCell ref="C531:C532"/>
    <mergeCell ref="U531:U532"/>
    <mergeCell ref="A533:A542"/>
    <mergeCell ref="M543:N543"/>
    <mergeCell ref="B546:C546"/>
    <mergeCell ref="E546:F546"/>
    <mergeCell ref="G546:H546"/>
    <mergeCell ref="J546:L546"/>
    <mergeCell ref="M546:N546"/>
    <mergeCell ref="T546:U546"/>
    <mergeCell ref="A548:D548"/>
    <mergeCell ref="E548:H548"/>
    <mergeCell ref="J548:L548"/>
    <mergeCell ref="M548:N548"/>
    <mergeCell ref="T548:U548"/>
    <mergeCell ref="A550:A551"/>
    <mergeCell ref="B550:B551"/>
    <mergeCell ref="C550:C551"/>
    <mergeCell ref="U550:U551"/>
    <mergeCell ref="A552:A561"/>
    <mergeCell ref="M562:N562"/>
    <mergeCell ref="B565:C565"/>
    <mergeCell ref="E565:F565"/>
    <mergeCell ref="G565:H565"/>
    <mergeCell ref="J565:L565"/>
    <mergeCell ref="M565:N565"/>
    <mergeCell ref="T565:U565"/>
    <mergeCell ref="A567:D567"/>
    <mergeCell ref="E567:H567"/>
    <mergeCell ref="J567:L567"/>
    <mergeCell ref="M567:N567"/>
    <mergeCell ref="T567:U567"/>
    <mergeCell ref="A569:A570"/>
    <mergeCell ref="B569:B570"/>
    <mergeCell ref="C569:C570"/>
    <mergeCell ref="U569:U570"/>
    <mergeCell ref="A571:A580"/>
    <mergeCell ref="M581:N581"/>
    <mergeCell ref="B584:C584"/>
    <mergeCell ref="E584:F584"/>
    <mergeCell ref="G584:H584"/>
    <mergeCell ref="J584:L584"/>
    <mergeCell ref="M584:N584"/>
    <mergeCell ref="T584:U584"/>
    <mergeCell ref="A586:D586"/>
    <mergeCell ref="E586:H586"/>
    <mergeCell ref="J586:L586"/>
    <mergeCell ref="M586:N586"/>
    <mergeCell ref="T586:U586"/>
    <mergeCell ref="A588:A589"/>
    <mergeCell ref="B588:B589"/>
    <mergeCell ref="C588:C589"/>
    <mergeCell ref="U588:U589"/>
    <mergeCell ref="A590:A599"/>
    <mergeCell ref="M600:N600"/>
    <mergeCell ref="B603:C603"/>
    <mergeCell ref="E603:F603"/>
    <mergeCell ref="G603:H603"/>
    <mergeCell ref="J603:L603"/>
    <mergeCell ref="M603:N603"/>
    <mergeCell ref="T603:U603"/>
    <mergeCell ref="A605:D605"/>
    <mergeCell ref="E605:H605"/>
    <mergeCell ref="J605:L605"/>
    <mergeCell ref="M605:N605"/>
    <mergeCell ref="T605:U605"/>
    <mergeCell ref="A607:A608"/>
    <mergeCell ref="B607:B608"/>
    <mergeCell ref="C607:C608"/>
    <mergeCell ref="U607:U608"/>
    <mergeCell ref="A609:A618"/>
    <mergeCell ref="M619:N619"/>
    <mergeCell ref="B622:C622"/>
    <mergeCell ref="E622:F622"/>
    <mergeCell ref="G622:H622"/>
    <mergeCell ref="J622:L622"/>
    <mergeCell ref="M622:N622"/>
    <mergeCell ref="A628:A637"/>
    <mergeCell ref="M638:N638"/>
    <mergeCell ref="T622:U622"/>
    <mergeCell ref="A624:D624"/>
    <mergeCell ref="E624:H624"/>
    <mergeCell ref="J624:L624"/>
    <mergeCell ref="M624:N624"/>
    <mergeCell ref="T624:U624"/>
    <mergeCell ref="A626:A627"/>
    <mergeCell ref="B626:B627"/>
    <mergeCell ref="C626:C627"/>
    <mergeCell ref="U626:U627"/>
  </mergeCells>
  <dataValidations count="13">
    <dataValidation type="list" allowBlank="1" showInputMessage="1" showErrorMessage="1" sqref="H153:H162 H134:H143 H115:H124 H96:H105 H77:H86 H58:H67 H39:H48 H609:H618 H20:H29 H191:H200 H172:H181 H210:H219 H229:H238 H248:H257 H267:H276 H286:H295 H305:H314 H324:H333 H343:H352 H362:H371 H381:H390 H400:H409 H419:H428 H438:H447 H457:H466 H476:H485 H495:H504 H514:H523 H533:H542 H552:H561 H571:H580 H590:H599 H628:H637" xr:uid="{00000000-0002-0000-0900-000000000000}">
      <formula1>"idrogeno"</formula1>
    </dataValidation>
    <dataValidation allowBlank="1" showInputMessage="1" showErrorMessage="1" prompt="Inserire il riferimento corretto da piano di investimento (es.m1,e.1. ecc.)_x000a_" sqref="A18:A19 A151:A152 A170:A171 A607:A608 A37:A38 A56:A57 A75:A76 A94:A95 A113:A114 A132:A133 A189:A190 A208:A209 A227:A228 A246:A247 A265:A266 A284:A285 A303:A304 A322:A323 A341:A342 A360:A361 A379:A380 A398:A399 A417:A418 A436:A437 A455:A456 A474:A475 A493:A494 A512:A513 A531:A532 A550:A551 A569:A570 A588:A589 A626:A627" xr:uid="{00000000-0002-0000-0900-000001000000}"/>
    <dataValidation type="list" allowBlank="1" showInputMessage="1" showErrorMessage="1" sqref="S134:T143 S153:T162 S191:T200 S77:T86 S58:T67 S96:T105 S115:T124 S172:T181 S609:T618 S39:T48 S20:T29 S210:T219 S229:T238 S248:T257 S267:T276 S286:T295 S305:T314 S324:T333 S343:T352 S362:T371 S381:T390 S400:T409 S419:T428 S438:T447 S457:T466 S476:T485 S495:T504 S514:T523 S533:T542 S552:T561 S571:T580 S590:T599 S628:T637" xr:uid="{00000000-0002-0000-0900-000002000000}">
      <formula1>"si,"</formula1>
    </dataValidation>
    <dataValidation type="list" allowBlank="1" showInputMessage="1" showErrorMessage="1" sqref="B604:C604 B186:C186 B148:C148 B129:C129 B110:C110 B91:C91 B72:C72 B53:C53 B34:C34 B15:C15 B167:C167 B205:C205 B224:C224 B243:C243 B262:C262 B281:C281 B300:C300 B319:C319 B338:C338 B357:C357 B376:C376 B395:C395 B414:C414 B433:C433 B452:C452 B471:C471 B490:C490 B509:C509 B528:C528 B547:C547 B566:C566 B585:C585 B623:C623" xr:uid="{00000000-0002-0000-0900-000003000000}">
      <formula1>$D$18:$D$37</formula1>
    </dataValidation>
    <dataValidation type="list" allowBlank="1" showInputMessage="1" showErrorMessage="1" sqref="E20:E29 E609:E618 E39:E48 E58:E67 E77:E86 E96:E105 E115:E124 E134:E143 E153:E162 E172:E181 E191:E200 E210:E219 E229:E238 E248:E257 E267:E276 E286:E295 E305:E314 E324:E333 E343:E352 E362:E371 E381:E390 E400:E409 E419:E428 E438:E447 E457:E466 E476:E485 E495:E504 E514:E523 E533:E542 E552:E561 E571:E580 E590:E599 E628:E637" xr:uid="{00000000-0002-0000-0900-000004000000}">
      <formula1>"extraurbano"</formula1>
    </dataValidation>
    <dataValidation type="list" allowBlank="1" showInputMessage="1" showErrorMessage="1" sqref="I20:I29 I609:I618 I39:I48 I58:I67 I77:I86 I96:I105 I115:I124 I134:I143 I153:I162 I172:I181 I191:I200 I210:I219 I229:I238 I248:I257 I267:I276 I286:I295 I305:I314 I324:I333 I343:I352 I362:I371 I381:I390 I400:I409 I419:I428 I438:I447 I457:I466 I476:I485 I495:I504 I514:I523 I533:I542 I552:I561 I571:I580 I590:I599 I628:I637" xr:uid="{00000000-0002-0000-0900-000005000000}">
      <formula1>"classe II, classe III, classe A, classe B"</formula1>
    </dataValidation>
    <dataValidation type="list" allowBlank="1" showInputMessage="1" showErrorMessage="1" sqref="H30 H619 H49 H68 H87 H106 H125 H144 H163 H182 H201 H220 H239 H258 H277 H296 H315 H334 H353 H372 H391 H410 H429 H448 H467 H486 H505 H524 H543 H562 H581 H600 H638" xr:uid="{F5CBD9E1-7B34-460A-A106-D71B4E3CE7D1}">
      <mc:AlternateContent xmlns:x12ac="http://schemas.microsoft.com/office/spreadsheetml/2011/1/ac" xmlns:mc="http://schemas.openxmlformats.org/markup-compatibility/2006">
        <mc:Choice Requires="x12ac">
          <x12ac:list>GNC,"GNL, Ibrido (met/ele)"</x12ac:list>
        </mc:Choice>
        <mc:Fallback>
          <formula1>"GNC,GNL, Ibrido (met/ele)"</formula1>
        </mc:Fallback>
      </mc:AlternateContent>
    </dataValidation>
    <dataValidation type="list" allowBlank="1" showInputMessage="1" showErrorMessage="1" sqref="I30 I619 I49 I68 I87 I106 I125 I144 I163 I182 I201 I220 I239 I258 I277 I296 I315 I334 I353 I372 I391 I410 I429 I448 I467 I486 I505 I524 I543 I562 I581 I600 I638" xr:uid="{C0F3D221-10D7-45C2-A71D-E873E24837B2}">
      <formula1>"classe I,classe A"</formula1>
    </dataValidation>
    <dataValidation type="list" allowBlank="1" showInputMessage="1" showErrorMessage="1" sqref="E30 E619 E49 E68 E87 E106 E125 E144 E163 E182 E201 E220 E239 E258 E277 E296 E315 E334 E353 E372 E391 E410 E429 E448 E467 E486 E505 E524 E543 E562 E581 E600 E638" xr:uid="{D21D1FE8-A2BF-4F7B-BAB2-760F087AEB47}">
      <formula1>"urbano,suburbano"</formula1>
    </dataValidation>
    <dataValidation allowBlank="1" showInputMessage="1" showErrorMessage="1" prompt="Scegliere la regione beneficiaria dal menù a tendina_x000a_" sqref="K6" xr:uid="{692DAE65-8F11-4498-A201-9144C66CF41E}"/>
    <dataValidation type="date" operator="lessThanOrEqual" allowBlank="1" showInputMessage="1" showErrorMessage="1" errorTitle="Attenzione oGV NON COMPATIBILE" error="ai sensi dell'art. 2 c. 5 D.D. 445/2025" promptTitle="attenzione:" prompt="Data max  OGV 31/12/2026" sqref="Q14 Q33 Q52 Q71 Q90 Q109 Q128 Q147 Q166 Q185 Q204 Q223 Q242 Q261 Q280 Q299 Q318 Q337 Q356 Q375 Q394 Q413 Q432 Q451 Q470 Q489 Q508 Q527 Q546 Q565 Q584 Q603 Q622" xr:uid="{EA44046E-4E2B-4225-9C87-3E20806A265D}">
      <formula1>46387</formula1>
    </dataValidation>
    <dataValidation type="date" operator="lessThan" allowBlank="1" showInputMessage="1" showErrorMessage="1" errorTitle="attenzione " error="data fattura non ammessa art. 2 c. 5 del D.D. 445/2025" prompt="entro il 31/12/2028_x000a_" sqref="N20:N29 N39:N48 N58:N67 N77:N86 N96:N105 N115:N124 N134:N143 N153:N162 N172:N181 N191:N200 N210:N219 N229:N238 N248:N257 N267:N276 N286:N295 N305:N314 N324:N333 N343:N352 N362:N371 N381:N390 N400:N409 N419:N428 N438:N447 N457:N466 N476:N485 N495:N504 N514:N523 N533:N542 N552:N561 N571:N580 N590:N599 N609:N618 N628:N637" xr:uid="{AD589F9D-F630-4F7A-AB98-DB9754BDC47B}">
      <formula1>47118</formula1>
    </dataValidation>
    <dataValidation type="date" operator="greaterThanOrEqual" allowBlank="1" showInputMessage="1" showErrorMessage="1" errorTitle="ATTENZIONE DATO NON COMPATIBILE" error="ai sensi dell'art. 5 c. 6 del D.D. 445/2024" prompt="immatricolazione successiva al 01/01/2024" sqref="K20:K29 K39:K48 K58:K67 K77:K86 K96:K105 K115:K124 K134:K143 K153:K162 K172:K181 K191:K200 K210:K219 K229:K238 K248:K257 K267:K276 K286:K295 K305:K314 K324:K333 K343:K352 K362:K371 K381:K390 K400:K409 K419:K428 K438:K447 K457:K466 K476:K485 K495:K504 K514:K523 K533:K542 K552:K561 K571:K580 K590:K599 K609:K618 K628:K637" xr:uid="{EE9F011F-3B69-4B04-AC24-1D45E191969B}">
      <formula1>45292</formula1>
    </dataValidation>
  </dataValidations>
  <pageMargins left="0.7" right="0.7" top="0.75" bottom="0.75" header="0.3" footer="0.3"/>
  <pageSetup paperSize="8" scale="46"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prompt="Scegliere la regione beneficiaria dal menù a tendina_x000a_" xr:uid="{00000000-0002-0000-0900-000010000000}">
          <x14:formula1>
            <xm:f>'DATI EROGAZIONI'!$A$2:$A$20</xm:f>
          </x14:formula1>
          <xm:sqref>E6:J6</xm:sqref>
        </x14:dataValidation>
        <x14:dataValidation type="list" allowBlank="1" showInputMessage="1" showErrorMessage="1" prompt="Inserire OGV corrispondente al Piano di investimento esecutivo" xr:uid="{00000000-0002-0000-0900-000006000000}">
          <x14:formula1>
            <xm:f>'EXTRAUrbano.Piano inv. forn '!$D$191:$D$210</xm:f>
          </x14:formula1>
          <xm:sqref>B603:C603 B185:C185 B166:C166 B147:C147 B128:C128 B109:C109 B90:C90 B71:C71 B52:C52 B33:C33 B14:C14 B204:C204 B223:C223 B242:C242 B261:C261 B280:C280 B299:C299 B318:C318 B337:C337 B356:C356 B375:C375 B394:C394 B413:C413 B432:C432 B451:C451 B470:C470 B489:C489 B508:C508 B527:C527 B546:C546 B565:C565 B584:C584 B622:C622</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CC99"/>
    <pageSetUpPr fitToPage="1"/>
  </sheetPr>
  <dimension ref="A1:Y639"/>
  <sheetViews>
    <sheetView zoomScale="60" zoomScaleNormal="60" workbookViewId="0">
      <selection activeCell="I24" sqref="I24"/>
    </sheetView>
  </sheetViews>
  <sheetFormatPr defaultColWidth="8.54296875" defaultRowHeight="14.5" x14ac:dyDescent="0.35"/>
  <cols>
    <col min="1" max="1" width="14.54296875" style="117" customWidth="1"/>
    <col min="2" max="2" width="7.1796875" style="489" customWidth="1"/>
    <col min="3" max="3" width="20.1796875" style="486" customWidth="1"/>
    <col min="4" max="4" width="11.453125" style="486" customWidth="1"/>
    <col min="5" max="5" width="17.54296875" style="486" customWidth="1"/>
    <col min="6" max="6" width="15.54296875" style="489" customWidth="1"/>
    <col min="7" max="7" width="24.453125" style="486" customWidth="1"/>
    <col min="8" max="8" width="11.81640625" style="486" customWidth="1"/>
    <col min="9" max="9" width="14.54296875" style="489" customWidth="1"/>
    <col min="10" max="10" width="27" style="489" customWidth="1"/>
    <col min="11" max="11" width="23.81640625" style="489" customWidth="1"/>
    <col min="12" max="12" width="15.453125" style="486" customWidth="1"/>
    <col min="13" max="13" width="20.1796875" style="486" customWidth="1"/>
    <col min="14" max="14" width="16.453125" style="486" customWidth="1"/>
    <col min="15" max="15" width="23.1796875" style="486" customWidth="1"/>
    <col min="16" max="16" width="24.54296875" style="486" customWidth="1"/>
    <col min="17" max="17" width="25" style="486" customWidth="1"/>
    <col min="18" max="18" width="21.1796875" style="486" bestFit="1" customWidth="1"/>
    <col min="19" max="19" width="19.1796875" style="486" customWidth="1"/>
    <col min="20" max="20" width="13.453125" style="486" customWidth="1"/>
    <col min="21" max="21" width="34.1796875" style="486" customWidth="1"/>
    <col min="22" max="22" width="9.54296875" style="486" customWidth="1"/>
    <col min="23" max="23" width="18.54296875" style="486" customWidth="1"/>
    <col min="24" max="24" width="12.81640625" style="486" bestFit="1" customWidth="1"/>
    <col min="25" max="25" width="15.1796875" style="486" bestFit="1" customWidth="1"/>
    <col min="26" max="26" width="15.1796875" style="486" customWidth="1"/>
    <col min="27" max="27" width="15.54296875" style="486" customWidth="1"/>
    <col min="28" max="16384" width="8.54296875" style="486"/>
  </cols>
  <sheetData>
    <row r="1" spans="1:25" ht="35.25" customHeight="1" thickBot="1" x14ac:dyDescent="0.4">
      <c r="A1" s="1506" t="s">
        <v>346</v>
      </c>
      <c r="B1" s="1507"/>
      <c r="C1" s="1507"/>
      <c r="D1" s="1507"/>
      <c r="E1" s="1507"/>
      <c r="F1" s="1507"/>
      <c r="G1" s="1507"/>
      <c r="H1" s="1507"/>
      <c r="I1" s="1507"/>
      <c r="J1" s="1507"/>
      <c r="K1" s="1507"/>
      <c r="L1" s="1507"/>
      <c r="M1" s="1507"/>
      <c r="N1" s="1507"/>
      <c r="O1" s="1507"/>
      <c r="P1" s="1507"/>
      <c r="Q1" s="1507"/>
      <c r="R1" s="1507"/>
      <c r="S1" s="1507"/>
      <c r="T1" s="1507"/>
      <c r="U1" s="1508"/>
      <c r="V1" s="485"/>
      <c r="W1" s="485"/>
      <c r="X1" s="485"/>
      <c r="Y1" s="485"/>
    </row>
    <row r="2" spans="1:25" ht="23" thickBot="1" x14ac:dyDescent="0.4">
      <c r="A2" s="487"/>
      <c r="B2" s="487"/>
      <c r="C2" s="487"/>
      <c r="D2" s="487"/>
      <c r="E2" s="487"/>
      <c r="F2" s="487"/>
      <c r="G2" s="487"/>
      <c r="H2" s="487"/>
      <c r="I2" s="487"/>
      <c r="J2" s="487"/>
      <c r="K2" s="487"/>
      <c r="L2" s="487"/>
      <c r="M2" s="487"/>
      <c r="N2" s="487"/>
      <c r="O2" s="487"/>
      <c r="P2" s="487"/>
      <c r="Q2" s="487"/>
      <c r="R2" s="487"/>
      <c r="S2" s="487"/>
      <c r="T2" s="487"/>
      <c r="U2" s="487"/>
      <c r="V2" s="487"/>
      <c r="W2" s="487"/>
      <c r="X2" s="487"/>
      <c r="Y2" s="487"/>
    </row>
    <row r="3" spans="1:25" ht="21.75" customHeight="1" thickBot="1" x14ac:dyDescent="0.4">
      <c r="A3" s="1140" t="s">
        <v>339</v>
      </c>
      <c r="B3" s="1141"/>
      <c r="C3" s="1141"/>
      <c r="D3" s="1141"/>
      <c r="E3" s="1141"/>
      <c r="F3" s="1141"/>
      <c r="G3" s="1141"/>
      <c r="H3" s="1141"/>
      <c r="I3" s="1141"/>
      <c r="J3" s="1141"/>
      <c r="K3" s="1141"/>
      <c r="L3" s="1141"/>
      <c r="M3" s="1141"/>
      <c r="N3" s="1141"/>
      <c r="O3" s="1141"/>
      <c r="P3" s="1141"/>
      <c r="Q3" s="1141"/>
      <c r="R3" s="1141"/>
      <c r="S3" s="1141"/>
      <c r="T3" s="1141"/>
      <c r="U3" s="1142"/>
      <c r="V3" s="177"/>
      <c r="W3" s="177"/>
      <c r="X3" s="177"/>
      <c r="Y3" s="177"/>
    </row>
    <row r="4" spans="1:25" ht="17.5" x14ac:dyDescent="0.35">
      <c r="A4" s="486"/>
      <c r="B4" s="33"/>
      <c r="C4" s="33"/>
      <c r="D4" s="33"/>
      <c r="E4" s="33"/>
      <c r="F4" s="33"/>
      <c r="G4" s="33"/>
      <c r="H4" s="33"/>
      <c r="I4" s="33"/>
      <c r="J4" s="33"/>
      <c r="K4" s="33"/>
      <c r="L4" s="33"/>
      <c r="M4" s="33"/>
      <c r="N4" s="33"/>
      <c r="O4" s="33"/>
      <c r="P4" s="33"/>
      <c r="Q4" s="33"/>
      <c r="R4" s="33"/>
      <c r="S4" s="33"/>
      <c r="T4" s="33"/>
      <c r="U4" s="33"/>
      <c r="V4" s="33"/>
      <c r="W4" s="33"/>
      <c r="X4" s="33"/>
      <c r="Y4" s="33"/>
    </row>
    <row r="5" spans="1:25" ht="28" thickBot="1" x14ac:dyDescent="0.4">
      <c r="A5" s="486"/>
      <c r="B5" s="488"/>
      <c r="C5" s="488"/>
      <c r="D5" s="488"/>
      <c r="E5" s="488"/>
      <c r="F5" s="488"/>
      <c r="G5" s="488"/>
      <c r="H5" s="488"/>
      <c r="I5" s="488"/>
      <c r="J5" s="488"/>
      <c r="K5" s="488"/>
      <c r="L5" s="488"/>
      <c r="M5" s="488"/>
      <c r="N5" s="488"/>
      <c r="O5" s="488"/>
      <c r="P5" s="488"/>
      <c r="Q5" s="488"/>
      <c r="R5" s="488"/>
      <c r="S5" s="488"/>
      <c r="T5" s="488"/>
      <c r="U5" s="488"/>
      <c r="V5" s="488"/>
      <c r="W5" s="488"/>
      <c r="X5" s="488"/>
      <c r="Y5" s="488"/>
    </row>
    <row r="6" spans="1:25" ht="26.25" customHeight="1" thickBot="1" x14ac:dyDescent="0.4">
      <c r="A6" s="1509" t="s">
        <v>224</v>
      </c>
      <c r="B6" s="1510"/>
      <c r="C6" s="1510"/>
      <c r="D6" s="1511"/>
      <c r="E6" s="1512" t="s">
        <v>412</v>
      </c>
      <c r="F6" s="1513"/>
      <c r="G6" s="1513"/>
      <c r="H6" s="1513"/>
      <c r="I6" s="1513"/>
      <c r="J6" s="1514"/>
      <c r="K6" s="632"/>
      <c r="M6" s="1515" t="s">
        <v>4</v>
      </c>
      <c r="N6" s="1516"/>
      <c r="O6" s="1516"/>
      <c r="P6" s="1334"/>
      <c r="Q6" s="1335"/>
      <c r="R6" s="1335"/>
      <c r="S6" s="1335"/>
      <c r="T6" s="1335"/>
      <c r="U6" s="1336"/>
      <c r="V6" s="327"/>
      <c r="W6" s="327"/>
      <c r="X6" s="327"/>
      <c r="Y6" s="327"/>
    </row>
    <row r="7" spans="1:25" ht="15" thickBot="1" x14ac:dyDescent="0.4"/>
    <row r="8" spans="1:25" ht="28.5" customHeight="1" thickBot="1" x14ac:dyDescent="0.4">
      <c r="A8" s="1517" t="s">
        <v>347</v>
      </c>
      <c r="B8" s="1518"/>
      <c r="C8" s="1518"/>
      <c r="D8" s="1518"/>
      <c r="E8" s="1518"/>
      <c r="F8" s="1518"/>
      <c r="G8" s="1518"/>
      <c r="H8" s="1518"/>
      <c r="I8" s="1518"/>
      <c r="J8" s="1518"/>
      <c r="K8" s="1518"/>
      <c r="L8" s="1518"/>
      <c r="M8" s="1518"/>
      <c r="N8" s="1518"/>
      <c r="O8" s="1518"/>
      <c r="P8" s="1518"/>
      <c r="Q8" s="1518"/>
      <c r="R8" s="1518"/>
      <c r="S8" s="1518"/>
      <c r="T8" s="1518"/>
      <c r="U8" s="1519"/>
    </row>
    <row r="9" spans="1:25" ht="12.75" customHeight="1" thickBot="1" x14ac:dyDescent="0.4">
      <c r="A9" s="490"/>
      <c r="B9" s="490"/>
      <c r="C9" s="490"/>
      <c r="D9" s="490"/>
      <c r="E9" s="490"/>
      <c r="F9" s="490"/>
      <c r="G9" s="490"/>
      <c r="H9" s="490"/>
      <c r="I9" s="490"/>
      <c r="J9" s="490"/>
      <c r="K9" s="490"/>
      <c r="L9" s="490"/>
      <c r="M9" s="490"/>
      <c r="N9" s="490"/>
      <c r="O9" s="490"/>
      <c r="P9" s="490"/>
      <c r="Q9" s="490"/>
      <c r="R9" s="490"/>
      <c r="S9" s="490"/>
      <c r="T9" s="490"/>
      <c r="U9" s="490"/>
    </row>
    <row r="10" spans="1:25" s="104" customFormat="1" ht="15" customHeight="1" x14ac:dyDescent="0.35">
      <c r="A10" s="1520" t="s">
        <v>565</v>
      </c>
      <c r="B10" s="1521"/>
      <c r="C10" s="1521"/>
      <c r="D10" s="1522"/>
      <c r="E10" s="1324">
        <f>O30+O49+O68+O87+O106+O125+O144+O163+O182+O201+O220+O239+O258+O277+O296+O315+O334+O353+O372+O391+O410+O429+O448+O467+O486+O505+O524+O543+O562+O581+O600+O619+O638</f>
        <v>0</v>
      </c>
      <c r="F10" s="1302"/>
      <c r="G10" s="1302"/>
      <c r="H10" s="1303"/>
      <c r="J10" s="1526" t="s">
        <v>292</v>
      </c>
      <c r="K10" s="1527"/>
      <c r="L10" s="1528"/>
      <c r="M10" s="1528"/>
      <c r="N10" s="1528"/>
      <c r="O10" s="1529"/>
      <c r="P10" s="1302">
        <f>P30+P49+P68+P87+P106+P125+P144+P163+P182+P201+P220+P239+P258+P277+P296+P315+P334+P353+P372+P391+P410+P429+P448+P467+P486+P505+P524+P543+P562+P581+P600+P619+P638</f>
        <v>0</v>
      </c>
      <c r="Q10" s="1303"/>
      <c r="S10" s="1534" t="s">
        <v>293</v>
      </c>
      <c r="T10" s="1535"/>
      <c r="U10" s="1341">
        <f>F30+F49+F68+F87+F106+F125+F144+F163+F182+F201+F220+F239+F258+F277+F296+F315+F334+F353+F372+F391+F410+F429+F448+F467+F486+F505+F524+F543+F562+F581+F600+F619+F638</f>
        <v>0</v>
      </c>
    </row>
    <row r="11" spans="1:25" s="104" customFormat="1" ht="15.75" customHeight="1" thickBot="1" x14ac:dyDescent="0.4">
      <c r="A11" s="1523"/>
      <c r="B11" s="1524"/>
      <c r="C11" s="1524"/>
      <c r="D11" s="1525"/>
      <c r="E11" s="1325"/>
      <c r="F11" s="1304"/>
      <c r="G11" s="1304"/>
      <c r="H11" s="1305"/>
      <c r="J11" s="1530" t="s">
        <v>820</v>
      </c>
      <c r="K11" s="1531"/>
      <c r="L11" s="1532"/>
      <c r="M11" s="1532"/>
      <c r="N11" s="1532"/>
      <c r="O11" s="1533"/>
      <c r="P11" s="1304"/>
      <c r="Q11" s="1305"/>
      <c r="S11" s="1536"/>
      <c r="T11" s="1537"/>
      <c r="U11" s="1342"/>
    </row>
    <row r="12" spans="1:25" ht="15" thickBot="1" x14ac:dyDescent="0.4">
      <c r="A12" s="165"/>
      <c r="B12" s="166"/>
      <c r="C12" s="166"/>
      <c r="D12" s="166"/>
      <c r="E12" s="491"/>
      <c r="F12" s="491"/>
      <c r="G12" s="491"/>
      <c r="H12" s="491"/>
      <c r="I12" s="486"/>
      <c r="J12" s="168"/>
      <c r="K12" s="168"/>
      <c r="L12" s="168"/>
      <c r="M12" s="168"/>
      <c r="N12" s="168"/>
      <c r="O12" s="168"/>
      <c r="P12" s="492"/>
      <c r="Q12" s="492"/>
    </row>
    <row r="13" spans="1:25" ht="31.5" customHeight="1" thickBot="1" x14ac:dyDescent="0.4">
      <c r="A13" s="493"/>
      <c r="B13" s="463"/>
      <c r="C13" s="494"/>
      <c r="D13" s="494"/>
      <c r="E13" s="494"/>
      <c r="F13" s="463"/>
      <c r="G13" s="494"/>
      <c r="H13" s="494"/>
      <c r="I13" s="463"/>
      <c r="J13" s="463"/>
      <c r="K13" s="463"/>
      <c r="L13" s="494"/>
      <c r="M13" s="494"/>
      <c r="N13" s="494"/>
      <c r="O13" s="494"/>
      <c r="P13" s="494"/>
      <c r="Q13" s="494"/>
      <c r="R13" s="494"/>
      <c r="S13" s="494"/>
      <c r="T13" s="494"/>
      <c r="U13" s="494"/>
      <c r="V13" s="495"/>
    </row>
    <row r="14" spans="1:25" ht="33.75" customHeight="1" thickBot="1" x14ac:dyDescent="0.4">
      <c r="A14" s="173" t="s">
        <v>9</v>
      </c>
      <c r="B14" s="1488" t="s">
        <v>145</v>
      </c>
      <c r="C14" s="1489"/>
      <c r="E14" s="1490" t="s">
        <v>294</v>
      </c>
      <c r="F14" s="1491"/>
      <c r="G14" s="1492">
        <f>VLOOKUP(B14,'EXTRAUrbano.Piano inv. forn '!$D$233:$AB$270,3,FALSE)</f>
        <v>0</v>
      </c>
      <c r="H14" s="1493"/>
      <c r="I14" s="486"/>
      <c r="J14" s="1490" t="s">
        <v>295</v>
      </c>
      <c r="K14" s="1494"/>
      <c r="L14" s="1491"/>
      <c r="M14" s="1492">
        <f>VLOOKUP(B14,'EXTRAUrbano.Piano inv. forn '!$D$233:$AB$270,4,O16)</f>
        <v>0</v>
      </c>
      <c r="N14" s="1493"/>
      <c r="P14" s="173" t="s">
        <v>296</v>
      </c>
      <c r="Q14" s="436"/>
      <c r="S14" s="496" t="s">
        <v>297</v>
      </c>
      <c r="T14" s="1495"/>
      <c r="U14" s="1496"/>
      <c r="V14" s="497"/>
    </row>
    <row r="15" spans="1:25" ht="13.5" customHeight="1" thickBot="1" x14ac:dyDescent="0.4">
      <c r="A15" s="498"/>
      <c r="B15" s="499"/>
      <c r="C15" s="499"/>
      <c r="E15" s="500"/>
      <c r="F15" s="500"/>
      <c r="G15" s="501"/>
      <c r="H15" s="501"/>
      <c r="I15" s="486"/>
      <c r="J15" s="500"/>
      <c r="K15" s="500"/>
      <c r="L15" s="500"/>
      <c r="M15" s="501"/>
      <c r="N15" s="501"/>
      <c r="P15" s="117"/>
      <c r="S15" s="117"/>
      <c r="T15" s="502"/>
      <c r="V15" s="503"/>
      <c r="W15" s="502"/>
    </row>
    <row r="16" spans="1:25" ht="33.75" customHeight="1" thickBot="1" x14ac:dyDescent="0.4">
      <c r="A16" s="1497" t="s">
        <v>298</v>
      </c>
      <c r="B16" s="1498"/>
      <c r="C16" s="1498"/>
      <c r="D16" s="1499"/>
      <c r="E16" s="1500">
        <f>VLOOKUP(B14,'EXTRAUrbano.Piano inv. forn '!$D$233:$AB$270,17,FALSE)</f>
        <v>0</v>
      </c>
      <c r="F16" s="1501"/>
      <c r="G16" s="1501"/>
      <c r="H16" s="1502"/>
      <c r="I16" s="486"/>
      <c r="J16" s="1503" t="s">
        <v>53</v>
      </c>
      <c r="K16" s="1504"/>
      <c r="L16" s="1505"/>
      <c r="M16" s="1500">
        <f>VLOOKUP(B14,'EXTRAUrbano.Piano inv. forn '!$D$233:$AB$270,19,FALSE)</f>
        <v>0</v>
      </c>
      <c r="N16" s="1502"/>
      <c r="O16" s="504"/>
      <c r="P16" s="496" t="s">
        <v>299</v>
      </c>
      <c r="Q16" s="505">
        <f>M16+E16</f>
        <v>0</v>
      </c>
      <c r="S16" s="496" t="s">
        <v>300</v>
      </c>
      <c r="T16" s="1495"/>
      <c r="U16" s="1496"/>
      <c r="V16" s="503"/>
      <c r="W16" s="502"/>
    </row>
    <row r="17" spans="1:23" ht="21.75" customHeight="1" thickBot="1" x14ac:dyDescent="0.4">
      <c r="A17" s="136"/>
      <c r="B17" s="137"/>
      <c r="C17" s="137"/>
      <c r="D17" s="137"/>
      <c r="E17" s="492"/>
      <c r="F17" s="492"/>
      <c r="G17" s="492"/>
      <c r="H17" s="492"/>
      <c r="I17" s="486"/>
      <c r="J17" s="500"/>
      <c r="K17" s="500"/>
      <c r="L17" s="500"/>
      <c r="M17" s="492"/>
      <c r="N17" s="492"/>
      <c r="O17" s="504"/>
      <c r="P17" s="117"/>
      <c r="Q17" s="504"/>
      <c r="S17" s="117"/>
      <c r="T17" s="499"/>
      <c r="U17" s="499"/>
      <c r="V17" s="503"/>
      <c r="W17" s="502"/>
    </row>
    <row r="18" spans="1:23" s="166" customFormat="1" ht="72" customHeight="1" x14ac:dyDescent="0.35">
      <c r="A18" s="1480" t="s">
        <v>301</v>
      </c>
      <c r="B18" s="1482" t="s">
        <v>302</v>
      </c>
      <c r="C18" s="1482" t="s">
        <v>303</v>
      </c>
      <c r="D18" s="169" t="s">
        <v>304</v>
      </c>
      <c r="E18" s="170" t="s">
        <v>305</v>
      </c>
      <c r="F18" s="169" t="s">
        <v>306</v>
      </c>
      <c r="G18" s="169" t="s">
        <v>307</v>
      </c>
      <c r="H18" s="171" t="s">
        <v>268</v>
      </c>
      <c r="I18" s="171" t="s">
        <v>308</v>
      </c>
      <c r="J18" s="171" t="s">
        <v>309</v>
      </c>
      <c r="K18" s="171" t="s">
        <v>818</v>
      </c>
      <c r="L18" s="171" t="s">
        <v>310</v>
      </c>
      <c r="M18" s="171" t="s">
        <v>311</v>
      </c>
      <c r="N18" s="171" t="s">
        <v>312</v>
      </c>
      <c r="O18" s="171" t="s">
        <v>313</v>
      </c>
      <c r="P18" s="171" t="s">
        <v>314</v>
      </c>
      <c r="Q18" s="171" t="s">
        <v>315</v>
      </c>
      <c r="R18" s="171" t="s">
        <v>316</v>
      </c>
      <c r="S18" s="171" t="s">
        <v>317</v>
      </c>
      <c r="T18" s="780" t="s">
        <v>819</v>
      </c>
      <c r="U18" s="1484" t="s">
        <v>319</v>
      </c>
      <c r="V18" s="438"/>
    </row>
    <row r="19" spans="1:23" s="166" customFormat="1" ht="40.5" customHeight="1" thickBot="1" x14ac:dyDescent="0.4">
      <c r="A19" s="1481"/>
      <c r="B19" s="1483"/>
      <c r="C19" s="1483"/>
      <c r="D19" s="172" t="s">
        <v>320</v>
      </c>
      <c r="E19" s="172" t="s">
        <v>333</v>
      </c>
      <c r="F19" s="172" t="s">
        <v>322</v>
      </c>
      <c r="G19" s="172" t="s">
        <v>322</v>
      </c>
      <c r="H19" s="172" t="s">
        <v>345</v>
      </c>
      <c r="I19" s="172" t="s">
        <v>348</v>
      </c>
      <c r="J19" s="172" t="s">
        <v>323</v>
      </c>
      <c r="K19" s="172" t="s">
        <v>324</v>
      </c>
      <c r="L19" s="172" t="s">
        <v>324</v>
      </c>
      <c r="M19" s="172" t="s">
        <v>325</v>
      </c>
      <c r="N19" s="172" t="s">
        <v>324</v>
      </c>
      <c r="O19" s="172" t="s">
        <v>326</v>
      </c>
      <c r="P19" s="172" t="s">
        <v>820</v>
      </c>
      <c r="Q19" s="172" t="s">
        <v>327</v>
      </c>
      <c r="R19" s="172" t="s">
        <v>328</v>
      </c>
      <c r="S19" s="172" t="s">
        <v>329</v>
      </c>
      <c r="T19" s="172" t="s">
        <v>329</v>
      </c>
      <c r="U19" s="1485"/>
      <c r="V19" s="438"/>
    </row>
    <row r="20" spans="1:23" ht="15" customHeight="1" x14ac:dyDescent="0.35">
      <c r="A20" s="1486" t="str">
        <f>B14</f>
        <v>EXTRA-urb.d.1</v>
      </c>
      <c r="B20" s="506">
        <v>1</v>
      </c>
      <c r="C20" s="224"/>
      <c r="D20" s="507"/>
      <c r="E20" s="507"/>
      <c r="F20" s="224"/>
      <c r="G20" s="508"/>
      <c r="H20" s="120"/>
      <c r="I20" s="509"/>
      <c r="J20" s="510"/>
      <c r="K20" s="442"/>
      <c r="L20" s="511"/>
      <c r="M20" s="509"/>
      <c r="N20" s="443"/>
      <c r="O20" s="512"/>
      <c r="P20" s="512"/>
      <c r="Q20" s="509"/>
      <c r="R20" s="509"/>
      <c r="S20" s="509"/>
      <c r="T20" s="509"/>
      <c r="U20" s="513"/>
      <c r="V20" s="497"/>
    </row>
    <row r="21" spans="1:23" x14ac:dyDescent="0.35">
      <c r="A21" s="1486"/>
      <c r="B21" s="514">
        <v>2</v>
      </c>
      <c r="C21" s="183"/>
      <c r="D21" s="515"/>
      <c r="E21" s="515"/>
      <c r="F21" s="183"/>
      <c r="G21" s="516"/>
      <c r="H21" s="183"/>
      <c r="I21" s="517"/>
      <c r="J21" s="518"/>
      <c r="K21" s="446"/>
      <c r="L21" s="519"/>
      <c r="M21" s="517"/>
      <c r="N21" s="447"/>
      <c r="O21" s="520"/>
      <c r="P21" s="520"/>
      <c r="Q21" s="517"/>
      <c r="R21" s="517" t="s">
        <v>330</v>
      </c>
      <c r="S21" s="517"/>
      <c r="T21" s="517"/>
      <c r="U21" s="521"/>
      <c r="V21" s="497"/>
    </row>
    <row r="22" spans="1:23" x14ac:dyDescent="0.35">
      <c r="A22" s="1486"/>
      <c r="B22" s="514">
        <v>3</v>
      </c>
      <c r="C22" s="183"/>
      <c r="D22" s="515"/>
      <c r="E22" s="515"/>
      <c r="F22" s="183"/>
      <c r="G22" s="516"/>
      <c r="H22" s="183"/>
      <c r="I22" s="517"/>
      <c r="J22" s="518"/>
      <c r="K22" s="446"/>
      <c r="L22" s="519"/>
      <c r="M22" s="517"/>
      <c r="N22" s="447"/>
      <c r="O22" s="520"/>
      <c r="P22" s="520"/>
      <c r="Q22" s="517"/>
      <c r="R22" s="517"/>
      <c r="S22" s="517"/>
      <c r="T22" s="517"/>
      <c r="U22" s="521"/>
      <c r="V22" s="497"/>
    </row>
    <row r="23" spans="1:23" x14ac:dyDescent="0.35">
      <c r="A23" s="1486"/>
      <c r="B23" s="514">
        <v>4</v>
      </c>
      <c r="C23" s="183"/>
      <c r="D23" s="515"/>
      <c r="E23" s="515"/>
      <c r="F23" s="183"/>
      <c r="G23" s="516"/>
      <c r="H23" s="183"/>
      <c r="I23" s="517"/>
      <c r="J23" s="518"/>
      <c r="K23" s="446"/>
      <c r="L23" s="519"/>
      <c r="M23" s="517"/>
      <c r="N23" s="447"/>
      <c r="O23" s="520"/>
      <c r="P23" s="520"/>
      <c r="Q23" s="517"/>
      <c r="R23" s="517"/>
      <c r="S23" s="517"/>
      <c r="T23" s="517"/>
      <c r="U23" s="521"/>
      <c r="V23" s="497"/>
    </row>
    <row r="24" spans="1:23" x14ac:dyDescent="0.35">
      <c r="A24" s="1486"/>
      <c r="B24" s="514">
        <v>5</v>
      </c>
      <c r="C24" s="183"/>
      <c r="D24" s="515"/>
      <c r="E24" s="515"/>
      <c r="F24" s="183"/>
      <c r="G24" s="516"/>
      <c r="H24" s="183"/>
      <c r="I24" s="517"/>
      <c r="J24" s="518"/>
      <c r="K24" s="446"/>
      <c r="L24" s="519"/>
      <c r="M24" s="517"/>
      <c r="N24" s="447"/>
      <c r="O24" s="520"/>
      <c r="P24" s="520"/>
      <c r="Q24" s="517"/>
      <c r="R24" s="517"/>
      <c r="S24" s="517"/>
      <c r="T24" s="517"/>
      <c r="U24" s="521"/>
      <c r="V24" s="497"/>
    </row>
    <row r="25" spans="1:23" x14ac:dyDescent="0.35">
      <c r="A25" s="1486"/>
      <c r="B25" s="514">
        <v>6</v>
      </c>
      <c r="C25" s="183"/>
      <c r="D25" s="515"/>
      <c r="E25" s="515"/>
      <c r="F25" s="183"/>
      <c r="G25" s="516"/>
      <c r="H25" s="183"/>
      <c r="I25" s="517"/>
      <c r="J25" s="518"/>
      <c r="K25" s="446"/>
      <c r="L25" s="519"/>
      <c r="M25" s="517"/>
      <c r="N25" s="447"/>
      <c r="O25" s="520"/>
      <c r="P25" s="520"/>
      <c r="Q25" s="517"/>
      <c r="R25" s="517"/>
      <c r="S25" s="517"/>
      <c r="T25" s="517"/>
      <c r="U25" s="521"/>
      <c r="V25" s="497"/>
    </row>
    <row r="26" spans="1:23" x14ac:dyDescent="0.35">
      <c r="A26" s="1486"/>
      <c r="B26" s="514">
        <v>7</v>
      </c>
      <c r="C26" s="183"/>
      <c r="D26" s="515"/>
      <c r="E26" s="515"/>
      <c r="F26" s="183"/>
      <c r="G26" s="516"/>
      <c r="H26" s="183"/>
      <c r="I26" s="517"/>
      <c r="J26" s="518"/>
      <c r="K26" s="446"/>
      <c r="L26" s="519"/>
      <c r="M26" s="517"/>
      <c r="N26" s="447"/>
      <c r="O26" s="520"/>
      <c r="P26" s="520"/>
      <c r="Q26" s="517"/>
      <c r="R26" s="517"/>
      <c r="S26" s="517"/>
      <c r="T26" s="517"/>
      <c r="U26" s="521"/>
      <c r="V26" s="497"/>
    </row>
    <row r="27" spans="1:23" x14ac:dyDescent="0.35">
      <c r="A27" s="1486"/>
      <c r="B27" s="514">
        <v>8</v>
      </c>
      <c r="C27" s="183"/>
      <c r="D27" s="515"/>
      <c r="E27" s="515"/>
      <c r="F27" s="183"/>
      <c r="G27" s="516"/>
      <c r="H27" s="183"/>
      <c r="I27" s="517"/>
      <c r="J27" s="518"/>
      <c r="K27" s="446"/>
      <c r="L27" s="519"/>
      <c r="M27" s="517"/>
      <c r="N27" s="447"/>
      <c r="O27" s="520"/>
      <c r="P27" s="520"/>
      <c r="Q27" s="517"/>
      <c r="R27" s="517"/>
      <c r="S27" s="517"/>
      <c r="T27" s="517"/>
      <c r="U27" s="521"/>
      <c r="V27" s="497"/>
    </row>
    <row r="28" spans="1:23" x14ac:dyDescent="0.35">
      <c r="A28" s="1486"/>
      <c r="B28" s="514">
        <v>9</v>
      </c>
      <c r="C28" s="183"/>
      <c r="D28" s="515"/>
      <c r="E28" s="515"/>
      <c r="F28" s="183"/>
      <c r="G28" s="516"/>
      <c r="H28" s="183"/>
      <c r="I28" s="517"/>
      <c r="J28" s="518"/>
      <c r="K28" s="446"/>
      <c r="L28" s="519"/>
      <c r="M28" s="517"/>
      <c r="N28" s="447"/>
      <c r="O28" s="520"/>
      <c r="P28" s="520"/>
      <c r="Q28" s="517"/>
      <c r="R28" s="517"/>
      <c r="S28" s="517"/>
      <c r="T28" s="517"/>
      <c r="U28" s="521"/>
      <c r="V28" s="497"/>
    </row>
    <row r="29" spans="1:23" ht="15" thickBot="1" x14ac:dyDescent="0.4">
      <c r="A29" s="1487"/>
      <c r="B29" s="522">
        <v>10</v>
      </c>
      <c r="C29" s="523"/>
      <c r="D29" s="524"/>
      <c r="E29" s="524"/>
      <c r="F29" s="523"/>
      <c r="G29" s="525"/>
      <c r="H29" s="523"/>
      <c r="I29" s="526"/>
      <c r="J29" s="527"/>
      <c r="K29" s="451"/>
      <c r="L29" s="528"/>
      <c r="M29" s="526"/>
      <c r="N29" s="452"/>
      <c r="O29" s="529"/>
      <c r="P29" s="529"/>
      <c r="Q29" s="526"/>
      <c r="R29" s="526"/>
      <c r="S29" s="526"/>
      <c r="T29" s="526"/>
      <c r="U29" s="530"/>
      <c r="V29" s="497"/>
    </row>
    <row r="30" spans="1:23" s="104" customFormat="1" ht="24.65" customHeight="1" thickBot="1" x14ac:dyDescent="0.4">
      <c r="A30" s="564"/>
      <c r="B30" s="430"/>
      <c r="C30" s="565"/>
      <c r="D30" s="566"/>
      <c r="E30" s="424" t="s">
        <v>331</v>
      </c>
      <c r="F30" s="425">
        <f>COUNTA(F20:F29)</f>
        <v>0</v>
      </c>
      <c r="G30" s="426">
        <f>COUNTA(G20:G29)</f>
        <v>0</v>
      </c>
      <c r="H30" s="565"/>
      <c r="I30" s="431"/>
      <c r="J30" s="567"/>
      <c r="K30" s="567"/>
      <c r="L30" s="568"/>
      <c r="M30" s="1354" t="s">
        <v>563</v>
      </c>
      <c r="N30" s="1355"/>
      <c r="O30" s="747">
        <f>SUM(O20:O29)</f>
        <v>0</v>
      </c>
      <c r="P30" s="748">
        <f>SUM(P20:P29)</f>
        <v>0</v>
      </c>
      <c r="Q30" s="431"/>
      <c r="S30" s="113"/>
      <c r="T30" s="117"/>
      <c r="U30" s="531"/>
      <c r="V30" s="455"/>
    </row>
    <row r="31" spans="1:23" ht="15" thickBot="1" x14ac:dyDescent="0.4">
      <c r="A31" s="532"/>
      <c r="B31" s="533"/>
      <c r="C31" s="534"/>
      <c r="D31" s="534"/>
      <c r="E31" s="534"/>
      <c r="F31" s="533"/>
      <c r="G31" s="534"/>
      <c r="H31" s="534"/>
      <c r="I31" s="533"/>
      <c r="J31" s="533"/>
      <c r="K31" s="533"/>
      <c r="L31" s="534"/>
      <c r="M31" s="534"/>
      <c r="N31" s="534"/>
      <c r="O31" s="534"/>
      <c r="P31" s="534"/>
      <c r="Q31" s="534"/>
      <c r="R31" s="534"/>
      <c r="S31" s="534"/>
      <c r="T31" s="535"/>
      <c r="U31" s="534"/>
      <c r="V31" s="536"/>
    </row>
    <row r="32" spans="1:23" ht="15" thickBot="1" x14ac:dyDescent="0.4">
      <c r="A32" s="493"/>
      <c r="B32" s="463"/>
      <c r="C32" s="494"/>
      <c r="D32" s="494"/>
      <c r="E32" s="494"/>
      <c r="F32" s="463"/>
      <c r="G32" s="494"/>
      <c r="H32" s="494"/>
      <c r="I32" s="463"/>
      <c r="J32" s="463"/>
      <c r="K32" s="463"/>
      <c r="L32" s="494"/>
      <c r="M32" s="494"/>
      <c r="N32" s="494"/>
      <c r="O32" s="494"/>
      <c r="P32" s="494"/>
      <c r="Q32" s="494"/>
      <c r="R32" s="494"/>
      <c r="S32" s="494"/>
      <c r="T32" s="494"/>
      <c r="U32" s="494"/>
      <c r="V32" s="495"/>
    </row>
    <row r="33" spans="1:23" ht="33.75" customHeight="1" thickBot="1" x14ac:dyDescent="0.4">
      <c r="A33" s="173" t="s">
        <v>9</v>
      </c>
      <c r="B33" s="1488" t="s">
        <v>145</v>
      </c>
      <c r="C33" s="1489"/>
      <c r="E33" s="1490" t="s">
        <v>294</v>
      </c>
      <c r="F33" s="1491"/>
      <c r="G33" s="1492">
        <f>VLOOKUP(B33,'EXTRAUrbano.Piano inv. forn '!$D$233:$AB$270,3,FALSE)</f>
        <v>0</v>
      </c>
      <c r="H33" s="1493"/>
      <c r="I33" s="486"/>
      <c r="J33" s="1490" t="s">
        <v>295</v>
      </c>
      <c r="K33" s="1494"/>
      <c r="L33" s="1491"/>
      <c r="M33" s="1492">
        <f>VLOOKUP(B33,'EXTRAUrbano.Piano inv. forn '!$D$233:$AB$270,4,O35)</f>
        <v>0</v>
      </c>
      <c r="N33" s="1493"/>
      <c r="P33" s="173" t="s">
        <v>296</v>
      </c>
      <c r="Q33" s="436"/>
      <c r="S33" s="496" t="s">
        <v>297</v>
      </c>
      <c r="T33" s="1495"/>
      <c r="U33" s="1496"/>
      <c r="V33" s="497"/>
    </row>
    <row r="34" spans="1:23" ht="13.5" customHeight="1" thickBot="1" x14ac:dyDescent="0.4">
      <c r="A34" s="498"/>
      <c r="B34" s="499"/>
      <c r="C34" s="499"/>
      <c r="E34" s="500"/>
      <c r="F34" s="500"/>
      <c r="G34" s="501"/>
      <c r="H34" s="501"/>
      <c r="I34" s="486"/>
      <c r="J34" s="500"/>
      <c r="K34" s="500"/>
      <c r="L34" s="500"/>
      <c r="M34" s="501"/>
      <c r="N34" s="501"/>
      <c r="P34" s="117"/>
      <c r="S34" s="117"/>
      <c r="T34" s="502"/>
      <c r="V34" s="503"/>
      <c r="W34" s="502"/>
    </row>
    <row r="35" spans="1:23" ht="33.75" customHeight="1" thickBot="1" x14ac:dyDescent="0.4">
      <c r="A35" s="1497" t="s">
        <v>298</v>
      </c>
      <c r="B35" s="1498"/>
      <c r="C35" s="1498"/>
      <c r="D35" s="1499"/>
      <c r="E35" s="1500">
        <f>VLOOKUP(B33,'EXTRAUrbano.Piano inv. forn '!$D$233:$AB$270,17,FALSE)</f>
        <v>0</v>
      </c>
      <c r="F35" s="1501"/>
      <c r="G35" s="1501"/>
      <c r="H35" s="1502"/>
      <c r="I35" s="486"/>
      <c r="J35" s="1503" t="s">
        <v>53</v>
      </c>
      <c r="K35" s="1504"/>
      <c r="L35" s="1505"/>
      <c r="M35" s="1500">
        <f>VLOOKUP(B33,'EXTRAUrbano.Piano inv. forn '!$D$233:$AB$270,19,FALSE)</f>
        <v>0</v>
      </c>
      <c r="N35" s="1502"/>
      <c r="O35" s="504"/>
      <c r="P35" s="496" t="s">
        <v>299</v>
      </c>
      <c r="Q35" s="505">
        <f>M35+E35</f>
        <v>0</v>
      </c>
      <c r="S35" s="496" t="s">
        <v>300</v>
      </c>
      <c r="T35" s="1495"/>
      <c r="U35" s="1496"/>
      <c r="V35" s="503"/>
      <c r="W35" s="502"/>
    </row>
    <row r="36" spans="1:23" ht="21.75" customHeight="1" thickBot="1" x14ac:dyDescent="0.4">
      <c r="A36" s="136"/>
      <c r="B36" s="137"/>
      <c r="C36" s="137"/>
      <c r="D36" s="137"/>
      <c r="E36" s="492"/>
      <c r="F36" s="492"/>
      <c r="G36" s="492"/>
      <c r="H36" s="492"/>
      <c r="I36" s="486"/>
      <c r="J36" s="500"/>
      <c r="K36" s="500"/>
      <c r="L36" s="500"/>
      <c r="M36" s="492"/>
      <c r="N36" s="492"/>
      <c r="O36" s="504"/>
      <c r="P36" s="117"/>
      <c r="Q36" s="504"/>
      <c r="S36" s="117"/>
      <c r="T36" s="499"/>
      <c r="U36" s="499"/>
      <c r="V36" s="503"/>
      <c r="W36" s="502"/>
    </row>
    <row r="37" spans="1:23" s="166" customFormat="1" ht="72" customHeight="1" x14ac:dyDescent="0.35">
      <c r="A37" s="1480" t="s">
        <v>301</v>
      </c>
      <c r="B37" s="1482" t="s">
        <v>302</v>
      </c>
      <c r="C37" s="1482" t="s">
        <v>303</v>
      </c>
      <c r="D37" s="169" t="s">
        <v>304</v>
      </c>
      <c r="E37" s="170" t="s">
        <v>305</v>
      </c>
      <c r="F37" s="169" t="s">
        <v>306</v>
      </c>
      <c r="G37" s="169" t="s">
        <v>307</v>
      </c>
      <c r="H37" s="171" t="s">
        <v>268</v>
      </c>
      <c r="I37" s="171" t="s">
        <v>308</v>
      </c>
      <c r="J37" s="171" t="s">
        <v>309</v>
      </c>
      <c r="K37" s="171" t="s">
        <v>818</v>
      </c>
      <c r="L37" s="171" t="s">
        <v>310</v>
      </c>
      <c r="M37" s="171" t="s">
        <v>311</v>
      </c>
      <c r="N37" s="171" t="s">
        <v>312</v>
      </c>
      <c r="O37" s="171" t="s">
        <v>313</v>
      </c>
      <c r="P37" s="171" t="s">
        <v>314</v>
      </c>
      <c r="Q37" s="171" t="s">
        <v>315</v>
      </c>
      <c r="R37" s="171" t="s">
        <v>316</v>
      </c>
      <c r="S37" s="171" t="s">
        <v>317</v>
      </c>
      <c r="T37" s="780" t="s">
        <v>819</v>
      </c>
      <c r="U37" s="1484" t="s">
        <v>319</v>
      </c>
      <c r="V37" s="438"/>
    </row>
    <row r="38" spans="1:23" s="166" customFormat="1" ht="40.5" customHeight="1" thickBot="1" x14ac:dyDescent="0.4">
      <c r="A38" s="1481"/>
      <c r="B38" s="1483"/>
      <c r="C38" s="1483"/>
      <c r="D38" s="172" t="s">
        <v>320</v>
      </c>
      <c r="E38" s="172" t="s">
        <v>333</v>
      </c>
      <c r="F38" s="172" t="s">
        <v>322</v>
      </c>
      <c r="G38" s="172" t="s">
        <v>322</v>
      </c>
      <c r="H38" s="172" t="s">
        <v>345</v>
      </c>
      <c r="I38" s="172" t="s">
        <v>348</v>
      </c>
      <c r="J38" s="172" t="s">
        <v>323</v>
      </c>
      <c r="K38" s="172" t="s">
        <v>324</v>
      </c>
      <c r="L38" s="172" t="s">
        <v>324</v>
      </c>
      <c r="M38" s="172" t="s">
        <v>325</v>
      </c>
      <c r="N38" s="172" t="s">
        <v>324</v>
      </c>
      <c r="O38" s="172" t="s">
        <v>326</v>
      </c>
      <c r="P38" s="172" t="s">
        <v>820</v>
      </c>
      <c r="Q38" s="172" t="s">
        <v>327</v>
      </c>
      <c r="R38" s="172" t="s">
        <v>328</v>
      </c>
      <c r="S38" s="172" t="s">
        <v>329</v>
      </c>
      <c r="T38" s="172" t="s">
        <v>329</v>
      </c>
      <c r="U38" s="1485"/>
      <c r="V38" s="438"/>
    </row>
    <row r="39" spans="1:23" ht="15" customHeight="1" x14ac:dyDescent="0.35">
      <c r="A39" s="1486" t="str">
        <f>B33</f>
        <v>EXTRA-urb.d.1</v>
      </c>
      <c r="B39" s="506">
        <v>1</v>
      </c>
      <c r="C39" s="224"/>
      <c r="D39" s="507"/>
      <c r="E39" s="507"/>
      <c r="F39" s="224"/>
      <c r="G39" s="508"/>
      <c r="H39" s="120"/>
      <c r="I39" s="509"/>
      <c r="J39" s="510"/>
      <c r="K39" s="442"/>
      <c r="L39" s="511"/>
      <c r="M39" s="509"/>
      <c r="N39" s="443"/>
      <c r="O39" s="512"/>
      <c r="P39" s="512"/>
      <c r="Q39" s="509"/>
      <c r="R39" s="509"/>
      <c r="S39" s="509"/>
      <c r="T39" s="509"/>
      <c r="U39" s="513"/>
      <c r="V39" s="497"/>
    </row>
    <row r="40" spans="1:23" x14ac:dyDescent="0.35">
      <c r="A40" s="1486"/>
      <c r="B40" s="514">
        <v>2</v>
      </c>
      <c r="C40" s="183"/>
      <c r="D40" s="515"/>
      <c r="E40" s="515"/>
      <c r="F40" s="183"/>
      <c r="G40" s="516"/>
      <c r="H40" s="183"/>
      <c r="I40" s="517"/>
      <c r="J40" s="518"/>
      <c r="K40" s="446"/>
      <c r="L40" s="519"/>
      <c r="M40" s="517"/>
      <c r="N40" s="447"/>
      <c r="O40" s="520"/>
      <c r="P40" s="520"/>
      <c r="Q40" s="517"/>
      <c r="R40" s="517" t="s">
        <v>330</v>
      </c>
      <c r="S40" s="517"/>
      <c r="T40" s="517"/>
      <c r="U40" s="521"/>
      <c r="V40" s="497"/>
    </row>
    <row r="41" spans="1:23" x14ac:dyDescent="0.35">
      <c r="A41" s="1486"/>
      <c r="B41" s="514">
        <v>3</v>
      </c>
      <c r="C41" s="183"/>
      <c r="D41" s="515"/>
      <c r="E41" s="515"/>
      <c r="F41" s="183"/>
      <c r="G41" s="516"/>
      <c r="H41" s="183"/>
      <c r="I41" s="517"/>
      <c r="J41" s="518"/>
      <c r="K41" s="446"/>
      <c r="L41" s="519"/>
      <c r="M41" s="517"/>
      <c r="N41" s="447"/>
      <c r="O41" s="520"/>
      <c r="P41" s="520"/>
      <c r="Q41" s="517"/>
      <c r="R41" s="517"/>
      <c r="S41" s="517"/>
      <c r="T41" s="517"/>
      <c r="U41" s="521"/>
      <c r="V41" s="497"/>
    </row>
    <row r="42" spans="1:23" x14ac:dyDescent="0.35">
      <c r="A42" s="1486"/>
      <c r="B42" s="514">
        <v>4</v>
      </c>
      <c r="C42" s="183"/>
      <c r="D42" s="515"/>
      <c r="E42" s="515"/>
      <c r="F42" s="183"/>
      <c r="G42" s="516"/>
      <c r="H42" s="183"/>
      <c r="I42" s="517"/>
      <c r="J42" s="518"/>
      <c r="K42" s="446"/>
      <c r="L42" s="519"/>
      <c r="M42" s="517"/>
      <c r="N42" s="447"/>
      <c r="O42" s="520"/>
      <c r="P42" s="520"/>
      <c r="Q42" s="517"/>
      <c r="R42" s="517"/>
      <c r="S42" s="517"/>
      <c r="T42" s="517"/>
      <c r="U42" s="521"/>
      <c r="V42" s="497"/>
    </row>
    <row r="43" spans="1:23" x14ac:dyDescent="0.35">
      <c r="A43" s="1486"/>
      <c r="B43" s="514">
        <v>5</v>
      </c>
      <c r="C43" s="183"/>
      <c r="D43" s="515"/>
      <c r="E43" s="515"/>
      <c r="F43" s="183"/>
      <c r="G43" s="516"/>
      <c r="H43" s="183"/>
      <c r="I43" s="517"/>
      <c r="J43" s="518"/>
      <c r="K43" s="446"/>
      <c r="L43" s="519"/>
      <c r="M43" s="517"/>
      <c r="N43" s="447"/>
      <c r="O43" s="520"/>
      <c r="P43" s="520"/>
      <c r="Q43" s="517"/>
      <c r="R43" s="517"/>
      <c r="S43" s="517"/>
      <c r="T43" s="517"/>
      <c r="U43" s="521"/>
      <c r="V43" s="497"/>
    </row>
    <row r="44" spans="1:23" x14ac:dyDescent="0.35">
      <c r="A44" s="1486"/>
      <c r="B44" s="514">
        <v>6</v>
      </c>
      <c r="C44" s="183"/>
      <c r="D44" s="515"/>
      <c r="E44" s="515"/>
      <c r="F44" s="183"/>
      <c r="G44" s="516"/>
      <c r="H44" s="183"/>
      <c r="I44" s="517"/>
      <c r="J44" s="518"/>
      <c r="K44" s="446"/>
      <c r="L44" s="519"/>
      <c r="M44" s="517"/>
      <c r="N44" s="447"/>
      <c r="O44" s="520"/>
      <c r="P44" s="520"/>
      <c r="Q44" s="517"/>
      <c r="R44" s="517"/>
      <c r="S44" s="517"/>
      <c r="T44" s="517"/>
      <c r="U44" s="521"/>
      <c r="V44" s="497"/>
    </row>
    <row r="45" spans="1:23" x14ac:dyDescent="0.35">
      <c r="A45" s="1486"/>
      <c r="B45" s="514">
        <v>7</v>
      </c>
      <c r="C45" s="183"/>
      <c r="D45" s="515"/>
      <c r="E45" s="515"/>
      <c r="F45" s="183"/>
      <c r="G45" s="516"/>
      <c r="H45" s="183"/>
      <c r="I45" s="517"/>
      <c r="J45" s="518"/>
      <c r="K45" s="446"/>
      <c r="L45" s="519"/>
      <c r="M45" s="517"/>
      <c r="N45" s="447"/>
      <c r="O45" s="520"/>
      <c r="P45" s="520"/>
      <c r="Q45" s="517"/>
      <c r="R45" s="517"/>
      <c r="S45" s="517"/>
      <c r="T45" s="517"/>
      <c r="U45" s="521"/>
      <c r="V45" s="497"/>
    </row>
    <row r="46" spans="1:23" x14ac:dyDescent="0.35">
      <c r="A46" s="1486"/>
      <c r="B46" s="514">
        <v>8</v>
      </c>
      <c r="C46" s="183"/>
      <c r="D46" s="515"/>
      <c r="E46" s="515"/>
      <c r="F46" s="183"/>
      <c r="G46" s="516"/>
      <c r="H46" s="183"/>
      <c r="I46" s="517"/>
      <c r="J46" s="518"/>
      <c r="K46" s="446"/>
      <c r="L46" s="519"/>
      <c r="M46" s="517"/>
      <c r="N46" s="447"/>
      <c r="O46" s="520"/>
      <c r="P46" s="520"/>
      <c r="Q46" s="517"/>
      <c r="R46" s="517"/>
      <c r="S46" s="517"/>
      <c r="T46" s="517"/>
      <c r="U46" s="521"/>
      <c r="V46" s="497"/>
    </row>
    <row r="47" spans="1:23" x14ac:dyDescent="0.35">
      <c r="A47" s="1486"/>
      <c r="B47" s="514">
        <v>9</v>
      </c>
      <c r="C47" s="183"/>
      <c r="D47" s="515"/>
      <c r="E47" s="515"/>
      <c r="F47" s="183"/>
      <c r="G47" s="516"/>
      <c r="H47" s="183"/>
      <c r="I47" s="517"/>
      <c r="J47" s="518"/>
      <c r="K47" s="446"/>
      <c r="L47" s="519"/>
      <c r="M47" s="517"/>
      <c r="N47" s="447"/>
      <c r="O47" s="520"/>
      <c r="P47" s="520"/>
      <c r="Q47" s="517"/>
      <c r="R47" s="517"/>
      <c r="S47" s="517"/>
      <c r="T47" s="517"/>
      <c r="U47" s="521"/>
      <c r="V47" s="497"/>
    </row>
    <row r="48" spans="1:23" ht="15" thickBot="1" x14ac:dyDescent="0.4">
      <c r="A48" s="1487"/>
      <c r="B48" s="522">
        <v>10</v>
      </c>
      <c r="C48" s="523"/>
      <c r="D48" s="524"/>
      <c r="E48" s="524"/>
      <c r="F48" s="523"/>
      <c r="G48" s="525"/>
      <c r="H48" s="523"/>
      <c r="I48" s="526"/>
      <c r="J48" s="527"/>
      <c r="K48" s="451"/>
      <c r="L48" s="528"/>
      <c r="M48" s="526"/>
      <c r="N48" s="452"/>
      <c r="O48" s="529"/>
      <c r="P48" s="529"/>
      <c r="Q48" s="526"/>
      <c r="R48" s="526"/>
      <c r="S48" s="526"/>
      <c r="T48" s="526"/>
      <c r="U48" s="530"/>
      <c r="V48" s="497"/>
    </row>
    <row r="49" spans="1:23" s="104" customFormat="1" ht="24.65" customHeight="1" thickBot="1" x14ac:dyDescent="0.4">
      <c r="A49" s="564"/>
      <c r="B49" s="430"/>
      <c r="C49" s="565"/>
      <c r="D49" s="566"/>
      <c r="E49" s="424" t="s">
        <v>331</v>
      </c>
      <c r="F49" s="425">
        <f>COUNTA(F39:F48)</f>
        <v>0</v>
      </c>
      <c r="G49" s="426">
        <f>COUNTA(G39:G48)</f>
        <v>0</v>
      </c>
      <c r="H49" s="565"/>
      <c r="I49" s="431"/>
      <c r="J49" s="567"/>
      <c r="K49" s="567"/>
      <c r="L49" s="568"/>
      <c r="M49" s="1354" t="s">
        <v>563</v>
      </c>
      <c r="N49" s="1355"/>
      <c r="O49" s="747">
        <f>SUM(O39:O48)</f>
        <v>0</v>
      </c>
      <c r="P49" s="748">
        <f>SUM(P39:P48)</f>
        <v>0</v>
      </c>
      <c r="Q49" s="431"/>
      <c r="S49" s="113"/>
      <c r="T49" s="117"/>
      <c r="U49" s="531"/>
      <c r="V49" s="455"/>
    </row>
    <row r="50" spans="1:23" ht="15" thickBot="1" x14ac:dyDescent="0.4">
      <c r="A50" s="532"/>
      <c r="B50" s="533"/>
      <c r="C50" s="534"/>
      <c r="D50" s="534"/>
      <c r="E50" s="534"/>
      <c r="F50" s="533"/>
      <c r="G50" s="534"/>
      <c r="H50" s="534"/>
      <c r="I50" s="533"/>
      <c r="J50" s="533"/>
      <c r="K50" s="533"/>
      <c r="L50" s="534"/>
      <c r="M50" s="534"/>
      <c r="N50" s="534"/>
      <c r="O50" s="534"/>
      <c r="P50" s="534"/>
      <c r="Q50" s="534"/>
      <c r="R50" s="534"/>
      <c r="S50" s="534"/>
      <c r="T50" s="535"/>
      <c r="U50" s="534"/>
      <c r="V50" s="536"/>
    </row>
    <row r="51" spans="1:23" ht="15" thickBot="1" x14ac:dyDescent="0.4">
      <c r="A51" s="493"/>
      <c r="B51" s="463"/>
      <c r="C51" s="494"/>
      <c r="D51" s="494"/>
      <c r="E51" s="494"/>
      <c r="F51" s="463"/>
      <c r="G51" s="494"/>
      <c r="H51" s="494"/>
      <c r="I51" s="463"/>
      <c r="J51" s="463"/>
      <c r="K51" s="463"/>
      <c r="L51" s="494"/>
      <c r="M51" s="494"/>
      <c r="N51" s="494"/>
      <c r="O51" s="494"/>
      <c r="P51" s="494"/>
      <c r="Q51" s="494"/>
      <c r="R51" s="494"/>
      <c r="S51" s="494"/>
      <c r="T51" s="494"/>
      <c r="U51" s="494"/>
      <c r="V51" s="495"/>
    </row>
    <row r="52" spans="1:23" ht="33.75" customHeight="1" thickBot="1" x14ac:dyDescent="0.4">
      <c r="A52" s="173" t="s">
        <v>9</v>
      </c>
      <c r="B52" s="1488" t="s">
        <v>145</v>
      </c>
      <c r="C52" s="1489"/>
      <c r="E52" s="1490" t="s">
        <v>294</v>
      </c>
      <c r="F52" s="1491"/>
      <c r="G52" s="1492">
        <f>VLOOKUP(B52,'EXTRAUrbano.Piano inv. forn '!$D$233:$AB$270,3,FALSE)</f>
        <v>0</v>
      </c>
      <c r="H52" s="1493"/>
      <c r="I52" s="486"/>
      <c r="J52" s="1490" t="s">
        <v>295</v>
      </c>
      <c r="K52" s="1494"/>
      <c r="L52" s="1491"/>
      <c r="M52" s="1492">
        <f>VLOOKUP(B52,'EXTRAUrbano.Piano inv. forn '!$D$233:$AB$270,4,O54)</f>
        <v>0</v>
      </c>
      <c r="N52" s="1493"/>
      <c r="P52" s="173" t="s">
        <v>296</v>
      </c>
      <c r="Q52" s="436"/>
      <c r="S52" s="496" t="s">
        <v>297</v>
      </c>
      <c r="T52" s="1495"/>
      <c r="U52" s="1496"/>
      <c r="V52" s="497"/>
    </row>
    <row r="53" spans="1:23" ht="13.5" customHeight="1" thickBot="1" x14ac:dyDescent="0.4">
      <c r="A53" s="498"/>
      <c r="B53" s="499"/>
      <c r="C53" s="499"/>
      <c r="E53" s="500"/>
      <c r="F53" s="500"/>
      <c r="G53" s="501"/>
      <c r="H53" s="501"/>
      <c r="I53" s="486"/>
      <c r="J53" s="500"/>
      <c r="K53" s="500"/>
      <c r="L53" s="500"/>
      <c r="M53" s="501"/>
      <c r="N53" s="501"/>
      <c r="P53" s="117"/>
      <c r="S53" s="117"/>
      <c r="T53" s="502"/>
      <c r="V53" s="503"/>
      <c r="W53" s="502"/>
    </row>
    <row r="54" spans="1:23" ht="33.75" customHeight="1" thickBot="1" x14ac:dyDescent="0.4">
      <c r="A54" s="1497" t="s">
        <v>298</v>
      </c>
      <c r="B54" s="1498"/>
      <c r="C54" s="1498"/>
      <c r="D54" s="1499"/>
      <c r="E54" s="1500">
        <f>VLOOKUP(B52,'EXTRAUrbano.Piano inv. forn '!$D$233:$AB$270,17,FALSE)</f>
        <v>0</v>
      </c>
      <c r="F54" s="1501"/>
      <c r="G54" s="1501"/>
      <c r="H54" s="1502"/>
      <c r="I54" s="486"/>
      <c r="J54" s="1503" t="s">
        <v>53</v>
      </c>
      <c r="K54" s="1504"/>
      <c r="L54" s="1505"/>
      <c r="M54" s="1500">
        <f>VLOOKUP(B52,'EXTRAUrbano.Piano inv. forn '!$D$233:$AB$270,19,FALSE)</f>
        <v>0</v>
      </c>
      <c r="N54" s="1502"/>
      <c r="O54" s="504"/>
      <c r="P54" s="496" t="s">
        <v>299</v>
      </c>
      <c r="Q54" s="505">
        <f>M54+E54</f>
        <v>0</v>
      </c>
      <c r="S54" s="496" t="s">
        <v>300</v>
      </c>
      <c r="T54" s="1495"/>
      <c r="U54" s="1496"/>
      <c r="V54" s="503"/>
      <c r="W54" s="502"/>
    </row>
    <row r="55" spans="1:23" ht="21.75" customHeight="1" thickBot="1" x14ac:dyDescent="0.4">
      <c r="A55" s="136"/>
      <c r="B55" s="137"/>
      <c r="C55" s="137"/>
      <c r="D55" s="137"/>
      <c r="E55" s="492"/>
      <c r="F55" s="492"/>
      <c r="G55" s="492"/>
      <c r="H55" s="492"/>
      <c r="I55" s="486"/>
      <c r="J55" s="500"/>
      <c r="K55" s="500"/>
      <c r="L55" s="500"/>
      <c r="M55" s="492"/>
      <c r="N55" s="492"/>
      <c r="O55" s="504"/>
      <c r="P55" s="117"/>
      <c r="Q55" s="504"/>
      <c r="S55" s="117"/>
      <c r="T55" s="499"/>
      <c r="U55" s="499"/>
      <c r="V55" s="503"/>
      <c r="W55" s="502"/>
    </row>
    <row r="56" spans="1:23" s="166" customFormat="1" ht="72" customHeight="1" x14ac:dyDescent="0.35">
      <c r="A56" s="1480" t="s">
        <v>301</v>
      </c>
      <c r="B56" s="1482" t="s">
        <v>302</v>
      </c>
      <c r="C56" s="1482" t="s">
        <v>303</v>
      </c>
      <c r="D56" s="169" t="s">
        <v>304</v>
      </c>
      <c r="E56" s="170" t="s">
        <v>305</v>
      </c>
      <c r="F56" s="169" t="s">
        <v>306</v>
      </c>
      <c r="G56" s="169" t="s">
        <v>307</v>
      </c>
      <c r="H56" s="171" t="s">
        <v>268</v>
      </c>
      <c r="I56" s="171" t="s">
        <v>308</v>
      </c>
      <c r="J56" s="171" t="s">
        <v>309</v>
      </c>
      <c r="K56" s="171" t="s">
        <v>818</v>
      </c>
      <c r="L56" s="171" t="s">
        <v>310</v>
      </c>
      <c r="M56" s="171" t="s">
        <v>311</v>
      </c>
      <c r="N56" s="171" t="s">
        <v>312</v>
      </c>
      <c r="O56" s="171" t="s">
        <v>313</v>
      </c>
      <c r="P56" s="171" t="s">
        <v>314</v>
      </c>
      <c r="Q56" s="171" t="s">
        <v>315</v>
      </c>
      <c r="R56" s="171" t="s">
        <v>316</v>
      </c>
      <c r="S56" s="171" t="s">
        <v>317</v>
      </c>
      <c r="T56" s="780" t="s">
        <v>819</v>
      </c>
      <c r="U56" s="1484" t="s">
        <v>319</v>
      </c>
      <c r="V56" s="438"/>
    </row>
    <row r="57" spans="1:23" s="166" customFormat="1" ht="40.5" customHeight="1" thickBot="1" x14ac:dyDescent="0.4">
      <c r="A57" s="1481"/>
      <c r="B57" s="1483"/>
      <c r="C57" s="1483"/>
      <c r="D57" s="172" t="s">
        <v>320</v>
      </c>
      <c r="E57" s="172" t="s">
        <v>333</v>
      </c>
      <c r="F57" s="172" t="s">
        <v>322</v>
      </c>
      <c r="G57" s="172" t="s">
        <v>322</v>
      </c>
      <c r="H57" s="172" t="s">
        <v>345</v>
      </c>
      <c r="I57" s="172" t="s">
        <v>348</v>
      </c>
      <c r="J57" s="172" t="s">
        <v>323</v>
      </c>
      <c r="K57" s="172" t="s">
        <v>324</v>
      </c>
      <c r="L57" s="172" t="s">
        <v>324</v>
      </c>
      <c r="M57" s="172" t="s">
        <v>325</v>
      </c>
      <c r="N57" s="172" t="s">
        <v>324</v>
      </c>
      <c r="O57" s="172" t="s">
        <v>326</v>
      </c>
      <c r="P57" s="172" t="s">
        <v>820</v>
      </c>
      <c r="Q57" s="172" t="s">
        <v>327</v>
      </c>
      <c r="R57" s="172" t="s">
        <v>328</v>
      </c>
      <c r="S57" s="172" t="s">
        <v>329</v>
      </c>
      <c r="T57" s="172" t="s">
        <v>329</v>
      </c>
      <c r="U57" s="1485"/>
      <c r="V57" s="438"/>
    </row>
    <row r="58" spans="1:23" ht="15" customHeight="1" x14ac:dyDescent="0.35">
      <c r="A58" s="1486" t="str">
        <f>B52</f>
        <v>EXTRA-urb.d.1</v>
      </c>
      <c r="B58" s="506">
        <v>1</v>
      </c>
      <c r="C58" s="224"/>
      <c r="D58" s="507"/>
      <c r="E58" s="507"/>
      <c r="F58" s="224"/>
      <c r="G58" s="508"/>
      <c r="H58" s="120"/>
      <c r="I58" s="509"/>
      <c r="J58" s="510"/>
      <c r="K58" s="442"/>
      <c r="L58" s="511"/>
      <c r="M58" s="509"/>
      <c r="N58" s="443"/>
      <c r="O58" s="512"/>
      <c r="P58" s="512"/>
      <c r="Q58" s="509"/>
      <c r="R58" s="509"/>
      <c r="S58" s="509"/>
      <c r="T58" s="509"/>
      <c r="U58" s="513"/>
      <c r="V58" s="497"/>
    </row>
    <row r="59" spans="1:23" x14ac:dyDescent="0.35">
      <c r="A59" s="1486"/>
      <c r="B59" s="514">
        <v>2</v>
      </c>
      <c r="C59" s="183"/>
      <c r="D59" s="515"/>
      <c r="E59" s="515"/>
      <c r="F59" s="183"/>
      <c r="G59" s="516"/>
      <c r="H59" s="183"/>
      <c r="I59" s="517"/>
      <c r="J59" s="518"/>
      <c r="K59" s="446"/>
      <c r="L59" s="519"/>
      <c r="M59" s="517"/>
      <c r="N59" s="447"/>
      <c r="O59" s="520"/>
      <c r="P59" s="520"/>
      <c r="Q59" s="517"/>
      <c r="R59" s="517" t="s">
        <v>330</v>
      </c>
      <c r="S59" s="517"/>
      <c r="T59" s="517"/>
      <c r="U59" s="521"/>
      <c r="V59" s="497"/>
    </row>
    <row r="60" spans="1:23" x14ac:dyDescent="0.35">
      <c r="A60" s="1486"/>
      <c r="B60" s="514">
        <v>3</v>
      </c>
      <c r="C60" s="183"/>
      <c r="D60" s="515"/>
      <c r="E60" s="515"/>
      <c r="F60" s="183"/>
      <c r="G60" s="516"/>
      <c r="H60" s="183"/>
      <c r="I60" s="517"/>
      <c r="J60" s="518"/>
      <c r="K60" s="446"/>
      <c r="L60" s="519"/>
      <c r="M60" s="517"/>
      <c r="N60" s="447"/>
      <c r="O60" s="520"/>
      <c r="P60" s="520"/>
      <c r="Q60" s="517"/>
      <c r="R60" s="517"/>
      <c r="S60" s="517"/>
      <c r="T60" s="517"/>
      <c r="U60" s="521"/>
      <c r="V60" s="497"/>
    </row>
    <row r="61" spans="1:23" x14ac:dyDescent="0.35">
      <c r="A61" s="1486"/>
      <c r="B61" s="514">
        <v>4</v>
      </c>
      <c r="C61" s="183"/>
      <c r="D61" s="515"/>
      <c r="E61" s="515"/>
      <c r="F61" s="183"/>
      <c r="G61" s="516"/>
      <c r="H61" s="183"/>
      <c r="I61" s="517"/>
      <c r="J61" s="518"/>
      <c r="K61" s="446"/>
      <c r="L61" s="519"/>
      <c r="M61" s="517"/>
      <c r="N61" s="447"/>
      <c r="O61" s="520"/>
      <c r="P61" s="520"/>
      <c r="Q61" s="517"/>
      <c r="R61" s="517"/>
      <c r="S61" s="517"/>
      <c r="T61" s="517"/>
      <c r="U61" s="521"/>
      <c r="V61" s="497"/>
    </row>
    <row r="62" spans="1:23" x14ac:dyDescent="0.35">
      <c r="A62" s="1486"/>
      <c r="B62" s="514">
        <v>5</v>
      </c>
      <c r="C62" s="183"/>
      <c r="D62" s="515"/>
      <c r="E62" s="515"/>
      <c r="F62" s="183"/>
      <c r="G62" s="516"/>
      <c r="H62" s="183"/>
      <c r="I62" s="517"/>
      <c r="J62" s="518"/>
      <c r="K62" s="446"/>
      <c r="L62" s="519"/>
      <c r="M62" s="517"/>
      <c r="N62" s="447"/>
      <c r="O62" s="520"/>
      <c r="P62" s="520"/>
      <c r="Q62" s="517"/>
      <c r="R62" s="517"/>
      <c r="S62" s="517"/>
      <c r="T62" s="517"/>
      <c r="U62" s="521"/>
      <c r="V62" s="497"/>
    </row>
    <row r="63" spans="1:23" x14ac:dyDescent="0.35">
      <c r="A63" s="1486"/>
      <c r="B63" s="514">
        <v>6</v>
      </c>
      <c r="C63" s="183"/>
      <c r="D63" s="515"/>
      <c r="E63" s="515"/>
      <c r="F63" s="183"/>
      <c r="G63" s="516"/>
      <c r="H63" s="183"/>
      <c r="I63" s="517"/>
      <c r="J63" s="518"/>
      <c r="K63" s="446"/>
      <c r="L63" s="519"/>
      <c r="M63" s="517"/>
      <c r="N63" s="447"/>
      <c r="O63" s="520"/>
      <c r="P63" s="520"/>
      <c r="Q63" s="517"/>
      <c r="R63" s="517"/>
      <c r="S63" s="517"/>
      <c r="T63" s="517"/>
      <c r="U63" s="521"/>
      <c r="V63" s="497"/>
    </row>
    <row r="64" spans="1:23" x14ac:dyDescent="0.35">
      <c r="A64" s="1486"/>
      <c r="B64" s="514">
        <v>7</v>
      </c>
      <c r="C64" s="183"/>
      <c r="D64" s="515"/>
      <c r="E64" s="515"/>
      <c r="F64" s="183"/>
      <c r="G64" s="516"/>
      <c r="H64" s="183"/>
      <c r="I64" s="517"/>
      <c r="J64" s="518"/>
      <c r="K64" s="446"/>
      <c r="L64" s="519"/>
      <c r="M64" s="517"/>
      <c r="N64" s="447"/>
      <c r="O64" s="520"/>
      <c r="P64" s="520"/>
      <c r="Q64" s="517"/>
      <c r="R64" s="517"/>
      <c r="S64" s="517"/>
      <c r="T64" s="517"/>
      <c r="U64" s="521"/>
      <c r="V64" s="497"/>
    </row>
    <row r="65" spans="1:23" x14ac:dyDescent="0.35">
      <c r="A65" s="1486"/>
      <c r="B65" s="514">
        <v>8</v>
      </c>
      <c r="C65" s="183"/>
      <c r="D65" s="515"/>
      <c r="E65" s="515"/>
      <c r="F65" s="183"/>
      <c r="G65" s="516"/>
      <c r="H65" s="183"/>
      <c r="I65" s="517"/>
      <c r="J65" s="518"/>
      <c r="K65" s="446"/>
      <c r="L65" s="519"/>
      <c r="M65" s="517"/>
      <c r="N65" s="447"/>
      <c r="O65" s="520"/>
      <c r="P65" s="520"/>
      <c r="Q65" s="517"/>
      <c r="R65" s="517"/>
      <c r="S65" s="517"/>
      <c r="T65" s="517"/>
      <c r="U65" s="521"/>
      <c r="V65" s="497"/>
    </row>
    <row r="66" spans="1:23" x14ac:dyDescent="0.35">
      <c r="A66" s="1486"/>
      <c r="B66" s="514">
        <v>9</v>
      </c>
      <c r="C66" s="183"/>
      <c r="D66" s="515"/>
      <c r="E66" s="515"/>
      <c r="F66" s="183"/>
      <c r="G66" s="516"/>
      <c r="H66" s="183"/>
      <c r="I66" s="517"/>
      <c r="J66" s="518"/>
      <c r="K66" s="446"/>
      <c r="L66" s="519"/>
      <c r="M66" s="517"/>
      <c r="N66" s="447"/>
      <c r="O66" s="520"/>
      <c r="P66" s="520"/>
      <c r="Q66" s="517"/>
      <c r="R66" s="517"/>
      <c r="S66" s="517"/>
      <c r="T66" s="517"/>
      <c r="U66" s="521"/>
      <c r="V66" s="497"/>
    </row>
    <row r="67" spans="1:23" ht="15" thickBot="1" x14ac:dyDescent="0.4">
      <c r="A67" s="1487"/>
      <c r="B67" s="522">
        <v>10</v>
      </c>
      <c r="C67" s="523"/>
      <c r="D67" s="524"/>
      <c r="E67" s="524"/>
      <c r="F67" s="523"/>
      <c r="G67" s="525"/>
      <c r="H67" s="523"/>
      <c r="I67" s="526"/>
      <c r="J67" s="527"/>
      <c r="K67" s="451"/>
      <c r="L67" s="528"/>
      <c r="M67" s="526"/>
      <c r="N67" s="452"/>
      <c r="O67" s="529"/>
      <c r="P67" s="529"/>
      <c r="Q67" s="526"/>
      <c r="R67" s="526"/>
      <c r="S67" s="526"/>
      <c r="T67" s="526"/>
      <c r="U67" s="530"/>
      <c r="V67" s="497"/>
    </row>
    <row r="68" spans="1:23" s="104" customFormat="1" ht="24.65" customHeight="1" thickBot="1" x14ac:dyDescent="0.4">
      <c r="A68" s="564"/>
      <c r="B68" s="430"/>
      <c r="C68" s="565"/>
      <c r="D68" s="566"/>
      <c r="E68" s="424" t="s">
        <v>331</v>
      </c>
      <c r="F68" s="425">
        <f>COUNTA(F58:F67)</f>
        <v>0</v>
      </c>
      <c r="G68" s="426">
        <f>COUNTA(G58:G67)</f>
        <v>0</v>
      </c>
      <c r="H68" s="565"/>
      <c r="I68" s="431"/>
      <c r="J68" s="567"/>
      <c r="K68" s="567"/>
      <c r="L68" s="568"/>
      <c r="M68" s="1354" t="s">
        <v>563</v>
      </c>
      <c r="N68" s="1355"/>
      <c r="O68" s="747">
        <f>SUM(O58:O67)</f>
        <v>0</v>
      </c>
      <c r="P68" s="748">
        <f>SUM(P58:P67)</f>
        <v>0</v>
      </c>
      <c r="Q68" s="431"/>
      <c r="S68" s="113"/>
      <c r="T68" s="117"/>
      <c r="U68" s="531"/>
      <c r="V68" s="455"/>
    </row>
    <row r="69" spans="1:23" ht="15" thickBot="1" x14ac:dyDescent="0.4">
      <c r="A69" s="532"/>
      <c r="B69" s="533"/>
      <c r="C69" s="534"/>
      <c r="D69" s="534"/>
      <c r="E69" s="534"/>
      <c r="F69" s="533"/>
      <c r="G69" s="534"/>
      <c r="H69" s="534"/>
      <c r="I69" s="533"/>
      <c r="J69" s="533"/>
      <c r="K69" s="533"/>
      <c r="L69" s="534"/>
      <c r="M69" s="534"/>
      <c r="N69" s="534"/>
      <c r="O69" s="534"/>
      <c r="P69" s="534"/>
      <c r="Q69" s="534"/>
      <c r="R69" s="534"/>
      <c r="S69" s="534"/>
      <c r="T69" s="535"/>
      <c r="U69" s="534"/>
      <c r="V69" s="536"/>
    </row>
    <row r="70" spans="1:23" ht="15" thickBot="1" x14ac:dyDescent="0.4">
      <c r="A70" s="493"/>
      <c r="B70" s="463"/>
      <c r="C70" s="494"/>
      <c r="D70" s="494"/>
      <c r="E70" s="494"/>
      <c r="F70" s="463"/>
      <c r="G70" s="494"/>
      <c r="H70" s="494"/>
      <c r="I70" s="463"/>
      <c r="J70" s="463"/>
      <c r="K70" s="463"/>
      <c r="L70" s="494"/>
      <c r="M70" s="494"/>
      <c r="N70" s="494"/>
      <c r="O70" s="494"/>
      <c r="P70" s="494"/>
      <c r="Q70" s="494"/>
      <c r="R70" s="494"/>
      <c r="S70" s="494"/>
      <c r="T70" s="494"/>
      <c r="U70" s="494"/>
      <c r="V70" s="495"/>
    </row>
    <row r="71" spans="1:23" ht="33.75" customHeight="1" thickBot="1" x14ac:dyDescent="0.4">
      <c r="A71" s="173" t="s">
        <v>9</v>
      </c>
      <c r="B71" s="1488" t="s">
        <v>145</v>
      </c>
      <c r="C71" s="1489"/>
      <c r="E71" s="1490" t="s">
        <v>294</v>
      </c>
      <c r="F71" s="1491"/>
      <c r="G71" s="1492">
        <f>VLOOKUP(B71,'EXTRAUrbano.Piano inv. forn '!$D$233:$AB$270,3,FALSE)</f>
        <v>0</v>
      </c>
      <c r="H71" s="1493"/>
      <c r="I71" s="486"/>
      <c r="J71" s="1490" t="s">
        <v>295</v>
      </c>
      <c r="K71" s="1494"/>
      <c r="L71" s="1491"/>
      <c r="M71" s="1492">
        <f>VLOOKUP(B71,'EXTRAUrbano.Piano inv. forn '!$D$233:$AB$270,4,O73)</f>
        <v>0</v>
      </c>
      <c r="N71" s="1493"/>
      <c r="P71" s="173" t="s">
        <v>296</v>
      </c>
      <c r="Q71" s="436"/>
      <c r="S71" s="496" t="s">
        <v>297</v>
      </c>
      <c r="T71" s="1495"/>
      <c r="U71" s="1496"/>
      <c r="V71" s="497"/>
    </row>
    <row r="72" spans="1:23" ht="13.5" customHeight="1" thickBot="1" x14ac:dyDescent="0.4">
      <c r="A72" s="498"/>
      <c r="B72" s="499"/>
      <c r="C72" s="499"/>
      <c r="E72" s="500"/>
      <c r="F72" s="500"/>
      <c r="G72" s="501"/>
      <c r="H72" s="501"/>
      <c r="I72" s="486"/>
      <c r="J72" s="500"/>
      <c r="K72" s="500"/>
      <c r="L72" s="500"/>
      <c r="M72" s="501"/>
      <c r="N72" s="501"/>
      <c r="P72" s="117"/>
      <c r="S72" s="117"/>
      <c r="T72" s="502"/>
      <c r="V72" s="503"/>
      <c r="W72" s="502"/>
    </row>
    <row r="73" spans="1:23" ht="33.75" customHeight="1" thickBot="1" x14ac:dyDescent="0.4">
      <c r="A73" s="1497" t="s">
        <v>298</v>
      </c>
      <c r="B73" s="1498"/>
      <c r="C73" s="1498"/>
      <c r="D73" s="1499"/>
      <c r="E73" s="1500">
        <f>VLOOKUP(B71,'EXTRAUrbano.Piano inv. forn '!$D$233:$AB$270,17,FALSE)</f>
        <v>0</v>
      </c>
      <c r="F73" s="1501"/>
      <c r="G73" s="1501"/>
      <c r="H73" s="1502"/>
      <c r="I73" s="486"/>
      <c r="J73" s="1503" t="s">
        <v>53</v>
      </c>
      <c r="K73" s="1504"/>
      <c r="L73" s="1505"/>
      <c r="M73" s="1500">
        <f>VLOOKUP(B71,'EXTRAUrbano.Piano inv. forn '!$D$233:$AB$270,19,FALSE)</f>
        <v>0</v>
      </c>
      <c r="N73" s="1502"/>
      <c r="O73" s="504"/>
      <c r="P73" s="496" t="s">
        <v>299</v>
      </c>
      <c r="Q73" s="505">
        <f>M73+E73</f>
        <v>0</v>
      </c>
      <c r="S73" s="496" t="s">
        <v>300</v>
      </c>
      <c r="T73" s="1495"/>
      <c r="U73" s="1496"/>
      <c r="V73" s="503"/>
      <c r="W73" s="502"/>
    </row>
    <row r="74" spans="1:23" ht="21.75" customHeight="1" thickBot="1" x14ac:dyDescent="0.4">
      <c r="A74" s="136"/>
      <c r="B74" s="137"/>
      <c r="C74" s="137"/>
      <c r="D74" s="137"/>
      <c r="E74" s="492"/>
      <c r="F74" s="492"/>
      <c r="G74" s="492"/>
      <c r="H74" s="492"/>
      <c r="I74" s="486"/>
      <c r="J74" s="500"/>
      <c r="K74" s="500"/>
      <c r="L74" s="500"/>
      <c r="M74" s="492"/>
      <c r="N74" s="492"/>
      <c r="O74" s="504"/>
      <c r="P74" s="117"/>
      <c r="Q74" s="504"/>
      <c r="S74" s="117"/>
      <c r="T74" s="499"/>
      <c r="U74" s="499"/>
      <c r="V74" s="503"/>
      <c r="W74" s="502"/>
    </row>
    <row r="75" spans="1:23" s="166" customFormat="1" ht="72" customHeight="1" x14ac:dyDescent="0.35">
      <c r="A75" s="1480" t="s">
        <v>301</v>
      </c>
      <c r="B75" s="1482" t="s">
        <v>302</v>
      </c>
      <c r="C75" s="1482" t="s">
        <v>303</v>
      </c>
      <c r="D75" s="169" t="s">
        <v>304</v>
      </c>
      <c r="E75" s="170" t="s">
        <v>305</v>
      </c>
      <c r="F75" s="169" t="s">
        <v>306</v>
      </c>
      <c r="G75" s="169" t="s">
        <v>307</v>
      </c>
      <c r="H75" s="171" t="s">
        <v>268</v>
      </c>
      <c r="I75" s="171" t="s">
        <v>308</v>
      </c>
      <c r="J75" s="171" t="s">
        <v>309</v>
      </c>
      <c r="K75" s="171" t="s">
        <v>818</v>
      </c>
      <c r="L75" s="171" t="s">
        <v>310</v>
      </c>
      <c r="M75" s="171" t="s">
        <v>311</v>
      </c>
      <c r="N75" s="171" t="s">
        <v>312</v>
      </c>
      <c r="O75" s="171" t="s">
        <v>313</v>
      </c>
      <c r="P75" s="171" t="s">
        <v>314</v>
      </c>
      <c r="Q75" s="171" t="s">
        <v>315</v>
      </c>
      <c r="R75" s="171" t="s">
        <v>316</v>
      </c>
      <c r="S75" s="171" t="s">
        <v>317</v>
      </c>
      <c r="T75" s="780" t="s">
        <v>819</v>
      </c>
      <c r="U75" s="1484" t="s">
        <v>319</v>
      </c>
      <c r="V75" s="438"/>
    </row>
    <row r="76" spans="1:23" s="166" customFormat="1" ht="40.5" customHeight="1" thickBot="1" x14ac:dyDescent="0.4">
      <c r="A76" s="1481"/>
      <c r="B76" s="1483"/>
      <c r="C76" s="1483"/>
      <c r="D76" s="172" t="s">
        <v>320</v>
      </c>
      <c r="E76" s="172" t="s">
        <v>333</v>
      </c>
      <c r="F76" s="172" t="s">
        <v>322</v>
      </c>
      <c r="G76" s="172" t="s">
        <v>322</v>
      </c>
      <c r="H76" s="172" t="s">
        <v>345</v>
      </c>
      <c r="I76" s="172" t="s">
        <v>348</v>
      </c>
      <c r="J76" s="172" t="s">
        <v>323</v>
      </c>
      <c r="K76" s="172" t="s">
        <v>324</v>
      </c>
      <c r="L76" s="172" t="s">
        <v>324</v>
      </c>
      <c r="M76" s="172" t="s">
        <v>325</v>
      </c>
      <c r="N76" s="172" t="s">
        <v>324</v>
      </c>
      <c r="O76" s="172" t="s">
        <v>326</v>
      </c>
      <c r="P76" s="172" t="s">
        <v>820</v>
      </c>
      <c r="Q76" s="172" t="s">
        <v>327</v>
      </c>
      <c r="R76" s="172" t="s">
        <v>328</v>
      </c>
      <c r="S76" s="172" t="s">
        <v>329</v>
      </c>
      <c r="T76" s="172" t="s">
        <v>329</v>
      </c>
      <c r="U76" s="1485"/>
      <c r="V76" s="438"/>
    </row>
    <row r="77" spans="1:23" ht="15" customHeight="1" x14ac:dyDescent="0.35">
      <c r="A77" s="1486" t="str">
        <f>B71</f>
        <v>EXTRA-urb.d.1</v>
      </c>
      <c r="B77" s="506">
        <v>1</v>
      </c>
      <c r="C77" s="224"/>
      <c r="D77" s="507"/>
      <c r="E77" s="507"/>
      <c r="F77" s="224"/>
      <c r="G77" s="508"/>
      <c r="H77" s="120"/>
      <c r="I77" s="509"/>
      <c r="J77" s="510"/>
      <c r="K77" s="442"/>
      <c r="L77" s="511"/>
      <c r="M77" s="509"/>
      <c r="N77" s="443"/>
      <c r="O77" s="512"/>
      <c r="P77" s="512"/>
      <c r="Q77" s="509"/>
      <c r="R77" s="509"/>
      <c r="S77" s="509"/>
      <c r="T77" s="509"/>
      <c r="U77" s="513"/>
      <c r="V77" s="497"/>
    </row>
    <row r="78" spans="1:23" x14ac:dyDescent="0.35">
      <c r="A78" s="1486"/>
      <c r="B78" s="514">
        <v>2</v>
      </c>
      <c r="C78" s="183"/>
      <c r="D78" s="515"/>
      <c r="E78" s="515"/>
      <c r="F78" s="183"/>
      <c r="G78" s="516"/>
      <c r="H78" s="183"/>
      <c r="I78" s="517"/>
      <c r="J78" s="518"/>
      <c r="K78" s="446"/>
      <c r="L78" s="519"/>
      <c r="M78" s="517"/>
      <c r="N78" s="447"/>
      <c r="O78" s="520"/>
      <c r="P78" s="520"/>
      <c r="Q78" s="517"/>
      <c r="R78" s="517" t="s">
        <v>330</v>
      </c>
      <c r="S78" s="517"/>
      <c r="T78" s="517"/>
      <c r="U78" s="521"/>
      <c r="V78" s="497"/>
    </row>
    <row r="79" spans="1:23" x14ac:dyDescent="0.35">
      <c r="A79" s="1486"/>
      <c r="B79" s="514">
        <v>3</v>
      </c>
      <c r="C79" s="183"/>
      <c r="D79" s="515"/>
      <c r="E79" s="515"/>
      <c r="F79" s="183"/>
      <c r="G79" s="516"/>
      <c r="H79" s="183"/>
      <c r="I79" s="517"/>
      <c r="J79" s="518"/>
      <c r="K79" s="446"/>
      <c r="L79" s="519"/>
      <c r="M79" s="517"/>
      <c r="N79" s="447"/>
      <c r="O79" s="520"/>
      <c r="P79" s="520"/>
      <c r="Q79" s="517"/>
      <c r="R79" s="517"/>
      <c r="S79" s="517"/>
      <c r="T79" s="517"/>
      <c r="U79" s="521"/>
      <c r="V79" s="497"/>
    </row>
    <row r="80" spans="1:23" x14ac:dyDescent="0.35">
      <c r="A80" s="1486"/>
      <c r="B80" s="514">
        <v>4</v>
      </c>
      <c r="C80" s="183"/>
      <c r="D80" s="515"/>
      <c r="E80" s="515"/>
      <c r="F80" s="183"/>
      <c r="G80" s="516"/>
      <c r="H80" s="183"/>
      <c r="I80" s="517"/>
      <c r="J80" s="518"/>
      <c r="K80" s="446"/>
      <c r="L80" s="519"/>
      <c r="M80" s="517"/>
      <c r="N80" s="447"/>
      <c r="O80" s="520"/>
      <c r="P80" s="520"/>
      <c r="Q80" s="517"/>
      <c r="R80" s="517"/>
      <c r="S80" s="517"/>
      <c r="T80" s="517"/>
      <c r="U80" s="521"/>
      <c r="V80" s="497"/>
    </row>
    <row r="81" spans="1:23" x14ac:dyDescent="0.35">
      <c r="A81" s="1486"/>
      <c r="B81" s="514">
        <v>5</v>
      </c>
      <c r="C81" s="183"/>
      <c r="D81" s="515"/>
      <c r="E81" s="515"/>
      <c r="F81" s="183"/>
      <c r="G81" s="516"/>
      <c r="H81" s="183"/>
      <c r="I81" s="517"/>
      <c r="J81" s="518"/>
      <c r="K81" s="446"/>
      <c r="L81" s="519"/>
      <c r="M81" s="517"/>
      <c r="N81" s="447"/>
      <c r="O81" s="520"/>
      <c r="P81" s="520"/>
      <c r="Q81" s="517"/>
      <c r="R81" s="517"/>
      <c r="S81" s="517"/>
      <c r="T81" s="517"/>
      <c r="U81" s="521"/>
      <c r="V81" s="497"/>
    </row>
    <row r="82" spans="1:23" x14ac:dyDescent="0.35">
      <c r="A82" s="1486"/>
      <c r="B82" s="514">
        <v>6</v>
      </c>
      <c r="C82" s="183"/>
      <c r="D82" s="515"/>
      <c r="E82" s="515"/>
      <c r="F82" s="183"/>
      <c r="G82" s="516"/>
      <c r="H82" s="183"/>
      <c r="I82" s="517"/>
      <c r="J82" s="518"/>
      <c r="K82" s="446"/>
      <c r="L82" s="519"/>
      <c r="M82" s="517"/>
      <c r="N82" s="447"/>
      <c r="O82" s="520"/>
      <c r="P82" s="520"/>
      <c r="Q82" s="517"/>
      <c r="R82" s="517"/>
      <c r="S82" s="517"/>
      <c r="T82" s="517"/>
      <c r="U82" s="521"/>
      <c r="V82" s="497"/>
    </row>
    <row r="83" spans="1:23" x14ac:dyDescent="0.35">
      <c r="A83" s="1486"/>
      <c r="B83" s="514">
        <v>7</v>
      </c>
      <c r="C83" s="183"/>
      <c r="D83" s="515"/>
      <c r="E83" s="515"/>
      <c r="F83" s="183"/>
      <c r="G83" s="516"/>
      <c r="H83" s="183"/>
      <c r="I83" s="517"/>
      <c r="J83" s="518"/>
      <c r="K83" s="446"/>
      <c r="L83" s="519"/>
      <c r="M83" s="517"/>
      <c r="N83" s="447"/>
      <c r="O83" s="520"/>
      <c r="P83" s="520"/>
      <c r="Q83" s="517"/>
      <c r="R83" s="517"/>
      <c r="S83" s="517"/>
      <c r="T83" s="517"/>
      <c r="U83" s="521"/>
      <c r="V83" s="497"/>
    </row>
    <row r="84" spans="1:23" x14ac:dyDescent="0.35">
      <c r="A84" s="1486"/>
      <c r="B84" s="514">
        <v>8</v>
      </c>
      <c r="C84" s="183"/>
      <c r="D84" s="515"/>
      <c r="E84" s="515"/>
      <c r="F84" s="183"/>
      <c r="G84" s="516"/>
      <c r="H84" s="183"/>
      <c r="I84" s="517"/>
      <c r="J84" s="518"/>
      <c r="K84" s="446"/>
      <c r="L84" s="519"/>
      <c r="M84" s="517"/>
      <c r="N84" s="447"/>
      <c r="O84" s="520"/>
      <c r="P84" s="520"/>
      <c r="Q84" s="517"/>
      <c r="R84" s="517"/>
      <c r="S84" s="517"/>
      <c r="T84" s="517"/>
      <c r="U84" s="521"/>
      <c r="V84" s="497"/>
    </row>
    <row r="85" spans="1:23" x14ac:dyDescent="0.35">
      <c r="A85" s="1486"/>
      <c r="B85" s="514">
        <v>9</v>
      </c>
      <c r="C85" s="183"/>
      <c r="D85" s="515"/>
      <c r="E85" s="515"/>
      <c r="F85" s="183"/>
      <c r="G85" s="516"/>
      <c r="H85" s="183"/>
      <c r="I85" s="517"/>
      <c r="J85" s="518"/>
      <c r="K85" s="446"/>
      <c r="L85" s="519"/>
      <c r="M85" s="517"/>
      <c r="N85" s="447"/>
      <c r="O85" s="520"/>
      <c r="P85" s="520"/>
      <c r="Q85" s="517"/>
      <c r="R85" s="517"/>
      <c r="S85" s="517"/>
      <c r="T85" s="517"/>
      <c r="U85" s="521"/>
      <c r="V85" s="497"/>
    </row>
    <row r="86" spans="1:23" ht="15" thickBot="1" x14ac:dyDescent="0.4">
      <c r="A86" s="1487"/>
      <c r="B86" s="522">
        <v>10</v>
      </c>
      <c r="C86" s="523"/>
      <c r="D86" s="524"/>
      <c r="E86" s="524"/>
      <c r="F86" s="523"/>
      <c r="G86" s="525"/>
      <c r="H86" s="523"/>
      <c r="I86" s="526"/>
      <c r="J86" s="527"/>
      <c r="K86" s="451"/>
      <c r="L86" s="528"/>
      <c r="M86" s="526"/>
      <c r="N86" s="452"/>
      <c r="O86" s="529"/>
      <c r="P86" s="529"/>
      <c r="Q86" s="526"/>
      <c r="R86" s="526"/>
      <c r="S86" s="526"/>
      <c r="T86" s="526"/>
      <c r="U86" s="530"/>
      <c r="V86" s="497"/>
    </row>
    <row r="87" spans="1:23" s="104" customFormat="1" ht="24.65" customHeight="1" thickBot="1" x14ac:dyDescent="0.4">
      <c r="A87" s="564"/>
      <c r="B87" s="430"/>
      <c r="C87" s="565"/>
      <c r="D87" s="566"/>
      <c r="E87" s="424" t="s">
        <v>331</v>
      </c>
      <c r="F87" s="425">
        <f>COUNTA(F77:F86)</f>
        <v>0</v>
      </c>
      <c r="G87" s="426">
        <f>COUNTA(G77:G86)</f>
        <v>0</v>
      </c>
      <c r="H87" s="565"/>
      <c r="I87" s="431"/>
      <c r="J87" s="567"/>
      <c r="K87" s="567"/>
      <c r="L87" s="568"/>
      <c r="M87" s="1354" t="s">
        <v>563</v>
      </c>
      <c r="N87" s="1355"/>
      <c r="O87" s="747">
        <f>SUM(O77:O86)</f>
        <v>0</v>
      </c>
      <c r="P87" s="748">
        <f>SUM(P77:P86)</f>
        <v>0</v>
      </c>
      <c r="Q87" s="431"/>
      <c r="S87" s="113"/>
      <c r="T87" s="117"/>
      <c r="U87" s="531"/>
      <c r="V87" s="455"/>
    </row>
    <row r="88" spans="1:23" ht="15" thickBot="1" x14ac:dyDescent="0.4">
      <c r="A88" s="532"/>
      <c r="B88" s="533"/>
      <c r="C88" s="534"/>
      <c r="D88" s="534"/>
      <c r="E88" s="534"/>
      <c r="F88" s="533"/>
      <c r="G88" s="534"/>
      <c r="H88" s="534"/>
      <c r="I88" s="533"/>
      <c r="J88" s="533"/>
      <c r="K88" s="533"/>
      <c r="L88" s="534"/>
      <c r="M88" s="534"/>
      <c r="N88" s="534"/>
      <c r="O88" s="534"/>
      <c r="P88" s="534"/>
      <c r="Q88" s="534"/>
      <c r="R88" s="534"/>
      <c r="S88" s="534"/>
      <c r="T88" s="535"/>
      <c r="U88" s="534"/>
      <c r="V88" s="536"/>
    </row>
    <row r="89" spans="1:23" ht="15" thickBot="1" x14ac:dyDescent="0.4">
      <c r="A89" s="493"/>
      <c r="B89" s="463"/>
      <c r="C89" s="494"/>
      <c r="D89" s="494"/>
      <c r="E89" s="494"/>
      <c r="F89" s="463"/>
      <c r="G89" s="494"/>
      <c r="H89" s="494"/>
      <c r="I89" s="463"/>
      <c r="J89" s="463"/>
      <c r="K89" s="463"/>
      <c r="L89" s="494"/>
      <c r="M89" s="494"/>
      <c r="N89" s="494"/>
      <c r="O89" s="494"/>
      <c r="P89" s="494"/>
      <c r="Q89" s="494"/>
      <c r="R89" s="494"/>
      <c r="S89" s="494"/>
      <c r="T89" s="494"/>
      <c r="U89" s="494"/>
      <c r="V89" s="495"/>
    </row>
    <row r="90" spans="1:23" ht="33.75" customHeight="1" thickBot="1" x14ac:dyDescent="0.4">
      <c r="A90" s="173" t="s">
        <v>9</v>
      </c>
      <c r="B90" s="1488" t="s">
        <v>145</v>
      </c>
      <c r="C90" s="1489"/>
      <c r="E90" s="1490" t="s">
        <v>294</v>
      </c>
      <c r="F90" s="1491"/>
      <c r="G90" s="1492">
        <f>VLOOKUP(B90,'EXTRAUrbano.Piano inv. forn '!$D$233:$AB$270,3,FALSE)</f>
        <v>0</v>
      </c>
      <c r="H90" s="1493"/>
      <c r="I90" s="486"/>
      <c r="J90" s="1490" t="s">
        <v>295</v>
      </c>
      <c r="K90" s="1494"/>
      <c r="L90" s="1491"/>
      <c r="M90" s="1492">
        <f>VLOOKUP(B90,'EXTRAUrbano.Piano inv. forn '!$D$233:$AB$270,4,O92)</f>
        <v>0</v>
      </c>
      <c r="N90" s="1493"/>
      <c r="P90" s="173" t="s">
        <v>296</v>
      </c>
      <c r="Q90" s="436"/>
      <c r="S90" s="496" t="s">
        <v>297</v>
      </c>
      <c r="T90" s="1495"/>
      <c r="U90" s="1496"/>
      <c r="V90" s="497"/>
    </row>
    <row r="91" spans="1:23" ht="13.5" customHeight="1" thickBot="1" x14ac:dyDescent="0.4">
      <c r="A91" s="498"/>
      <c r="B91" s="499"/>
      <c r="C91" s="499"/>
      <c r="E91" s="500"/>
      <c r="F91" s="500"/>
      <c r="G91" s="501"/>
      <c r="H91" s="501"/>
      <c r="I91" s="486"/>
      <c r="J91" s="500"/>
      <c r="K91" s="500"/>
      <c r="L91" s="500"/>
      <c r="M91" s="501"/>
      <c r="N91" s="501"/>
      <c r="P91" s="117"/>
      <c r="S91" s="117"/>
      <c r="T91" s="502"/>
      <c r="V91" s="503"/>
      <c r="W91" s="502"/>
    </row>
    <row r="92" spans="1:23" ht="33.75" customHeight="1" thickBot="1" x14ac:dyDescent="0.4">
      <c r="A92" s="1497" t="s">
        <v>298</v>
      </c>
      <c r="B92" s="1498"/>
      <c r="C92" s="1498"/>
      <c r="D92" s="1499"/>
      <c r="E92" s="1500">
        <f>VLOOKUP(B90,'EXTRAUrbano.Piano inv. forn '!$D$233:$AB$270,17,FALSE)</f>
        <v>0</v>
      </c>
      <c r="F92" s="1501"/>
      <c r="G92" s="1501"/>
      <c r="H92" s="1502"/>
      <c r="I92" s="486"/>
      <c r="J92" s="1503" t="s">
        <v>53</v>
      </c>
      <c r="K92" s="1504"/>
      <c r="L92" s="1505"/>
      <c r="M92" s="1500">
        <f>VLOOKUP(B90,'EXTRAUrbano.Piano inv. forn '!$D$233:$AB$270,19,FALSE)</f>
        <v>0</v>
      </c>
      <c r="N92" s="1502"/>
      <c r="O92" s="504"/>
      <c r="P92" s="496" t="s">
        <v>299</v>
      </c>
      <c r="Q92" s="505">
        <f>M92+E92</f>
        <v>0</v>
      </c>
      <c r="S92" s="496" t="s">
        <v>300</v>
      </c>
      <c r="T92" s="1495"/>
      <c r="U92" s="1496"/>
      <c r="V92" s="503"/>
      <c r="W92" s="502"/>
    </row>
    <row r="93" spans="1:23" ht="21.75" customHeight="1" thickBot="1" x14ac:dyDescent="0.4">
      <c r="A93" s="136"/>
      <c r="B93" s="137"/>
      <c r="C93" s="137"/>
      <c r="D93" s="137"/>
      <c r="E93" s="492"/>
      <c r="F93" s="492"/>
      <c r="G93" s="492"/>
      <c r="H93" s="492"/>
      <c r="I93" s="486"/>
      <c r="J93" s="500"/>
      <c r="K93" s="500"/>
      <c r="L93" s="500"/>
      <c r="M93" s="492"/>
      <c r="N93" s="492"/>
      <c r="O93" s="504"/>
      <c r="P93" s="117"/>
      <c r="Q93" s="504"/>
      <c r="S93" s="117"/>
      <c r="T93" s="499"/>
      <c r="U93" s="499"/>
      <c r="V93" s="503"/>
      <c r="W93" s="502"/>
    </row>
    <row r="94" spans="1:23" s="166" customFormat="1" ht="72" customHeight="1" x14ac:dyDescent="0.35">
      <c r="A94" s="1480" t="s">
        <v>301</v>
      </c>
      <c r="B94" s="1482" t="s">
        <v>302</v>
      </c>
      <c r="C94" s="1482" t="s">
        <v>303</v>
      </c>
      <c r="D94" s="169" t="s">
        <v>304</v>
      </c>
      <c r="E94" s="170" t="s">
        <v>305</v>
      </c>
      <c r="F94" s="169" t="s">
        <v>306</v>
      </c>
      <c r="G94" s="169" t="s">
        <v>307</v>
      </c>
      <c r="H94" s="171" t="s">
        <v>268</v>
      </c>
      <c r="I94" s="171" t="s">
        <v>308</v>
      </c>
      <c r="J94" s="171" t="s">
        <v>309</v>
      </c>
      <c r="K94" s="171" t="s">
        <v>818</v>
      </c>
      <c r="L94" s="171" t="s">
        <v>310</v>
      </c>
      <c r="M94" s="171" t="s">
        <v>311</v>
      </c>
      <c r="N94" s="171" t="s">
        <v>312</v>
      </c>
      <c r="O94" s="171" t="s">
        <v>313</v>
      </c>
      <c r="P94" s="171" t="s">
        <v>314</v>
      </c>
      <c r="Q94" s="171" t="s">
        <v>315</v>
      </c>
      <c r="R94" s="171" t="s">
        <v>316</v>
      </c>
      <c r="S94" s="171" t="s">
        <v>317</v>
      </c>
      <c r="T94" s="780" t="s">
        <v>819</v>
      </c>
      <c r="U94" s="1484" t="s">
        <v>319</v>
      </c>
      <c r="V94" s="438"/>
    </row>
    <row r="95" spans="1:23" s="166" customFormat="1" ht="40.5" customHeight="1" thickBot="1" x14ac:dyDescent="0.4">
      <c r="A95" s="1481"/>
      <c r="B95" s="1483"/>
      <c r="C95" s="1483"/>
      <c r="D95" s="172" t="s">
        <v>320</v>
      </c>
      <c r="E95" s="172" t="s">
        <v>333</v>
      </c>
      <c r="F95" s="172" t="s">
        <v>322</v>
      </c>
      <c r="G95" s="172" t="s">
        <v>322</v>
      </c>
      <c r="H95" s="172" t="s">
        <v>345</v>
      </c>
      <c r="I95" s="172" t="s">
        <v>348</v>
      </c>
      <c r="J95" s="172" t="s">
        <v>323</v>
      </c>
      <c r="K95" s="172" t="s">
        <v>324</v>
      </c>
      <c r="L95" s="172" t="s">
        <v>324</v>
      </c>
      <c r="M95" s="172" t="s">
        <v>325</v>
      </c>
      <c r="N95" s="172" t="s">
        <v>324</v>
      </c>
      <c r="O95" s="172" t="s">
        <v>326</v>
      </c>
      <c r="P95" s="172" t="s">
        <v>820</v>
      </c>
      <c r="Q95" s="172" t="s">
        <v>327</v>
      </c>
      <c r="R95" s="172" t="s">
        <v>328</v>
      </c>
      <c r="S95" s="172" t="s">
        <v>329</v>
      </c>
      <c r="T95" s="172" t="s">
        <v>329</v>
      </c>
      <c r="U95" s="1485"/>
      <c r="V95" s="438"/>
    </row>
    <row r="96" spans="1:23" ht="15" customHeight="1" x14ac:dyDescent="0.35">
      <c r="A96" s="1486" t="str">
        <f>B90</f>
        <v>EXTRA-urb.d.1</v>
      </c>
      <c r="B96" s="506">
        <v>1</v>
      </c>
      <c r="C96" s="224"/>
      <c r="D96" s="507"/>
      <c r="E96" s="507"/>
      <c r="F96" s="224"/>
      <c r="G96" s="508"/>
      <c r="H96" s="120"/>
      <c r="I96" s="509"/>
      <c r="J96" s="510"/>
      <c r="K96" s="442"/>
      <c r="L96" s="511"/>
      <c r="M96" s="509"/>
      <c r="N96" s="443"/>
      <c r="O96" s="512"/>
      <c r="P96" s="512"/>
      <c r="Q96" s="509"/>
      <c r="R96" s="509"/>
      <c r="S96" s="509"/>
      <c r="T96" s="509"/>
      <c r="U96" s="513"/>
      <c r="V96" s="497"/>
    </row>
    <row r="97" spans="1:23" x14ac:dyDescent="0.35">
      <c r="A97" s="1486"/>
      <c r="B97" s="514">
        <v>2</v>
      </c>
      <c r="C97" s="183"/>
      <c r="D97" s="515"/>
      <c r="E97" s="515"/>
      <c r="F97" s="183"/>
      <c r="G97" s="516"/>
      <c r="H97" s="183"/>
      <c r="I97" s="517"/>
      <c r="J97" s="518"/>
      <c r="K97" s="446"/>
      <c r="L97" s="519"/>
      <c r="M97" s="517"/>
      <c r="N97" s="447"/>
      <c r="O97" s="520"/>
      <c r="P97" s="520"/>
      <c r="Q97" s="517"/>
      <c r="R97" s="517" t="s">
        <v>330</v>
      </c>
      <c r="S97" s="517"/>
      <c r="T97" s="517"/>
      <c r="U97" s="521"/>
      <c r="V97" s="497"/>
    </row>
    <row r="98" spans="1:23" x14ac:dyDescent="0.35">
      <c r="A98" s="1486"/>
      <c r="B98" s="514">
        <v>3</v>
      </c>
      <c r="C98" s="183"/>
      <c r="D98" s="515"/>
      <c r="E98" s="515"/>
      <c r="F98" s="183"/>
      <c r="G98" s="516"/>
      <c r="H98" s="183"/>
      <c r="I98" s="517"/>
      <c r="J98" s="518"/>
      <c r="K98" s="446"/>
      <c r="L98" s="519"/>
      <c r="M98" s="517"/>
      <c r="N98" s="447"/>
      <c r="O98" s="520"/>
      <c r="P98" s="520"/>
      <c r="Q98" s="517"/>
      <c r="R98" s="517"/>
      <c r="S98" s="517"/>
      <c r="T98" s="517"/>
      <c r="U98" s="521"/>
      <c r="V98" s="497"/>
    </row>
    <row r="99" spans="1:23" x14ac:dyDescent="0.35">
      <c r="A99" s="1486"/>
      <c r="B99" s="514">
        <v>4</v>
      </c>
      <c r="C99" s="183"/>
      <c r="D99" s="515"/>
      <c r="E99" s="515"/>
      <c r="F99" s="183"/>
      <c r="G99" s="516"/>
      <c r="H99" s="183"/>
      <c r="I99" s="517"/>
      <c r="J99" s="518"/>
      <c r="K99" s="446"/>
      <c r="L99" s="519"/>
      <c r="M99" s="517"/>
      <c r="N99" s="447"/>
      <c r="O99" s="520"/>
      <c r="P99" s="520"/>
      <c r="Q99" s="517"/>
      <c r="R99" s="517"/>
      <c r="S99" s="517"/>
      <c r="T99" s="517"/>
      <c r="U99" s="521"/>
      <c r="V99" s="497"/>
    </row>
    <row r="100" spans="1:23" x14ac:dyDescent="0.35">
      <c r="A100" s="1486"/>
      <c r="B100" s="514">
        <v>5</v>
      </c>
      <c r="C100" s="183"/>
      <c r="D100" s="515"/>
      <c r="E100" s="515"/>
      <c r="F100" s="183"/>
      <c r="G100" s="516"/>
      <c r="H100" s="183"/>
      <c r="I100" s="517"/>
      <c r="J100" s="518"/>
      <c r="K100" s="446"/>
      <c r="L100" s="519"/>
      <c r="M100" s="517"/>
      <c r="N100" s="447"/>
      <c r="O100" s="520"/>
      <c r="P100" s="520"/>
      <c r="Q100" s="517"/>
      <c r="R100" s="517"/>
      <c r="S100" s="517"/>
      <c r="T100" s="517"/>
      <c r="U100" s="521"/>
      <c r="V100" s="497"/>
    </row>
    <row r="101" spans="1:23" x14ac:dyDescent="0.35">
      <c r="A101" s="1486"/>
      <c r="B101" s="514">
        <v>6</v>
      </c>
      <c r="C101" s="183"/>
      <c r="D101" s="515"/>
      <c r="E101" s="515"/>
      <c r="F101" s="183"/>
      <c r="G101" s="516"/>
      <c r="H101" s="183"/>
      <c r="I101" s="517"/>
      <c r="J101" s="518"/>
      <c r="K101" s="446"/>
      <c r="L101" s="519"/>
      <c r="M101" s="517"/>
      <c r="N101" s="447"/>
      <c r="O101" s="520"/>
      <c r="P101" s="520"/>
      <c r="Q101" s="517"/>
      <c r="R101" s="517"/>
      <c r="S101" s="517"/>
      <c r="T101" s="517"/>
      <c r="U101" s="521"/>
      <c r="V101" s="497"/>
    </row>
    <row r="102" spans="1:23" x14ac:dyDescent="0.35">
      <c r="A102" s="1486"/>
      <c r="B102" s="514">
        <v>7</v>
      </c>
      <c r="C102" s="183"/>
      <c r="D102" s="515"/>
      <c r="E102" s="515"/>
      <c r="F102" s="183"/>
      <c r="G102" s="516"/>
      <c r="H102" s="183"/>
      <c r="I102" s="517"/>
      <c r="J102" s="518"/>
      <c r="K102" s="446"/>
      <c r="L102" s="519"/>
      <c r="M102" s="517"/>
      <c r="N102" s="447"/>
      <c r="O102" s="520"/>
      <c r="P102" s="520"/>
      <c r="Q102" s="517"/>
      <c r="R102" s="517"/>
      <c r="S102" s="517"/>
      <c r="T102" s="517"/>
      <c r="U102" s="521"/>
      <c r="V102" s="497"/>
    </row>
    <row r="103" spans="1:23" x14ac:dyDescent="0.35">
      <c r="A103" s="1486"/>
      <c r="B103" s="514">
        <v>8</v>
      </c>
      <c r="C103" s="183"/>
      <c r="D103" s="515"/>
      <c r="E103" s="515"/>
      <c r="F103" s="183"/>
      <c r="G103" s="516"/>
      <c r="H103" s="183"/>
      <c r="I103" s="517"/>
      <c r="J103" s="518"/>
      <c r="K103" s="446"/>
      <c r="L103" s="519"/>
      <c r="M103" s="517"/>
      <c r="N103" s="447"/>
      <c r="O103" s="520"/>
      <c r="P103" s="520"/>
      <c r="Q103" s="517"/>
      <c r="R103" s="517"/>
      <c r="S103" s="517"/>
      <c r="T103" s="517"/>
      <c r="U103" s="521"/>
      <c r="V103" s="497"/>
    </row>
    <row r="104" spans="1:23" x14ac:dyDescent="0.35">
      <c r="A104" s="1486"/>
      <c r="B104" s="514">
        <v>9</v>
      </c>
      <c r="C104" s="183"/>
      <c r="D104" s="515"/>
      <c r="E104" s="515"/>
      <c r="F104" s="183"/>
      <c r="G104" s="516"/>
      <c r="H104" s="183"/>
      <c r="I104" s="517"/>
      <c r="J104" s="518"/>
      <c r="K104" s="446"/>
      <c r="L104" s="519"/>
      <c r="M104" s="517"/>
      <c r="N104" s="447"/>
      <c r="O104" s="520"/>
      <c r="P104" s="520"/>
      <c r="Q104" s="517"/>
      <c r="R104" s="517"/>
      <c r="S104" s="517"/>
      <c r="T104" s="517"/>
      <c r="U104" s="521"/>
      <c r="V104" s="497"/>
    </row>
    <row r="105" spans="1:23" ht="15" thickBot="1" x14ac:dyDescent="0.4">
      <c r="A105" s="1487"/>
      <c r="B105" s="522">
        <v>10</v>
      </c>
      <c r="C105" s="523"/>
      <c r="D105" s="524"/>
      <c r="E105" s="524"/>
      <c r="F105" s="523"/>
      <c r="G105" s="525"/>
      <c r="H105" s="523"/>
      <c r="I105" s="526"/>
      <c r="J105" s="527"/>
      <c r="K105" s="451"/>
      <c r="L105" s="528"/>
      <c r="M105" s="526"/>
      <c r="N105" s="452"/>
      <c r="O105" s="529"/>
      <c r="P105" s="529"/>
      <c r="Q105" s="526"/>
      <c r="R105" s="526"/>
      <c r="S105" s="526"/>
      <c r="T105" s="526"/>
      <c r="U105" s="530"/>
      <c r="V105" s="497"/>
    </row>
    <row r="106" spans="1:23" s="104" customFormat="1" ht="24.65" customHeight="1" thickBot="1" x14ac:dyDescent="0.4">
      <c r="A106" s="564"/>
      <c r="B106" s="430"/>
      <c r="C106" s="565"/>
      <c r="D106" s="566"/>
      <c r="E106" s="424" t="s">
        <v>331</v>
      </c>
      <c r="F106" s="425">
        <f>COUNTA(F96:F105)</f>
        <v>0</v>
      </c>
      <c r="G106" s="426">
        <f>COUNTA(G96:G105)</f>
        <v>0</v>
      </c>
      <c r="H106" s="565"/>
      <c r="I106" s="431"/>
      <c r="J106" s="567"/>
      <c r="K106" s="567"/>
      <c r="L106" s="568"/>
      <c r="M106" s="1354" t="s">
        <v>563</v>
      </c>
      <c r="N106" s="1355"/>
      <c r="O106" s="747">
        <f>SUM(O96:O105)</f>
        <v>0</v>
      </c>
      <c r="P106" s="748">
        <f>SUM(P96:P105)</f>
        <v>0</v>
      </c>
      <c r="Q106" s="431"/>
      <c r="S106" s="113"/>
      <c r="T106" s="117"/>
      <c r="U106" s="531"/>
      <c r="V106" s="455"/>
    </row>
    <row r="107" spans="1:23" ht="15" thickBot="1" x14ac:dyDescent="0.4">
      <c r="A107" s="532"/>
      <c r="B107" s="533"/>
      <c r="C107" s="534"/>
      <c r="D107" s="534"/>
      <c r="E107" s="534"/>
      <c r="F107" s="533"/>
      <c r="G107" s="534"/>
      <c r="H107" s="534"/>
      <c r="I107" s="533"/>
      <c r="J107" s="533"/>
      <c r="K107" s="533"/>
      <c r="L107" s="534"/>
      <c r="M107" s="534"/>
      <c r="N107" s="534"/>
      <c r="O107" s="534"/>
      <c r="P107" s="534"/>
      <c r="Q107" s="534"/>
      <c r="R107" s="534"/>
      <c r="S107" s="534"/>
      <c r="T107" s="535"/>
      <c r="U107" s="534"/>
      <c r="V107" s="536"/>
    </row>
    <row r="108" spans="1:23" ht="15" thickBot="1" x14ac:dyDescent="0.4">
      <c r="A108" s="493"/>
      <c r="B108" s="463"/>
      <c r="C108" s="494"/>
      <c r="D108" s="494"/>
      <c r="E108" s="494"/>
      <c r="F108" s="463"/>
      <c r="G108" s="494"/>
      <c r="H108" s="494"/>
      <c r="I108" s="463"/>
      <c r="J108" s="463"/>
      <c r="K108" s="463"/>
      <c r="L108" s="494"/>
      <c r="M108" s="494"/>
      <c r="N108" s="494"/>
      <c r="O108" s="494"/>
      <c r="P108" s="494"/>
      <c r="Q108" s="494"/>
      <c r="R108" s="494"/>
      <c r="S108" s="494"/>
      <c r="T108" s="494"/>
      <c r="U108" s="494"/>
      <c r="V108" s="495"/>
    </row>
    <row r="109" spans="1:23" ht="33.75" customHeight="1" thickBot="1" x14ac:dyDescent="0.4">
      <c r="A109" s="173" t="s">
        <v>9</v>
      </c>
      <c r="B109" s="1488" t="s">
        <v>145</v>
      </c>
      <c r="C109" s="1489"/>
      <c r="E109" s="1490" t="s">
        <v>294</v>
      </c>
      <c r="F109" s="1491"/>
      <c r="G109" s="1492">
        <f>VLOOKUP(B109,'EXTRAUrbano.Piano inv. forn '!$D$233:$AB$270,3,FALSE)</f>
        <v>0</v>
      </c>
      <c r="H109" s="1493"/>
      <c r="I109" s="486"/>
      <c r="J109" s="1490" t="s">
        <v>295</v>
      </c>
      <c r="K109" s="1494"/>
      <c r="L109" s="1491"/>
      <c r="M109" s="1492">
        <f>VLOOKUP(B109,'EXTRAUrbano.Piano inv. forn '!$D$233:$AB$270,4,O111)</f>
        <v>0</v>
      </c>
      <c r="N109" s="1493"/>
      <c r="P109" s="173" t="s">
        <v>296</v>
      </c>
      <c r="Q109" s="436"/>
      <c r="S109" s="496" t="s">
        <v>297</v>
      </c>
      <c r="T109" s="1495"/>
      <c r="U109" s="1496"/>
      <c r="V109" s="497"/>
    </row>
    <row r="110" spans="1:23" ht="13.5" customHeight="1" thickBot="1" x14ac:dyDescent="0.4">
      <c r="A110" s="498"/>
      <c r="B110" s="499"/>
      <c r="C110" s="499"/>
      <c r="E110" s="500"/>
      <c r="F110" s="500"/>
      <c r="G110" s="501"/>
      <c r="H110" s="501"/>
      <c r="I110" s="486"/>
      <c r="J110" s="500"/>
      <c r="K110" s="500"/>
      <c r="L110" s="500"/>
      <c r="M110" s="501"/>
      <c r="N110" s="501"/>
      <c r="P110" s="117"/>
      <c r="S110" s="117"/>
      <c r="T110" s="502"/>
      <c r="V110" s="503"/>
      <c r="W110" s="502"/>
    </row>
    <row r="111" spans="1:23" ht="33.75" customHeight="1" thickBot="1" x14ac:dyDescent="0.4">
      <c r="A111" s="1497" t="s">
        <v>298</v>
      </c>
      <c r="B111" s="1498"/>
      <c r="C111" s="1498"/>
      <c r="D111" s="1499"/>
      <c r="E111" s="1500">
        <f>VLOOKUP(B109,'EXTRAUrbano.Piano inv. forn '!$D$233:$AB$270,17,FALSE)</f>
        <v>0</v>
      </c>
      <c r="F111" s="1501"/>
      <c r="G111" s="1501"/>
      <c r="H111" s="1502"/>
      <c r="I111" s="486"/>
      <c r="J111" s="1503" t="s">
        <v>53</v>
      </c>
      <c r="K111" s="1504"/>
      <c r="L111" s="1505"/>
      <c r="M111" s="1500">
        <f>VLOOKUP(B109,'EXTRAUrbano.Piano inv. forn '!$D$233:$AB$270,19,FALSE)</f>
        <v>0</v>
      </c>
      <c r="N111" s="1502"/>
      <c r="O111" s="504"/>
      <c r="P111" s="496" t="s">
        <v>299</v>
      </c>
      <c r="Q111" s="505">
        <f>M111+E111</f>
        <v>0</v>
      </c>
      <c r="S111" s="496" t="s">
        <v>300</v>
      </c>
      <c r="T111" s="1495"/>
      <c r="U111" s="1496"/>
      <c r="V111" s="503"/>
      <c r="W111" s="502"/>
    </row>
    <row r="112" spans="1:23" ht="21.75" customHeight="1" thickBot="1" x14ac:dyDescent="0.4">
      <c r="A112" s="136"/>
      <c r="B112" s="137"/>
      <c r="C112" s="137"/>
      <c r="D112" s="137"/>
      <c r="E112" s="492"/>
      <c r="F112" s="492"/>
      <c r="G112" s="492"/>
      <c r="H112" s="492"/>
      <c r="I112" s="486"/>
      <c r="J112" s="500"/>
      <c r="K112" s="500"/>
      <c r="L112" s="500"/>
      <c r="M112" s="492"/>
      <c r="N112" s="492"/>
      <c r="O112" s="504"/>
      <c r="P112" s="117"/>
      <c r="Q112" s="504"/>
      <c r="S112" s="117"/>
      <c r="T112" s="499"/>
      <c r="U112" s="499"/>
      <c r="V112" s="503"/>
      <c r="W112" s="502"/>
    </row>
    <row r="113" spans="1:22" s="166" customFormat="1" ht="72" customHeight="1" x14ac:dyDescent="0.35">
      <c r="A113" s="1480" t="s">
        <v>301</v>
      </c>
      <c r="B113" s="1482" t="s">
        <v>302</v>
      </c>
      <c r="C113" s="1482" t="s">
        <v>303</v>
      </c>
      <c r="D113" s="169" t="s">
        <v>304</v>
      </c>
      <c r="E113" s="170" t="s">
        <v>305</v>
      </c>
      <c r="F113" s="169" t="s">
        <v>306</v>
      </c>
      <c r="G113" s="169" t="s">
        <v>307</v>
      </c>
      <c r="H113" s="171" t="s">
        <v>268</v>
      </c>
      <c r="I113" s="171" t="s">
        <v>308</v>
      </c>
      <c r="J113" s="171" t="s">
        <v>309</v>
      </c>
      <c r="K113" s="171" t="s">
        <v>818</v>
      </c>
      <c r="L113" s="171" t="s">
        <v>310</v>
      </c>
      <c r="M113" s="171" t="s">
        <v>311</v>
      </c>
      <c r="N113" s="171" t="s">
        <v>312</v>
      </c>
      <c r="O113" s="171" t="s">
        <v>313</v>
      </c>
      <c r="P113" s="171" t="s">
        <v>314</v>
      </c>
      <c r="Q113" s="171" t="s">
        <v>315</v>
      </c>
      <c r="R113" s="171" t="s">
        <v>316</v>
      </c>
      <c r="S113" s="171" t="s">
        <v>317</v>
      </c>
      <c r="T113" s="780" t="s">
        <v>819</v>
      </c>
      <c r="U113" s="1484" t="s">
        <v>319</v>
      </c>
      <c r="V113" s="438"/>
    </row>
    <row r="114" spans="1:22" s="166" customFormat="1" ht="40.5" customHeight="1" thickBot="1" x14ac:dyDescent="0.4">
      <c r="A114" s="1481"/>
      <c r="B114" s="1483"/>
      <c r="C114" s="1483"/>
      <c r="D114" s="172" t="s">
        <v>320</v>
      </c>
      <c r="E114" s="172" t="s">
        <v>333</v>
      </c>
      <c r="F114" s="172" t="s">
        <v>322</v>
      </c>
      <c r="G114" s="172" t="s">
        <v>322</v>
      </c>
      <c r="H114" s="172" t="s">
        <v>345</v>
      </c>
      <c r="I114" s="172" t="s">
        <v>348</v>
      </c>
      <c r="J114" s="172" t="s">
        <v>323</v>
      </c>
      <c r="K114" s="172" t="s">
        <v>324</v>
      </c>
      <c r="L114" s="172" t="s">
        <v>324</v>
      </c>
      <c r="M114" s="172" t="s">
        <v>325</v>
      </c>
      <c r="N114" s="172" t="s">
        <v>324</v>
      </c>
      <c r="O114" s="172" t="s">
        <v>326</v>
      </c>
      <c r="P114" s="172" t="s">
        <v>820</v>
      </c>
      <c r="Q114" s="172" t="s">
        <v>327</v>
      </c>
      <c r="R114" s="172" t="s">
        <v>328</v>
      </c>
      <c r="S114" s="172" t="s">
        <v>329</v>
      </c>
      <c r="T114" s="172" t="s">
        <v>329</v>
      </c>
      <c r="U114" s="1485"/>
      <c r="V114" s="438"/>
    </row>
    <row r="115" spans="1:22" ht="15" customHeight="1" x14ac:dyDescent="0.35">
      <c r="A115" s="1486" t="str">
        <f>B109</f>
        <v>EXTRA-urb.d.1</v>
      </c>
      <c r="B115" s="506">
        <v>1</v>
      </c>
      <c r="C115" s="224"/>
      <c r="D115" s="507"/>
      <c r="E115" s="507"/>
      <c r="F115" s="224"/>
      <c r="G115" s="508"/>
      <c r="H115" s="120"/>
      <c r="I115" s="509"/>
      <c r="J115" s="510"/>
      <c r="K115" s="442"/>
      <c r="L115" s="511"/>
      <c r="M115" s="509"/>
      <c r="N115" s="443"/>
      <c r="O115" s="512"/>
      <c r="P115" s="512"/>
      <c r="Q115" s="509"/>
      <c r="R115" s="509"/>
      <c r="S115" s="509"/>
      <c r="T115" s="509"/>
      <c r="U115" s="513"/>
      <c r="V115" s="497"/>
    </row>
    <row r="116" spans="1:22" x14ac:dyDescent="0.35">
      <c r="A116" s="1486"/>
      <c r="B116" s="514">
        <v>2</v>
      </c>
      <c r="C116" s="183"/>
      <c r="D116" s="515"/>
      <c r="E116" s="515"/>
      <c r="F116" s="183"/>
      <c r="G116" s="516"/>
      <c r="H116" s="183"/>
      <c r="I116" s="517"/>
      <c r="J116" s="518"/>
      <c r="K116" s="446"/>
      <c r="L116" s="519"/>
      <c r="M116" s="517"/>
      <c r="N116" s="447"/>
      <c r="O116" s="520"/>
      <c r="P116" s="520"/>
      <c r="Q116" s="517"/>
      <c r="R116" s="517" t="s">
        <v>330</v>
      </c>
      <c r="S116" s="517"/>
      <c r="T116" s="517"/>
      <c r="U116" s="521"/>
      <c r="V116" s="497"/>
    </row>
    <row r="117" spans="1:22" x14ac:dyDescent="0.35">
      <c r="A117" s="1486"/>
      <c r="B117" s="514">
        <v>3</v>
      </c>
      <c r="C117" s="183"/>
      <c r="D117" s="515"/>
      <c r="E117" s="515"/>
      <c r="F117" s="183"/>
      <c r="G117" s="516"/>
      <c r="H117" s="183"/>
      <c r="I117" s="517"/>
      <c r="J117" s="518"/>
      <c r="K117" s="446"/>
      <c r="L117" s="519"/>
      <c r="M117" s="517"/>
      <c r="N117" s="447"/>
      <c r="O117" s="520"/>
      <c r="P117" s="520"/>
      <c r="Q117" s="517"/>
      <c r="R117" s="517"/>
      <c r="S117" s="517"/>
      <c r="T117" s="517"/>
      <c r="U117" s="521"/>
      <c r="V117" s="497"/>
    </row>
    <row r="118" spans="1:22" x14ac:dyDescent="0.35">
      <c r="A118" s="1486"/>
      <c r="B118" s="514">
        <v>4</v>
      </c>
      <c r="C118" s="183"/>
      <c r="D118" s="515"/>
      <c r="E118" s="515"/>
      <c r="F118" s="183"/>
      <c r="G118" s="516"/>
      <c r="H118" s="183"/>
      <c r="I118" s="517"/>
      <c r="J118" s="518"/>
      <c r="K118" s="446"/>
      <c r="L118" s="519"/>
      <c r="M118" s="517"/>
      <c r="N118" s="447"/>
      <c r="O118" s="520"/>
      <c r="P118" s="520"/>
      <c r="Q118" s="517"/>
      <c r="R118" s="517"/>
      <c r="S118" s="517"/>
      <c r="T118" s="517"/>
      <c r="U118" s="521"/>
      <c r="V118" s="497"/>
    </row>
    <row r="119" spans="1:22" x14ac:dyDescent="0.35">
      <c r="A119" s="1486"/>
      <c r="B119" s="514">
        <v>5</v>
      </c>
      <c r="C119" s="183"/>
      <c r="D119" s="515"/>
      <c r="E119" s="515"/>
      <c r="F119" s="183"/>
      <c r="G119" s="516"/>
      <c r="H119" s="183"/>
      <c r="I119" s="517"/>
      <c r="J119" s="518"/>
      <c r="K119" s="446"/>
      <c r="L119" s="519"/>
      <c r="M119" s="517"/>
      <c r="N119" s="447"/>
      <c r="O119" s="520"/>
      <c r="P119" s="520"/>
      <c r="Q119" s="517"/>
      <c r="R119" s="517"/>
      <c r="S119" s="517"/>
      <c r="T119" s="517"/>
      <c r="U119" s="521"/>
      <c r="V119" s="497"/>
    </row>
    <row r="120" spans="1:22" x14ac:dyDescent="0.35">
      <c r="A120" s="1486"/>
      <c r="B120" s="514">
        <v>6</v>
      </c>
      <c r="C120" s="183"/>
      <c r="D120" s="515"/>
      <c r="E120" s="515"/>
      <c r="F120" s="183"/>
      <c r="G120" s="516"/>
      <c r="H120" s="183"/>
      <c r="I120" s="517"/>
      <c r="J120" s="518"/>
      <c r="K120" s="446"/>
      <c r="L120" s="519"/>
      <c r="M120" s="517"/>
      <c r="N120" s="447"/>
      <c r="O120" s="520"/>
      <c r="P120" s="520"/>
      <c r="Q120" s="517"/>
      <c r="R120" s="517"/>
      <c r="S120" s="517"/>
      <c r="T120" s="517"/>
      <c r="U120" s="521"/>
      <c r="V120" s="497"/>
    </row>
    <row r="121" spans="1:22" x14ac:dyDescent="0.35">
      <c r="A121" s="1486"/>
      <c r="B121" s="514">
        <v>7</v>
      </c>
      <c r="C121" s="183"/>
      <c r="D121" s="515"/>
      <c r="E121" s="515"/>
      <c r="F121" s="183"/>
      <c r="G121" s="516"/>
      <c r="H121" s="183"/>
      <c r="I121" s="517"/>
      <c r="J121" s="518"/>
      <c r="K121" s="446"/>
      <c r="L121" s="519"/>
      <c r="M121" s="517"/>
      <c r="N121" s="447"/>
      <c r="O121" s="520"/>
      <c r="P121" s="520"/>
      <c r="Q121" s="517"/>
      <c r="R121" s="517"/>
      <c r="S121" s="517"/>
      <c r="T121" s="517"/>
      <c r="U121" s="521"/>
      <c r="V121" s="497"/>
    </row>
    <row r="122" spans="1:22" x14ac:dyDescent="0.35">
      <c r="A122" s="1486"/>
      <c r="B122" s="514">
        <v>8</v>
      </c>
      <c r="C122" s="183"/>
      <c r="D122" s="515"/>
      <c r="E122" s="515"/>
      <c r="F122" s="183"/>
      <c r="G122" s="516"/>
      <c r="H122" s="183"/>
      <c r="I122" s="517"/>
      <c r="J122" s="518"/>
      <c r="K122" s="446"/>
      <c r="L122" s="519"/>
      <c r="M122" s="517"/>
      <c r="N122" s="447"/>
      <c r="O122" s="520"/>
      <c r="P122" s="520"/>
      <c r="Q122" s="517"/>
      <c r="R122" s="517"/>
      <c r="S122" s="517"/>
      <c r="T122" s="517"/>
      <c r="U122" s="521"/>
      <c r="V122" s="497"/>
    </row>
    <row r="123" spans="1:22" x14ac:dyDescent="0.35">
      <c r="A123" s="1486"/>
      <c r="B123" s="514">
        <v>9</v>
      </c>
      <c r="C123" s="183"/>
      <c r="D123" s="515"/>
      <c r="E123" s="515"/>
      <c r="F123" s="183"/>
      <c r="G123" s="516"/>
      <c r="H123" s="183"/>
      <c r="I123" s="517"/>
      <c r="J123" s="518"/>
      <c r="K123" s="446"/>
      <c r="L123" s="519"/>
      <c r="M123" s="517"/>
      <c r="N123" s="447"/>
      <c r="O123" s="520"/>
      <c r="P123" s="520"/>
      <c r="Q123" s="517"/>
      <c r="R123" s="517"/>
      <c r="S123" s="517"/>
      <c r="T123" s="517"/>
      <c r="U123" s="521"/>
      <c r="V123" s="497"/>
    </row>
    <row r="124" spans="1:22" ht="15" thickBot="1" x14ac:dyDescent="0.4">
      <c r="A124" s="1487"/>
      <c r="B124" s="522">
        <v>10</v>
      </c>
      <c r="C124" s="523"/>
      <c r="D124" s="524"/>
      <c r="E124" s="524"/>
      <c r="F124" s="523"/>
      <c r="G124" s="525"/>
      <c r="H124" s="523"/>
      <c r="I124" s="526"/>
      <c r="J124" s="527"/>
      <c r="K124" s="451"/>
      <c r="L124" s="528"/>
      <c r="M124" s="526"/>
      <c r="N124" s="452"/>
      <c r="O124" s="529"/>
      <c r="P124" s="529"/>
      <c r="Q124" s="526"/>
      <c r="R124" s="526"/>
      <c r="S124" s="526"/>
      <c r="T124" s="526"/>
      <c r="U124" s="530"/>
      <c r="V124" s="497"/>
    </row>
    <row r="125" spans="1:22" s="104" customFormat="1" ht="24.65" customHeight="1" thickBot="1" x14ac:dyDescent="0.4">
      <c r="A125" s="564"/>
      <c r="B125" s="430"/>
      <c r="C125" s="565"/>
      <c r="D125" s="566"/>
      <c r="E125" s="424" t="s">
        <v>331</v>
      </c>
      <c r="F125" s="425">
        <f>COUNTA(F115:F124)</f>
        <v>0</v>
      </c>
      <c r="G125" s="426">
        <f>COUNTA(G115:G124)</f>
        <v>0</v>
      </c>
      <c r="H125" s="565"/>
      <c r="I125" s="431"/>
      <c r="J125" s="567"/>
      <c r="K125" s="567"/>
      <c r="L125" s="568"/>
      <c r="M125" s="1354" t="s">
        <v>563</v>
      </c>
      <c r="N125" s="1355"/>
      <c r="O125" s="747">
        <f>SUM(O115:O124)</f>
        <v>0</v>
      </c>
      <c r="P125" s="748">
        <f>SUM(P115:P124)</f>
        <v>0</v>
      </c>
      <c r="Q125" s="431"/>
      <c r="S125" s="113"/>
      <c r="T125" s="117"/>
      <c r="U125" s="531"/>
      <c r="V125" s="455"/>
    </row>
    <row r="126" spans="1:22" ht="15" thickBot="1" x14ac:dyDescent="0.4">
      <c r="A126" s="532"/>
      <c r="B126" s="533"/>
      <c r="C126" s="534"/>
      <c r="D126" s="534"/>
      <c r="E126" s="534"/>
      <c r="F126" s="533"/>
      <c r="G126" s="534"/>
      <c r="H126" s="534"/>
      <c r="I126" s="533"/>
      <c r="J126" s="533"/>
      <c r="K126" s="533"/>
      <c r="L126" s="534"/>
      <c r="M126" s="534"/>
      <c r="N126" s="534"/>
      <c r="O126" s="534"/>
      <c r="P126" s="534"/>
      <c r="Q126" s="534"/>
      <c r="R126" s="534"/>
      <c r="S126" s="534"/>
      <c r="T126" s="535"/>
      <c r="U126" s="534"/>
      <c r="V126" s="536"/>
    </row>
    <row r="127" spans="1:22" ht="15" thickBot="1" x14ac:dyDescent="0.4">
      <c r="A127" s="493"/>
      <c r="B127" s="463"/>
      <c r="C127" s="494"/>
      <c r="D127" s="494"/>
      <c r="E127" s="494"/>
      <c r="F127" s="463"/>
      <c r="G127" s="494"/>
      <c r="H127" s="494"/>
      <c r="I127" s="463"/>
      <c r="J127" s="463"/>
      <c r="K127" s="463"/>
      <c r="L127" s="494"/>
      <c r="M127" s="494"/>
      <c r="N127" s="494"/>
      <c r="O127" s="494"/>
      <c r="P127" s="494"/>
      <c r="Q127" s="494"/>
      <c r="R127" s="494"/>
      <c r="S127" s="494"/>
      <c r="T127" s="494"/>
      <c r="U127" s="494"/>
      <c r="V127" s="495"/>
    </row>
    <row r="128" spans="1:22" ht="33.75" customHeight="1" thickBot="1" x14ac:dyDescent="0.4">
      <c r="A128" s="173" t="s">
        <v>9</v>
      </c>
      <c r="B128" s="1488" t="s">
        <v>145</v>
      </c>
      <c r="C128" s="1489"/>
      <c r="E128" s="1490" t="s">
        <v>294</v>
      </c>
      <c r="F128" s="1491"/>
      <c r="G128" s="1492">
        <f>VLOOKUP(B128,'EXTRAUrbano.Piano inv. forn '!$D$233:$AB$270,3,FALSE)</f>
        <v>0</v>
      </c>
      <c r="H128" s="1493"/>
      <c r="I128" s="486"/>
      <c r="J128" s="1490" t="s">
        <v>295</v>
      </c>
      <c r="K128" s="1494"/>
      <c r="L128" s="1491"/>
      <c r="M128" s="1492">
        <f>VLOOKUP(B128,'EXTRAUrbano.Piano inv. forn '!$D$233:$AB$270,4,O130)</f>
        <v>0</v>
      </c>
      <c r="N128" s="1493"/>
      <c r="P128" s="173" t="s">
        <v>296</v>
      </c>
      <c r="Q128" s="436"/>
      <c r="S128" s="496" t="s">
        <v>297</v>
      </c>
      <c r="T128" s="1495"/>
      <c r="U128" s="1496"/>
      <c r="V128" s="497"/>
    </row>
    <row r="129" spans="1:23" ht="13.5" customHeight="1" thickBot="1" x14ac:dyDescent="0.4">
      <c r="A129" s="498"/>
      <c r="B129" s="499"/>
      <c r="C129" s="499"/>
      <c r="E129" s="500"/>
      <c r="F129" s="500"/>
      <c r="G129" s="501"/>
      <c r="H129" s="501"/>
      <c r="I129" s="486"/>
      <c r="J129" s="500"/>
      <c r="K129" s="500"/>
      <c r="L129" s="500"/>
      <c r="M129" s="501"/>
      <c r="N129" s="501"/>
      <c r="P129" s="117"/>
      <c r="S129" s="117"/>
      <c r="T129" s="502"/>
      <c r="V129" s="503"/>
      <c r="W129" s="502"/>
    </row>
    <row r="130" spans="1:23" ht="33.75" customHeight="1" thickBot="1" x14ac:dyDescent="0.4">
      <c r="A130" s="1497" t="s">
        <v>298</v>
      </c>
      <c r="B130" s="1498"/>
      <c r="C130" s="1498"/>
      <c r="D130" s="1499"/>
      <c r="E130" s="1500">
        <f>VLOOKUP(B128,'EXTRAUrbano.Piano inv. forn '!$D$233:$AB$270,17,FALSE)</f>
        <v>0</v>
      </c>
      <c r="F130" s="1501"/>
      <c r="G130" s="1501"/>
      <c r="H130" s="1502"/>
      <c r="I130" s="486"/>
      <c r="J130" s="1503" t="s">
        <v>53</v>
      </c>
      <c r="K130" s="1504"/>
      <c r="L130" s="1505"/>
      <c r="M130" s="1500">
        <f>VLOOKUP(B128,'EXTRAUrbano.Piano inv. forn '!$D$233:$AB$270,19,FALSE)</f>
        <v>0</v>
      </c>
      <c r="N130" s="1502"/>
      <c r="O130" s="504"/>
      <c r="P130" s="496" t="s">
        <v>299</v>
      </c>
      <c r="Q130" s="505">
        <f>M130+E130</f>
        <v>0</v>
      </c>
      <c r="S130" s="496" t="s">
        <v>300</v>
      </c>
      <c r="T130" s="1495"/>
      <c r="U130" s="1496"/>
      <c r="V130" s="503"/>
      <c r="W130" s="502"/>
    </row>
    <row r="131" spans="1:23" ht="21.75" customHeight="1" thickBot="1" x14ac:dyDescent="0.4">
      <c r="A131" s="136"/>
      <c r="B131" s="137"/>
      <c r="C131" s="137"/>
      <c r="D131" s="137"/>
      <c r="E131" s="492"/>
      <c r="F131" s="492"/>
      <c r="G131" s="492"/>
      <c r="H131" s="492"/>
      <c r="I131" s="486"/>
      <c r="J131" s="500"/>
      <c r="K131" s="500"/>
      <c r="L131" s="500"/>
      <c r="M131" s="492"/>
      <c r="N131" s="492"/>
      <c r="O131" s="504"/>
      <c r="P131" s="117"/>
      <c r="Q131" s="504"/>
      <c r="S131" s="117"/>
      <c r="T131" s="499"/>
      <c r="U131" s="499"/>
      <c r="V131" s="503"/>
      <c r="W131" s="502"/>
    </row>
    <row r="132" spans="1:23" s="166" customFormat="1" ht="72" customHeight="1" x14ac:dyDescent="0.35">
      <c r="A132" s="1480" t="s">
        <v>301</v>
      </c>
      <c r="B132" s="1482" t="s">
        <v>302</v>
      </c>
      <c r="C132" s="1482" t="s">
        <v>303</v>
      </c>
      <c r="D132" s="169" t="s">
        <v>304</v>
      </c>
      <c r="E132" s="170" t="s">
        <v>305</v>
      </c>
      <c r="F132" s="169" t="s">
        <v>306</v>
      </c>
      <c r="G132" s="169" t="s">
        <v>307</v>
      </c>
      <c r="H132" s="171" t="s">
        <v>268</v>
      </c>
      <c r="I132" s="171" t="s">
        <v>308</v>
      </c>
      <c r="J132" s="171" t="s">
        <v>309</v>
      </c>
      <c r="K132" s="171" t="s">
        <v>818</v>
      </c>
      <c r="L132" s="171" t="s">
        <v>310</v>
      </c>
      <c r="M132" s="171" t="s">
        <v>311</v>
      </c>
      <c r="N132" s="171" t="s">
        <v>312</v>
      </c>
      <c r="O132" s="171" t="s">
        <v>313</v>
      </c>
      <c r="P132" s="171" t="s">
        <v>314</v>
      </c>
      <c r="Q132" s="171" t="s">
        <v>315</v>
      </c>
      <c r="R132" s="171" t="s">
        <v>316</v>
      </c>
      <c r="S132" s="171" t="s">
        <v>317</v>
      </c>
      <c r="T132" s="780" t="s">
        <v>819</v>
      </c>
      <c r="U132" s="1484" t="s">
        <v>319</v>
      </c>
      <c r="V132" s="438"/>
    </row>
    <row r="133" spans="1:23" s="166" customFormat="1" ht="40.5" customHeight="1" thickBot="1" x14ac:dyDescent="0.4">
      <c r="A133" s="1481"/>
      <c r="B133" s="1483"/>
      <c r="C133" s="1483"/>
      <c r="D133" s="172" t="s">
        <v>320</v>
      </c>
      <c r="E133" s="172" t="s">
        <v>333</v>
      </c>
      <c r="F133" s="172" t="s">
        <v>322</v>
      </c>
      <c r="G133" s="172" t="s">
        <v>322</v>
      </c>
      <c r="H133" s="172" t="s">
        <v>345</v>
      </c>
      <c r="I133" s="172" t="s">
        <v>348</v>
      </c>
      <c r="J133" s="172" t="s">
        <v>323</v>
      </c>
      <c r="K133" s="172" t="s">
        <v>324</v>
      </c>
      <c r="L133" s="172" t="s">
        <v>324</v>
      </c>
      <c r="M133" s="172" t="s">
        <v>325</v>
      </c>
      <c r="N133" s="172" t="s">
        <v>324</v>
      </c>
      <c r="O133" s="172" t="s">
        <v>326</v>
      </c>
      <c r="P133" s="172" t="s">
        <v>820</v>
      </c>
      <c r="Q133" s="172" t="s">
        <v>327</v>
      </c>
      <c r="R133" s="172" t="s">
        <v>328</v>
      </c>
      <c r="S133" s="172" t="s">
        <v>329</v>
      </c>
      <c r="T133" s="172" t="s">
        <v>329</v>
      </c>
      <c r="U133" s="1485"/>
      <c r="V133" s="438"/>
    </row>
    <row r="134" spans="1:23" ht="15" customHeight="1" x14ac:dyDescent="0.35">
      <c r="A134" s="1486" t="str">
        <f>B128</f>
        <v>EXTRA-urb.d.1</v>
      </c>
      <c r="B134" s="506">
        <v>1</v>
      </c>
      <c r="C134" s="224"/>
      <c r="D134" s="507"/>
      <c r="E134" s="507"/>
      <c r="F134" s="224"/>
      <c r="G134" s="508"/>
      <c r="H134" s="120"/>
      <c r="I134" s="509"/>
      <c r="J134" s="510"/>
      <c r="K134" s="442"/>
      <c r="L134" s="511"/>
      <c r="M134" s="509"/>
      <c r="N134" s="443"/>
      <c r="O134" s="512"/>
      <c r="P134" s="512"/>
      <c r="Q134" s="509"/>
      <c r="R134" s="509"/>
      <c r="S134" s="509"/>
      <c r="T134" s="509"/>
      <c r="U134" s="513"/>
      <c r="V134" s="497"/>
    </row>
    <row r="135" spans="1:23" x14ac:dyDescent="0.35">
      <c r="A135" s="1486"/>
      <c r="B135" s="514">
        <v>2</v>
      </c>
      <c r="C135" s="183"/>
      <c r="D135" s="515"/>
      <c r="E135" s="515"/>
      <c r="F135" s="183"/>
      <c r="G135" s="516"/>
      <c r="H135" s="183"/>
      <c r="I135" s="517"/>
      <c r="J135" s="518"/>
      <c r="K135" s="446"/>
      <c r="L135" s="519"/>
      <c r="M135" s="517"/>
      <c r="N135" s="447"/>
      <c r="O135" s="520"/>
      <c r="P135" s="520"/>
      <c r="Q135" s="517"/>
      <c r="R135" s="517" t="s">
        <v>330</v>
      </c>
      <c r="S135" s="517"/>
      <c r="T135" s="517"/>
      <c r="U135" s="521"/>
      <c r="V135" s="497"/>
    </row>
    <row r="136" spans="1:23" x14ac:dyDescent="0.35">
      <c r="A136" s="1486"/>
      <c r="B136" s="514">
        <v>3</v>
      </c>
      <c r="C136" s="183"/>
      <c r="D136" s="515"/>
      <c r="E136" s="515"/>
      <c r="F136" s="183"/>
      <c r="G136" s="516"/>
      <c r="H136" s="183"/>
      <c r="I136" s="517"/>
      <c r="J136" s="518"/>
      <c r="K136" s="446"/>
      <c r="L136" s="519"/>
      <c r="M136" s="517"/>
      <c r="N136" s="447"/>
      <c r="O136" s="520"/>
      <c r="P136" s="520"/>
      <c r="Q136" s="517"/>
      <c r="R136" s="517"/>
      <c r="S136" s="517"/>
      <c r="T136" s="517"/>
      <c r="U136" s="521"/>
      <c r="V136" s="497"/>
    </row>
    <row r="137" spans="1:23" x14ac:dyDescent="0.35">
      <c r="A137" s="1486"/>
      <c r="B137" s="514">
        <v>4</v>
      </c>
      <c r="C137" s="183"/>
      <c r="D137" s="515"/>
      <c r="E137" s="515"/>
      <c r="F137" s="183"/>
      <c r="G137" s="516"/>
      <c r="H137" s="183"/>
      <c r="I137" s="517"/>
      <c r="J137" s="518"/>
      <c r="K137" s="446"/>
      <c r="L137" s="519"/>
      <c r="M137" s="517"/>
      <c r="N137" s="447"/>
      <c r="O137" s="520"/>
      <c r="P137" s="520"/>
      <c r="Q137" s="517"/>
      <c r="R137" s="517"/>
      <c r="S137" s="517"/>
      <c r="T137" s="517"/>
      <c r="U137" s="521"/>
      <c r="V137" s="497"/>
    </row>
    <row r="138" spans="1:23" x14ac:dyDescent="0.35">
      <c r="A138" s="1486"/>
      <c r="B138" s="514">
        <v>5</v>
      </c>
      <c r="C138" s="183"/>
      <c r="D138" s="515"/>
      <c r="E138" s="515"/>
      <c r="F138" s="183"/>
      <c r="G138" s="516"/>
      <c r="H138" s="183"/>
      <c r="I138" s="517"/>
      <c r="J138" s="518"/>
      <c r="K138" s="446"/>
      <c r="L138" s="519"/>
      <c r="M138" s="517"/>
      <c r="N138" s="447"/>
      <c r="O138" s="520"/>
      <c r="P138" s="520"/>
      <c r="Q138" s="517"/>
      <c r="R138" s="517"/>
      <c r="S138" s="517"/>
      <c r="T138" s="517"/>
      <c r="U138" s="521"/>
      <c r="V138" s="497"/>
    </row>
    <row r="139" spans="1:23" x14ac:dyDescent="0.35">
      <c r="A139" s="1486"/>
      <c r="B139" s="514">
        <v>6</v>
      </c>
      <c r="C139" s="183"/>
      <c r="D139" s="515"/>
      <c r="E139" s="515"/>
      <c r="F139" s="183"/>
      <c r="G139" s="516"/>
      <c r="H139" s="183"/>
      <c r="I139" s="517"/>
      <c r="J139" s="518"/>
      <c r="K139" s="446"/>
      <c r="L139" s="519"/>
      <c r="M139" s="517"/>
      <c r="N139" s="447"/>
      <c r="O139" s="520"/>
      <c r="P139" s="520"/>
      <c r="Q139" s="517"/>
      <c r="R139" s="517"/>
      <c r="S139" s="517"/>
      <c r="T139" s="517"/>
      <c r="U139" s="521"/>
      <c r="V139" s="497"/>
    </row>
    <row r="140" spans="1:23" x14ac:dyDescent="0.35">
      <c r="A140" s="1486"/>
      <c r="B140" s="514">
        <v>7</v>
      </c>
      <c r="C140" s="183"/>
      <c r="D140" s="515"/>
      <c r="E140" s="515"/>
      <c r="F140" s="183"/>
      <c r="G140" s="516"/>
      <c r="H140" s="183"/>
      <c r="I140" s="517"/>
      <c r="J140" s="518"/>
      <c r="K140" s="446"/>
      <c r="L140" s="519"/>
      <c r="M140" s="517"/>
      <c r="N140" s="447"/>
      <c r="O140" s="520"/>
      <c r="P140" s="520"/>
      <c r="Q140" s="517"/>
      <c r="R140" s="517"/>
      <c r="S140" s="517"/>
      <c r="T140" s="517"/>
      <c r="U140" s="521"/>
      <c r="V140" s="497"/>
    </row>
    <row r="141" spans="1:23" x14ac:dyDescent="0.35">
      <c r="A141" s="1486"/>
      <c r="B141" s="514">
        <v>8</v>
      </c>
      <c r="C141" s="183"/>
      <c r="D141" s="515"/>
      <c r="E141" s="515"/>
      <c r="F141" s="183"/>
      <c r="G141" s="516"/>
      <c r="H141" s="183"/>
      <c r="I141" s="517"/>
      <c r="J141" s="518"/>
      <c r="K141" s="446"/>
      <c r="L141" s="519"/>
      <c r="M141" s="517"/>
      <c r="N141" s="447"/>
      <c r="O141" s="520"/>
      <c r="P141" s="520"/>
      <c r="Q141" s="517"/>
      <c r="R141" s="517"/>
      <c r="S141" s="517"/>
      <c r="T141" s="517"/>
      <c r="U141" s="521"/>
      <c r="V141" s="497"/>
    </row>
    <row r="142" spans="1:23" x14ac:dyDescent="0.35">
      <c r="A142" s="1486"/>
      <c r="B142" s="514">
        <v>9</v>
      </c>
      <c r="C142" s="183"/>
      <c r="D142" s="515"/>
      <c r="E142" s="515"/>
      <c r="F142" s="183"/>
      <c r="G142" s="516"/>
      <c r="H142" s="183"/>
      <c r="I142" s="517"/>
      <c r="J142" s="518"/>
      <c r="K142" s="446"/>
      <c r="L142" s="519"/>
      <c r="M142" s="517"/>
      <c r="N142" s="447"/>
      <c r="O142" s="520"/>
      <c r="P142" s="520"/>
      <c r="Q142" s="517"/>
      <c r="R142" s="517"/>
      <c r="S142" s="517"/>
      <c r="T142" s="517"/>
      <c r="U142" s="521"/>
      <c r="V142" s="497"/>
    </row>
    <row r="143" spans="1:23" ht="15" thickBot="1" x14ac:dyDescent="0.4">
      <c r="A143" s="1487"/>
      <c r="B143" s="522">
        <v>10</v>
      </c>
      <c r="C143" s="523"/>
      <c r="D143" s="524"/>
      <c r="E143" s="524"/>
      <c r="F143" s="523"/>
      <c r="G143" s="525"/>
      <c r="H143" s="523"/>
      <c r="I143" s="526"/>
      <c r="J143" s="527"/>
      <c r="K143" s="451"/>
      <c r="L143" s="528"/>
      <c r="M143" s="526"/>
      <c r="N143" s="452"/>
      <c r="O143" s="529"/>
      <c r="P143" s="529"/>
      <c r="Q143" s="526"/>
      <c r="R143" s="526"/>
      <c r="S143" s="526"/>
      <c r="T143" s="526"/>
      <c r="U143" s="530"/>
      <c r="V143" s="497"/>
    </row>
    <row r="144" spans="1:23" s="104" customFormat="1" ht="24.65" customHeight="1" thickBot="1" x14ac:dyDescent="0.4">
      <c r="A144" s="564"/>
      <c r="B144" s="430"/>
      <c r="C144" s="565"/>
      <c r="D144" s="566"/>
      <c r="E144" s="424" t="s">
        <v>331</v>
      </c>
      <c r="F144" s="425">
        <f>COUNTA(F134:F143)</f>
        <v>0</v>
      </c>
      <c r="G144" s="426">
        <f>COUNTA(G134:G143)</f>
        <v>0</v>
      </c>
      <c r="H144" s="565"/>
      <c r="I144" s="431"/>
      <c r="J144" s="567"/>
      <c r="K144" s="567"/>
      <c r="L144" s="568"/>
      <c r="M144" s="1354" t="s">
        <v>563</v>
      </c>
      <c r="N144" s="1355"/>
      <c r="O144" s="747">
        <f>SUM(O134:O143)</f>
        <v>0</v>
      </c>
      <c r="P144" s="748">
        <f>SUM(P134:P143)</f>
        <v>0</v>
      </c>
      <c r="Q144" s="431"/>
      <c r="S144" s="113"/>
      <c r="T144" s="117"/>
      <c r="U144" s="531"/>
      <c r="V144" s="455"/>
    </row>
    <row r="145" spans="1:23" ht="15" thickBot="1" x14ac:dyDescent="0.4">
      <c r="A145" s="532"/>
      <c r="B145" s="533"/>
      <c r="C145" s="534"/>
      <c r="D145" s="534"/>
      <c r="E145" s="534"/>
      <c r="F145" s="533"/>
      <c r="G145" s="534"/>
      <c r="H145" s="534"/>
      <c r="I145" s="533"/>
      <c r="J145" s="533"/>
      <c r="K145" s="533"/>
      <c r="L145" s="534"/>
      <c r="M145" s="534"/>
      <c r="N145" s="534"/>
      <c r="O145" s="534"/>
      <c r="P145" s="534"/>
      <c r="Q145" s="534"/>
      <c r="R145" s="534"/>
      <c r="S145" s="534"/>
      <c r="T145" s="535"/>
      <c r="U145" s="534"/>
      <c r="V145" s="536"/>
    </row>
    <row r="146" spans="1:23" ht="15" thickBot="1" x14ac:dyDescent="0.4">
      <c r="A146" s="493"/>
      <c r="B146" s="463"/>
      <c r="C146" s="494"/>
      <c r="D146" s="494"/>
      <c r="E146" s="494"/>
      <c r="F146" s="463"/>
      <c r="G146" s="494"/>
      <c r="H146" s="494"/>
      <c r="I146" s="463"/>
      <c r="J146" s="463"/>
      <c r="K146" s="463"/>
      <c r="L146" s="494"/>
      <c r="M146" s="494"/>
      <c r="N146" s="494"/>
      <c r="O146" s="494"/>
      <c r="P146" s="494"/>
      <c r="Q146" s="494"/>
      <c r="R146" s="494"/>
      <c r="S146" s="494"/>
      <c r="T146" s="494"/>
      <c r="U146" s="494"/>
      <c r="V146" s="495"/>
    </row>
    <row r="147" spans="1:23" ht="33.75" customHeight="1" thickBot="1" x14ac:dyDescent="0.4">
      <c r="A147" s="173" t="s">
        <v>9</v>
      </c>
      <c r="B147" s="1488" t="s">
        <v>145</v>
      </c>
      <c r="C147" s="1489"/>
      <c r="E147" s="1490" t="s">
        <v>294</v>
      </c>
      <c r="F147" s="1491"/>
      <c r="G147" s="1492">
        <f>VLOOKUP(B147,'EXTRAUrbano.Piano inv. forn '!$D$233:$AB$270,3,FALSE)</f>
        <v>0</v>
      </c>
      <c r="H147" s="1493"/>
      <c r="I147" s="486"/>
      <c r="J147" s="1490" t="s">
        <v>295</v>
      </c>
      <c r="K147" s="1494"/>
      <c r="L147" s="1491"/>
      <c r="M147" s="1492">
        <f>VLOOKUP(B147,'EXTRAUrbano.Piano inv. forn '!$D$233:$AB$270,4,O149)</f>
        <v>0</v>
      </c>
      <c r="N147" s="1493"/>
      <c r="P147" s="173" t="s">
        <v>296</v>
      </c>
      <c r="Q147" s="436"/>
      <c r="S147" s="496" t="s">
        <v>297</v>
      </c>
      <c r="T147" s="1495"/>
      <c r="U147" s="1496"/>
      <c r="V147" s="497"/>
    </row>
    <row r="148" spans="1:23" ht="13.5" customHeight="1" thickBot="1" x14ac:dyDescent="0.4">
      <c r="A148" s="498"/>
      <c r="B148" s="499"/>
      <c r="C148" s="499"/>
      <c r="E148" s="500"/>
      <c r="F148" s="500"/>
      <c r="G148" s="501"/>
      <c r="H148" s="501"/>
      <c r="I148" s="486"/>
      <c r="J148" s="500"/>
      <c r="K148" s="500"/>
      <c r="L148" s="500"/>
      <c r="M148" s="501"/>
      <c r="N148" s="501"/>
      <c r="P148" s="117"/>
      <c r="S148" s="117"/>
      <c r="T148" s="502"/>
      <c r="V148" s="503"/>
      <c r="W148" s="502"/>
    </row>
    <row r="149" spans="1:23" ht="33.75" customHeight="1" thickBot="1" x14ac:dyDescent="0.4">
      <c r="A149" s="1497" t="s">
        <v>298</v>
      </c>
      <c r="B149" s="1498"/>
      <c r="C149" s="1498"/>
      <c r="D149" s="1499"/>
      <c r="E149" s="1500">
        <f>VLOOKUP(B147,'EXTRAUrbano.Piano inv. forn '!$D$233:$AB$270,17,FALSE)</f>
        <v>0</v>
      </c>
      <c r="F149" s="1501"/>
      <c r="G149" s="1501"/>
      <c r="H149" s="1502"/>
      <c r="I149" s="486"/>
      <c r="J149" s="1503" t="s">
        <v>53</v>
      </c>
      <c r="K149" s="1504"/>
      <c r="L149" s="1505"/>
      <c r="M149" s="1500">
        <f>VLOOKUP(B147,'EXTRAUrbano.Piano inv. forn '!$D$233:$AB$270,19,FALSE)</f>
        <v>0</v>
      </c>
      <c r="N149" s="1502"/>
      <c r="O149" s="504"/>
      <c r="P149" s="496" t="s">
        <v>299</v>
      </c>
      <c r="Q149" s="505">
        <f>M149+E149</f>
        <v>0</v>
      </c>
      <c r="S149" s="496" t="s">
        <v>300</v>
      </c>
      <c r="T149" s="1495"/>
      <c r="U149" s="1496"/>
      <c r="V149" s="503"/>
      <c r="W149" s="502"/>
    </row>
    <row r="150" spans="1:23" ht="21.75" customHeight="1" thickBot="1" x14ac:dyDescent="0.4">
      <c r="A150" s="136"/>
      <c r="B150" s="137"/>
      <c r="C150" s="137"/>
      <c r="D150" s="137"/>
      <c r="E150" s="492"/>
      <c r="F150" s="492"/>
      <c r="G150" s="492"/>
      <c r="H150" s="492"/>
      <c r="I150" s="486"/>
      <c r="J150" s="500"/>
      <c r="K150" s="500"/>
      <c r="L150" s="500"/>
      <c r="M150" s="492"/>
      <c r="N150" s="492"/>
      <c r="O150" s="504"/>
      <c r="P150" s="117"/>
      <c r="Q150" s="504"/>
      <c r="S150" s="117"/>
      <c r="T150" s="499"/>
      <c r="U150" s="499"/>
      <c r="V150" s="503"/>
      <c r="W150" s="502"/>
    </row>
    <row r="151" spans="1:23" s="166" customFormat="1" ht="72" customHeight="1" x14ac:dyDescent="0.35">
      <c r="A151" s="1480" t="s">
        <v>301</v>
      </c>
      <c r="B151" s="1482" t="s">
        <v>302</v>
      </c>
      <c r="C151" s="1482" t="s">
        <v>303</v>
      </c>
      <c r="D151" s="169" t="s">
        <v>304</v>
      </c>
      <c r="E151" s="170" t="s">
        <v>305</v>
      </c>
      <c r="F151" s="169" t="s">
        <v>306</v>
      </c>
      <c r="G151" s="169" t="s">
        <v>307</v>
      </c>
      <c r="H151" s="171" t="s">
        <v>268</v>
      </c>
      <c r="I151" s="171" t="s">
        <v>308</v>
      </c>
      <c r="J151" s="171" t="s">
        <v>309</v>
      </c>
      <c r="K151" s="171" t="s">
        <v>818</v>
      </c>
      <c r="L151" s="171" t="s">
        <v>310</v>
      </c>
      <c r="M151" s="171" t="s">
        <v>311</v>
      </c>
      <c r="N151" s="171" t="s">
        <v>312</v>
      </c>
      <c r="O151" s="171" t="s">
        <v>313</v>
      </c>
      <c r="P151" s="171" t="s">
        <v>314</v>
      </c>
      <c r="Q151" s="171" t="s">
        <v>315</v>
      </c>
      <c r="R151" s="171" t="s">
        <v>316</v>
      </c>
      <c r="S151" s="171" t="s">
        <v>317</v>
      </c>
      <c r="T151" s="780" t="s">
        <v>819</v>
      </c>
      <c r="U151" s="1484" t="s">
        <v>319</v>
      </c>
      <c r="V151" s="438"/>
    </row>
    <row r="152" spans="1:23" s="166" customFormat="1" ht="40.5" customHeight="1" thickBot="1" x14ac:dyDescent="0.4">
      <c r="A152" s="1481"/>
      <c r="B152" s="1483"/>
      <c r="C152" s="1483"/>
      <c r="D152" s="172" t="s">
        <v>320</v>
      </c>
      <c r="E152" s="172" t="s">
        <v>333</v>
      </c>
      <c r="F152" s="172" t="s">
        <v>322</v>
      </c>
      <c r="G152" s="172" t="s">
        <v>322</v>
      </c>
      <c r="H152" s="172" t="s">
        <v>345</v>
      </c>
      <c r="I152" s="172" t="s">
        <v>348</v>
      </c>
      <c r="J152" s="172" t="s">
        <v>323</v>
      </c>
      <c r="K152" s="172" t="s">
        <v>324</v>
      </c>
      <c r="L152" s="172" t="s">
        <v>324</v>
      </c>
      <c r="M152" s="172" t="s">
        <v>325</v>
      </c>
      <c r="N152" s="172" t="s">
        <v>324</v>
      </c>
      <c r="O152" s="172" t="s">
        <v>326</v>
      </c>
      <c r="P152" s="172" t="s">
        <v>820</v>
      </c>
      <c r="Q152" s="172" t="s">
        <v>327</v>
      </c>
      <c r="R152" s="172" t="s">
        <v>328</v>
      </c>
      <c r="S152" s="172" t="s">
        <v>329</v>
      </c>
      <c r="T152" s="172" t="s">
        <v>329</v>
      </c>
      <c r="U152" s="1485"/>
      <c r="V152" s="438"/>
    </row>
    <row r="153" spans="1:23" ht="15" customHeight="1" x14ac:dyDescent="0.35">
      <c r="A153" s="1486" t="str">
        <f>B147</f>
        <v>EXTRA-urb.d.1</v>
      </c>
      <c r="B153" s="506">
        <v>1</v>
      </c>
      <c r="C153" s="224"/>
      <c r="D153" s="507"/>
      <c r="E153" s="507"/>
      <c r="F153" s="224"/>
      <c r="G153" s="508"/>
      <c r="H153" s="120"/>
      <c r="I153" s="509"/>
      <c r="J153" s="510"/>
      <c r="K153" s="442"/>
      <c r="L153" s="511"/>
      <c r="M153" s="509"/>
      <c r="N153" s="443"/>
      <c r="O153" s="512"/>
      <c r="P153" s="512"/>
      <c r="Q153" s="509"/>
      <c r="R153" s="509"/>
      <c r="S153" s="509"/>
      <c r="T153" s="509"/>
      <c r="U153" s="513"/>
      <c r="V153" s="497"/>
    </row>
    <row r="154" spans="1:23" x14ac:dyDescent="0.35">
      <c r="A154" s="1486"/>
      <c r="B154" s="514">
        <v>2</v>
      </c>
      <c r="C154" s="183"/>
      <c r="D154" s="515"/>
      <c r="E154" s="515"/>
      <c r="F154" s="183"/>
      <c r="G154" s="516"/>
      <c r="H154" s="183"/>
      <c r="I154" s="517"/>
      <c r="J154" s="518"/>
      <c r="K154" s="446"/>
      <c r="L154" s="519"/>
      <c r="M154" s="517"/>
      <c r="N154" s="447"/>
      <c r="O154" s="520"/>
      <c r="P154" s="520"/>
      <c r="Q154" s="517"/>
      <c r="R154" s="517" t="s">
        <v>330</v>
      </c>
      <c r="S154" s="517"/>
      <c r="T154" s="517"/>
      <c r="U154" s="521"/>
      <c r="V154" s="497"/>
    </row>
    <row r="155" spans="1:23" x14ac:dyDescent="0.35">
      <c r="A155" s="1486"/>
      <c r="B155" s="514">
        <v>3</v>
      </c>
      <c r="C155" s="183"/>
      <c r="D155" s="515"/>
      <c r="E155" s="515"/>
      <c r="F155" s="183"/>
      <c r="G155" s="516"/>
      <c r="H155" s="183"/>
      <c r="I155" s="517"/>
      <c r="J155" s="518"/>
      <c r="K155" s="446"/>
      <c r="L155" s="519"/>
      <c r="M155" s="517"/>
      <c r="N155" s="447"/>
      <c r="O155" s="520"/>
      <c r="P155" s="520"/>
      <c r="Q155" s="517"/>
      <c r="R155" s="517"/>
      <c r="S155" s="517"/>
      <c r="T155" s="517"/>
      <c r="U155" s="521"/>
      <c r="V155" s="497"/>
    </row>
    <row r="156" spans="1:23" x14ac:dyDescent="0.35">
      <c r="A156" s="1486"/>
      <c r="B156" s="514">
        <v>4</v>
      </c>
      <c r="C156" s="183"/>
      <c r="D156" s="515"/>
      <c r="E156" s="515"/>
      <c r="F156" s="183"/>
      <c r="G156" s="516"/>
      <c r="H156" s="183"/>
      <c r="I156" s="517"/>
      <c r="J156" s="518"/>
      <c r="K156" s="446"/>
      <c r="L156" s="519"/>
      <c r="M156" s="517"/>
      <c r="N156" s="447"/>
      <c r="O156" s="520"/>
      <c r="P156" s="520"/>
      <c r="Q156" s="517"/>
      <c r="R156" s="517"/>
      <c r="S156" s="517"/>
      <c r="T156" s="517"/>
      <c r="U156" s="521"/>
      <c r="V156" s="497"/>
    </row>
    <row r="157" spans="1:23" x14ac:dyDescent="0.35">
      <c r="A157" s="1486"/>
      <c r="B157" s="514">
        <v>5</v>
      </c>
      <c r="C157" s="183"/>
      <c r="D157" s="515"/>
      <c r="E157" s="515"/>
      <c r="F157" s="183"/>
      <c r="G157" s="516"/>
      <c r="H157" s="183"/>
      <c r="I157" s="517"/>
      <c r="J157" s="518"/>
      <c r="K157" s="446"/>
      <c r="L157" s="519"/>
      <c r="M157" s="517"/>
      <c r="N157" s="447"/>
      <c r="O157" s="520"/>
      <c r="P157" s="520"/>
      <c r="Q157" s="517"/>
      <c r="R157" s="517"/>
      <c r="S157" s="517"/>
      <c r="T157" s="517"/>
      <c r="U157" s="521"/>
      <c r="V157" s="497"/>
    </row>
    <row r="158" spans="1:23" x14ac:dyDescent="0.35">
      <c r="A158" s="1486"/>
      <c r="B158" s="514">
        <v>6</v>
      </c>
      <c r="C158" s="183"/>
      <c r="D158" s="515"/>
      <c r="E158" s="515"/>
      <c r="F158" s="183"/>
      <c r="G158" s="516"/>
      <c r="H158" s="183"/>
      <c r="I158" s="517"/>
      <c r="J158" s="518"/>
      <c r="K158" s="446"/>
      <c r="L158" s="519"/>
      <c r="M158" s="517"/>
      <c r="N158" s="447"/>
      <c r="O158" s="520"/>
      <c r="P158" s="520"/>
      <c r="Q158" s="517"/>
      <c r="R158" s="517"/>
      <c r="S158" s="517"/>
      <c r="T158" s="517"/>
      <c r="U158" s="521"/>
      <c r="V158" s="497"/>
    </row>
    <row r="159" spans="1:23" x14ac:dyDescent="0.35">
      <c r="A159" s="1486"/>
      <c r="B159" s="514">
        <v>7</v>
      </c>
      <c r="C159" s="183"/>
      <c r="D159" s="515"/>
      <c r="E159" s="515"/>
      <c r="F159" s="183"/>
      <c r="G159" s="516"/>
      <c r="H159" s="183"/>
      <c r="I159" s="517"/>
      <c r="J159" s="518"/>
      <c r="K159" s="446"/>
      <c r="L159" s="519"/>
      <c r="M159" s="517"/>
      <c r="N159" s="447"/>
      <c r="O159" s="520"/>
      <c r="P159" s="520"/>
      <c r="Q159" s="517"/>
      <c r="R159" s="517"/>
      <c r="S159" s="517"/>
      <c r="T159" s="517"/>
      <c r="U159" s="521"/>
      <c r="V159" s="497"/>
    </row>
    <row r="160" spans="1:23" x14ac:dyDescent="0.35">
      <c r="A160" s="1486"/>
      <c r="B160" s="514">
        <v>8</v>
      </c>
      <c r="C160" s="183"/>
      <c r="D160" s="515"/>
      <c r="E160" s="515"/>
      <c r="F160" s="183"/>
      <c r="G160" s="516"/>
      <c r="H160" s="183"/>
      <c r="I160" s="517"/>
      <c r="J160" s="518"/>
      <c r="K160" s="446"/>
      <c r="L160" s="519"/>
      <c r="M160" s="517"/>
      <c r="N160" s="447"/>
      <c r="O160" s="520"/>
      <c r="P160" s="520"/>
      <c r="Q160" s="517"/>
      <c r="R160" s="517"/>
      <c r="S160" s="517"/>
      <c r="T160" s="517"/>
      <c r="U160" s="521"/>
      <c r="V160" s="497"/>
    </row>
    <row r="161" spans="1:23" x14ac:dyDescent="0.35">
      <c r="A161" s="1486"/>
      <c r="B161" s="514">
        <v>9</v>
      </c>
      <c r="C161" s="183"/>
      <c r="D161" s="515"/>
      <c r="E161" s="515"/>
      <c r="F161" s="183"/>
      <c r="G161" s="516"/>
      <c r="H161" s="183"/>
      <c r="I161" s="517"/>
      <c r="J161" s="518"/>
      <c r="K161" s="446"/>
      <c r="L161" s="519"/>
      <c r="M161" s="517"/>
      <c r="N161" s="447"/>
      <c r="O161" s="520"/>
      <c r="P161" s="520"/>
      <c r="Q161" s="517"/>
      <c r="R161" s="517"/>
      <c r="S161" s="517"/>
      <c r="T161" s="517"/>
      <c r="U161" s="521"/>
      <c r="V161" s="497"/>
    </row>
    <row r="162" spans="1:23" ht="15" thickBot="1" x14ac:dyDescent="0.4">
      <c r="A162" s="1487"/>
      <c r="B162" s="522">
        <v>10</v>
      </c>
      <c r="C162" s="523"/>
      <c r="D162" s="524"/>
      <c r="E162" s="524"/>
      <c r="F162" s="523"/>
      <c r="G162" s="525"/>
      <c r="H162" s="523"/>
      <c r="I162" s="526"/>
      <c r="J162" s="527"/>
      <c r="K162" s="451"/>
      <c r="L162" s="528"/>
      <c r="M162" s="526"/>
      <c r="N162" s="452"/>
      <c r="O162" s="529"/>
      <c r="P162" s="529"/>
      <c r="Q162" s="526"/>
      <c r="R162" s="526"/>
      <c r="S162" s="526"/>
      <c r="T162" s="526"/>
      <c r="U162" s="530"/>
      <c r="V162" s="497"/>
    </row>
    <row r="163" spans="1:23" s="104" customFormat="1" ht="24.65" customHeight="1" thickBot="1" x14ac:dyDescent="0.4">
      <c r="A163" s="564"/>
      <c r="B163" s="430"/>
      <c r="C163" s="565"/>
      <c r="D163" s="566"/>
      <c r="E163" s="424" t="s">
        <v>331</v>
      </c>
      <c r="F163" s="425">
        <f>COUNTA(F153:F162)</f>
        <v>0</v>
      </c>
      <c r="G163" s="426">
        <f>COUNTA(G153:G162)</f>
        <v>0</v>
      </c>
      <c r="H163" s="565"/>
      <c r="I163" s="431"/>
      <c r="J163" s="567"/>
      <c r="K163" s="567"/>
      <c r="L163" s="568"/>
      <c r="M163" s="1354" t="s">
        <v>563</v>
      </c>
      <c r="N163" s="1355"/>
      <c r="O163" s="747">
        <f>SUM(O153:O162)</f>
        <v>0</v>
      </c>
      <c r="P163" s="748">
        <f>SUM(P153:P162)</f>
        <v>0</v>
      </c>
      <c r="Q163" s="431"/>
      <c r="S163" s="113"/>
      <c r="T163" s="117"/>
      <c r="U163" s="531"/>
      <c r="V163" s="455"/>
    </row>
    <row r="164" spans="1:23" ht="15" thickBot="1" x14ac:dyDescent="0.4">
      <c r="A164" s="532"/>
      <c r="B164" s="533"/>
      <c r="C164" s="534"/>
      <c r="D164" s="534"/>
      <c r="E164" s="534"/>
      <c r="F164" s="533"/>
      <c r="G164" s="534"/>
      <c r="H164" s="534"/>
      <c r="I164" s="533"/>
      <c r="J164" s="533"/>
      <c r="K164" s="533"/>
      <c r="L164" s="534"/>
      <c r="M164" s="534"/>
      <c r="N164" s="534"/>
      <c r="O164" s="534"/>
      <c r="P164" s="534"/>
      <c r="Q164" s="534"/>
      <c r="R164" s="534"/>
      <c r="S164" s="534"/>
      <c r="T164" s="535"/>
      <c r="U164" s="534"/>
      <c r="V164" s="536"/>
    </row>
    <row r="165" spans="1:23" ht="15" thickBot="1" x14ac:dyDescent="0.4">
      <c r="A165" s="493"/>
      <c r="B165" s="463"/>
      <c r="C165" s="494"/>
      <c r="D165" s="494"/>
      <c r="E165" s="494"/>
      <c r="F165" s="463"/>
      <c r="G165" s="494"/>
      <c r="H165" s="494"/>
      <c r="I165" s="463"/>
      <c r="J165" s="463"/>
      <c r="K165" s="463"/>
      <c r="L165" s="494"/>
      <c r="M165" s="494"/>
      <c r="N165" s="494"/>
      <c r="O165" s="494"/>
      <c r="P165" s="494"/>
      <c r="Q165" s="494"/>
      <c r="R165" s="494"/>
      <c r="S165" s="494"/>
      <c r="T165" s="494"/>
      <c r="U165" s="494"/>
      <c r="V165" s="495"/>
    </row>
    <row r="166" spans="1:23" ht="33.75" customHeight="1" thickBot="1" x14ac:dyDescent="0.4">
      <c r="A166" s="173" t="s">
        <v>9</v>
      </c>
      <c r="B166" s="1488" t="s">
        <v>145</v>
      </c>
      <c r="C166" s="1489"/>
      <c r="E166" s="1490" t="s">
        <v>294</v>
      </c>
      <c r="F166" s="1491"/>
      <c r="G166" s="1492">
        <f>VLOOKUP(B166,'EXTRAUrbano.Piano inv. forn '!$D$233:$AB$270,3,FALSE)</f>
        <v>0</v>
      </c>
      <c r="H166" s="1493"/>
      <c r="I166" s="486"/>
      <c r="J166" s="1490" t="s">
        <v>295</v>
      </c>
      <c r="K166" s="1494"/>
      <c r="L166" s="1491"/>
      <c r="M166" s="1492">
        <f>VLOOKUP(B166,'EXTRAUrbano.Piano inv. forn '!$D$233:$AB$270,4,O168)</f>
        <v>0</v>
      </c>
      <c r="N166" s="1493"/>
      <c r="P166" s="173" t="s">
        <v>296</v>
      </c>
      <c r="Q166" s="436"/>
      <c r="S166" s="496" t="s">
        <v>297</v>
      </c>
      <c r="T166" s="1495"/>
      <c r="U166" s="1496"/>
      <c r="V166" s="497"/>
    </row>
    <row r="167" spans="1:23" ht="13.5" customHeight="1" thickBot="1" x14ac:dyDescent="0.4">
      <c r="A167" s="498"/>
      <c r="B167" s="499"/>
      <c r="C167" s="499"/>
      <c r="E167" s="500"/>
      <c r="F167" s="500"/>
      <c r="G167" s="501"/>
      <c r="H167" s="501"/>
      <c r="I167" s="486"/>
      <c r="J167" s="500"/>
      <c r="K167" s="500"/>
      <c r="L167" s="500"/>
      <c r="M167" s="501"/>
      <c r="N167" s="501"/>
      <c r="P167" s="117"/>
      <c r="S167" s="117"/>
      <c r="T167" s="502"/>
      <c r="V167" s="503"/>
      <c r="W167" s="502"/>
    </row>
    <row r="168" spans="1:23" ht="33.75" customHeight="1" thickBot="1" x14ac:dyDescent="0.4">
      <c r="A168" s="1497" t="s">
        <v>298</v>
      </c>
      <c r="B168" s="1498"/>
      <c r="C168" s="1498"/>
      <c r="D168" s="1499"/>
      <c r="E168" s="1500">
        <f>VLOOKUP(B166,'EXTRAUrbano.Piano inv. forn '!$D$233:$AB$270,17,FALSE)</f>
        <v>0</v>
      </c>
      <c r="F168" s="1501"/>
      <c r="G168" s="1501"/>
      <c r="H168" s="1502"/>
      <c r="I168" s="486"/>
      <c r="J168" s="1503" t="s">
        <v>53</v>
      </c>
      <c r="K168" s="1504"/>
      <c r="L168" s="1505"/>
      <c r="M168" s="1500">
        <f>VLOOKUP(B166,'EXTRAUrbano.Piano inv. forn '!$D$233:$AB$270,19,FALSE)</f>
        <v>0</v>
      </c>
      <c r="N168" s="1502"/>
      <c r="O168" s="504"/>
      <c r="P168" s="496" t="s">
        <v>299</v>
      </c>
      <c r="Q168" s="505">
        <f>M168+E168</f>
        <v>0</v>
      </c>
      <c r="S168" s="496" t="s">
        <v>300</v>
      </c>
      <c r="T168" s="1495"/>
      <c r="U168" s="1496"/>
      <c r="V168" s="503"/>
      <c r="W168" s="502"/>
    </row>
    <row r="169" spans="1:23" ht="21.75" customHeight="1" thickBot="1" x14ac:dyDescent="0.4">
      <c r="A169" s="136"/>
      <c r="B169" s="137"/>
      <c r="C169" s="137"/>
      <c r="D169" s="137"/>
      <c r="E169" s="492"/>
      <c r="F169" s="492"/>
      <c r="G169" s="492"/>
      <c r="H169" s="492"/>
      <c r="I169" s="486"/>
      <c r="J169" s="500"/>
      <c r="K169" s="500"/>
      <c r="L169" s="500"/>
      <c r="M169" s="492"/>
      <c r="N169" s="492"/>
      <c r="O169" s="504"/>
      <c r="P169" s="117"/>
      <c r="Q169" s="504"/>
      <c r="S169" s="117"/>
      <c r="T169" s="499"/>
      <c r="U169" s="499"/>
      <c r="V169" s="503"/>
      <c r="W169" s="502"/>
    </row>
    <row r="170" spans="1:23" s="166" customFormat="1" ht="72" customHeight="1" x14ac:dyDescent="0.35">
      <c r="A170" s="1480" t="s">
        <v>301</v>
      </c>
      <c r="B170" s="1482" t="s">
        <v>302</v>
      </c>
      <c r="C170" s="1482" t="s">
        <v>303</v>
      </c>
      <c r="D170" s="169" t="s">
        <v>304</v>
      </c>
      <c r="E170" s="170" t="s">
        <v>305</v>
      </c>
      <c r="F170" s="169" t="s">
        <v>306</v>
      </c>
      <c r="G170" s="169" t="s">
        <v>307</v>
      </c>
      <c r="H170" s="171" t="s">
        <v>268</v>
      </c>
      <c r="I170" s="171" t="s">
        <v>308</v>
      </c>
      <c r="J170" s="171" t="s">
        <v>309</v>
      </c>
      <c r="K170" s="171" t="s">
        <v>818</v>
      </c>
      <c r="L170" s="171" t="s">
        <v>310</v>
      </c>
      <c r="M170" s="171" t="s">
        <v>311</v>
      </c>
      <c r="N170" s="171" t="s">
        <v>312</v>
      </c>
      <c r="O170" s="171" t="s">
        <v>313</v>
      </c>
      <c r="P170" s="171" t="s">
        <v>314</v>
      </c>
      <c r="Q170" s="171" t="s">
        <v>315</v>
      </c>
      <c r="R170" s="171" t="s">
        <v>316</v>
      </c>
      <c r="S170" s="171" t="s">
        <v>317</v>
      </c>
      <c r="T170" s="780" t="s">
        <v>819</v>
      </c>
      <c r="U170" s="1484" t="s">
        <v>319</v>
      </c>
      <c r="V170" s="438"/>
    </row>
    <row r="171" spans="1:23" s="166" customFormat="1" ht="40.5" customHeight="1" thickBot="1" x14ac:dyDescent="0.4">
      <c r="A171" s="1481"/>
      <c r="B171" s="1483"/>
      <c r="C171" s="1483"/>
      <c r="D171" s="172" t="s">
        <v>320</v>
      </c>
      <c r="E171" s="172" t="s">
        <v>333</v>
      </c>
      <c r="F171" s="172" t="s">
        <v>322</v>
      </c>
      <c r="G171" s="172" t="s">
        <v>322</v>
      </c>
      <c r="H171" s="172" t="s">
        <v>345</v>
      </c>
      <c r="I171" s="172" t="s">
        <v>348</v>
      </c>
      <c r="J171" s="172" t="s">
        <v>323</v>
      </c>
      <c r="K171" s="172" t="s">
        <v>324</v>
      </c>
      <c r="L171" s="172" t="s">
        <v>324</v>
      </c>
      <c r="M171" s="172" t="s">
        <v>325</v>
      </c>
      <c r="N171" s="172" t="s">
        <v>324</v>
      </c>
      <c r="O171" s="172" t="s">
        <v>326</v>
      </c>
      <c r="P171" s="172" t="s">
        <v>820</v>
      </c>
      <c r="Q171" s="172" t="s">
        <v>327</v>
      </c>
      <c r="R171" s="172" t="s">
        <v>328</v>
      </c>
      <c r="S171" s="172" t="s">
        <v>329</v>
      </c>
      <c r="T171" s="172" t="s">
        <v>329</v>
      </c>
      <c r="U171" s="1485"/>
      <c r="V171" s="438"/>
    </row>
    <row r="172" spans="1:23" ht="15" customHeight="1" x14ac:dyDescent="0.35">
      <c r="A172" s="1486" t="str">
        <f>B166</f>
        <v>EXTRA-urb.d.1</v>
      </c>
      <c r="B172" s="506">
        <v>1</v>
      </c>
      <c r="C172" s="224"/>
      <c r="D172" s="507"/>
      <c r="E172" s="507"/>
      <c r="F172" s="224"/>
      <c r="G172" s="508"/>
      <c r="H172" s="120"/>
      <c r="I172" s="509"/>
      <c r="J172" s="510"/>
      <c r="K172" s="442"/>
      <c r="L172" s="511"/>
      <c r="M172" s="509"/>
      <c r="N172" s="443"/>
      <c r="O172" s="512"/>
      <c r="P172" s="512"/>
      <c r="Q172" s="509"/>
      <c r="R172" s="509"/>
      <c r="S172" s="509"/>
      <c r="T172" s="509"/>
      <c r="U172" s="513"/>
      <c r="V172" s="497"/>
    </row>
    <row r="173" spans="1:23" x14ac:dyDescent="0.35">
      <c r="A173" s="1486"/>
      <c r="B173" s="514">
        <v>2</v>
      </c>
      <c r="C173" s="183"/>
      <c r="D173" s="515"/>
      <c r="E173" s="515"/>
      <c r="F173" s="183"/>
      <c r="G173" s="516"/>
      <c r="H173" s="183"/>
      <c r="I173" s="517"/>
      <c r="J173" s="518"/>
      <c r="K173" s="446"/>
      <c r="L173" s="519"/>
      <c r="M173" s="517"/>
      <c r="N173" s="447"/>
      <c r="O173" s="520"/>
      <c r="P173" s="520"/>
      <c r="Q173" s="517"/>
      <c r="R173" s="517" t="s">
        <v>330</v>
      </c>
      <c r="S173" s="517"/>
      <c r="T173" s="517"/>
      <c r="U173" s="521"/>
      <c r="V173" s="497"/>
    </row>
    <row r="174" spans="1:23" x14ac:dyDescent="0.35">
      <c r="A174" s="1486"/>
      <c r="B174" s="514">
        <v>3</v>
      </c>
      <c r="C174" s="183"/>
      <c r="D174" s="515"/>
      <c r="E174" s="515"/>
      <c r="F174" s="183"/>
      <c r="G174" s="516"/>
      <c r="H174" s="183"/>
      <c r="I174" s="517"/>
      <c r="J174" s="518"/>
      <c r="K174" s="446"/>
      <c r="L174" s="519"/>
      <c r="M174" s="517"/>
      <c r="N174" s="447"/>
      <c r="O174" s="520"/>
      <c r="P174" s="520"/>
      <c r="Q174" s="517"/>
      <c r="R174" s="517"/>
      <c r="S174" s="517"/>
      <c r="T174" s="517"/>
      <c r="U174" s="521"/>
      <c r="V174" s="497"/>
    </row>
    <row r="175" spans="1:23" x14ac:dyDescent="0.35">
      <c r="A175" s="1486"/>
      <c r="B175" s="514">
        <v>4</v>
      </c>
      <c r="C175" s="183"/>
      <c r="D175" s="515"/>
      <c r="E175" s="515"/>
      <c r="F175" s="183"/>
      <c r="G175" s="516"/>
      <c r="H175" s="183"/>
      <c r="I175" s="517"/>
      <c r="J175" s="518"/>
      <c r="K175" s="446"/>
      <c r="L175" s="519"/>
      <c r="M175" s="517"/>
      <c r="N175" s="447"/>
      <c r="O175" s="520"/>
      <c r="P175" s="520"/>
      <c r="Q175" s="517"/>
      <c r="R175" s="517"/>
      <c r="S175" s="517"/>
      <c r="T175" s="517"/>
      <c r="U175" s="521"/>
      <c r="V175" s="497"/>
    </row>
    <row r="176" spans="1:23" x14ac:dyDescent="0.35">
      <c r="A176" s="1486"/>
      <c r="B176" s="514">
        <v>5</v>
      </c>
      <c r="C176" s="183"/>
      <c r="D176" s="515"/>
      <c r="E176" s="515"/>
      <c r="F176" s="183"/>
      <c r="G176" s="516"/>
      <c r="H176" s="183"/>
      <c r="I176" s="517"/>
      <c r="J176" s="518"/>
      <c r="K176" s="446"/>
      <c r="L176" s="519"/>
      <c r="M176" s="517"/>
      <c r="N176" s="447"/>
      <c r="O176" s="520"/>
      <c r="P176" s="520"/>
      <c r="Q176" s="517"/>
      <c r="R176" s="517"/>
      <c r="S176" s="517"/>
      <c r="T176" s="517"/>
      <c r="U176" s="521"/>
      <c r="V176" s="497"/>
    </row>
    <row r="177" spans="1:23" x14ac:dyDescent="0.35">
      <c r="A177" s="1486"/>
      <c r="B177" s="514">
        <v>6</v>
      </c>
      <c r="C177" s="183"/>
      <c r="D177" s="515"/>
      <c r="E177" s="515"/>
      <c r="F177" s="183"/>
      <c r="G177" s="516"/>
      <c r="H177" s="183"/>
      <c r="I177" s="517"/>
      <c r="J177" s="518"/>
      <c r="K177" s="446"/>
      <c r="L177" s="519"/>
      <c r="M177" s="517"/>
      <c r="N177" s="447"/>
      <c r="O177" s="520"/>
      <c r="P177" s="520"/>
      <c r="Q177" s="517"/>
      <c r="R177" s="517"/>
      <c r="S177" s="517"/>
      <c r="T177" s="517"/>
      <c r="U177" s="521"/>
      <c r="V177" s="497"/>
    </row>
    <row r="178" spans="1:23" x14ac:dyDescent="0.35">
      <c r="A178" s="1486"/>
      <c r="B178" s="514">
        <v>7</v>
      </c>
      <c r="C178" s="183"/>
      <c r="D178" s="515"/>
      <c r="E178" s="515"/>
      <c r="F178" s="183"/>
      <c r="G178" s="516"/>
      <c r="H178" s="183"/>
      <c r="I178" s="517"/>
      <c r="J178" s="518"/>
      <c r="K178" s="446"/>
      <c r="L178" s="519"/>
      <c r="M178" s="517"/>
      <c r="N178" s="447"/>
      <c r="O178" s="520"/>
      <c r="P178" s="520"/>
      <c r="Q178" s="517"/>
      <c r="R178" s="517"/>
      <c r="S178" s="517"/>
      <c r="T178" s="517"/>
      <c r="U178" s="521"/>
      <c r="V178" s="497"/>
    </row>
    <row r="179" spans="1:23" x14ac:dyDescent="0.35">
      <c r="A179" s="1486"/>
      <c r="B179" s="514">
        <v>8</v>
      </c>
      <c r="C179" s="183"/>
      <c r="D179" s="515"/>
      <c r="E179" s="515"/>
      <c r="F179" s="183"/>
      <c r="G179" s="516"/>
      <c r="H179" s="183"/>
      <c r="I179" s="517"/>
      <c r="J179" s="518"/>
      <c r="K179" s="446"/>
      <c r="L179" s="519"/>
      <c r="M179" s="517"/>
      <c r="N179" s="447"/>
      <c r="O179" s="520"/>
      <c r="P179" s="520"/>
      <c r="Q179" s="517"/>
      <c r="R179" s="517"/>
      <c r="S179" s="517"/>
      <c r="T179" s="517"/>
      <c r="U179" s="521"/>
      <c r="V179" s="497"/>
    </row>
    <row r="180" spans="1:23" x14ac:dyDescent="0.35">
      <c r="A180" s="1486"/>
      <c r="B180" s="514">
        <v>9</v>
      </c>
      <c r="C180" s="183"/>
      <c r="D180" s="515"/>
      <c r="E180" s="515"/>
      <c r="F180" s="183"/>
      <c r="G180" s="516"/>
      <c r="H180" s="183"/>
      <c r="I180" s="517"/>
      <c r="J180" s="518"/>
      <c r="K180" s="446"/>
      <c r="L180" s="519"/>
      <c r="M180" s="517"/>
      <c r="N180" s="447"/>
      <c r="O180" s="520"/>
      <c r="P180" s="520"/>
      <c r="Q180" s="517"/>
      <c r="R180" s="517"/>
      <c r="S180" s="517"/>
      <c r="T180" s="517"/>
      <c r="U180" s="521"/>
      <c r="V180" s="497"/>
    </row>
    <row r="181" spans="1:23" ht="15" thickBot="1" x14ac:dyDescent="0.4">
      <c r="A181" s="1487"/>
      <c r="B181" s="522">
        <v>10</v>
      </c>
      <c r="C181" s="523"/>
      <c r="D181" s="524"/>
      <c r="E181" s="524"/>
      <c r="F181" s="523"/>
      <c r="G181" s="525"/>
      <c r="H181" s="523"/>
      <c r="I181" s="526"/>
      <c r="J181" s="527"/>
      <c r="K181" s="451"/>
      <c r="L181" s="528"/>
      <c r="M181" s="526"/>
      <c r="N181" s="452"/>
      <c r="O181" s="529"/>
      <c r="P181" s="529"/>
      <c r="Q181" s="526"/>
      <c r="R181" s="526"/>
      <c r="S181" s="526"/>
      <c r="T181" s="526"/>
      <c r="U181" s="530"/>
      <c r="V181" s="497"/>
    </row>
    <row r="182" spans="1:23" s="104" customFormat="1" ht="24.65" customHeight="1" thickBot="1" x14ac:dyDescent="0.4">
      <c r="A182" s="564"/>
      <c r="B182" s="430"/>
      <c r="C182" s="565"/>
      <c r="D182" s="566"/>
      <c r="E182" s="424" t="s">
        <v>331</v>
      </c>
      <c r="F182" s="425">
        <f>COUNTA(F172:F181)</f>
        <v>0</v>
      </c>
      <c r="G182" s="426">
        <f>COUNTA(G172:G181)</f>
        <v>0</v>
      </c>
      <c r="H182" s="565"/>
      <c r="I182" s="431"/>
      <c r="J182" s="567"/>
      <c r="K182" s="567"/>
      <c r="L182" s="568"/>
      <c r="M182" s="1354" t="s">
        <v>563</v>
      </c>
      <c r="N182" s="1355"/>
      <c r="O182" s="747">
        <f>SUM(O172:O181)</f>
        <v>0</v>
      </c>
      <c r="P182" s="748">
        <f>SUM(P172:P181)</f>
        <v>0</v>
      </c>
      <c r="Q182" s="431"/>
      <c r="S182" s="113"/>
      <c r="T182" s="117"/>
      <c r="U182" s="531"/>
      <c r="V182" s="455"/>
    </row>
    <row r="183" spans="1:23" ht="15" thickBot="1" x14ac:dyDescent="0.4">
      <c r="A183" s="532"/>
      <c r="B183" s="533"/>
      <c r="C183" s="534"/>
      <c r="D183" s="534"/>
      <c r="E183" s="534"/>
      <c r="F183" s="533"/>
      <c r="G183" s="534"/>
      <c r="H183" s="534"/>
      <c r="I183" s="533"/>
      <c r="J183" s="533"/>
      <c r="K183" s="533"/>
      <c r="L183" s="534"/>
      <c r="M183" s="534"/>
      <c r="N183" s="534"/>
      <c r="O183" s="534"/>
      <c r="P183" s="534"/>
      <c r="Q183" s="534"/>
      <c r="R183" s="534"/>
      <c r="S183" s="534"/>
      <c r="T183" s="535"/>
      <c r="U183" s="534"/>
      <c r="V183" s="536"/>
    </row>
    <row r="184" spans="1:23" ht="15" thickBot="1" x14ac:dyDescent="0.4">
      <c r="A184" s="493"/>
      <c r="B184" s="463"/>
      <c r="C184" s="494"/>
      <c r="D184" s="494"/>
      <c r="E184" s="494"/>
      <c r="F184" s="463"/>
      <c r="G184" s="494"/>
      <c r="H184" s="494"/>
      <c r="I184" s="463"/>
      <c r="J184" s="463"/>
      <c r="K184" s="463"/>
      <c r="L184" s="494"/>
      <c r="M184" s="494"/>
      <c r="N184" s="494"/>
      <c r="O184" s="494"/>
      <c r="P184" s="494"/>
      <c r="Q184" s="494"/>
      <c r="R184" s="494"/>
      <c r="S184" s="494"/>
      <c r="T184" s="494"/>
      <c r="U184" s="494"/>
      <c r="V184" s="495"/>
    </row>
    <row r="185" spans="1:23" ht="33.75" customHeight="1" thickBot="1" x14ac:dyDescent="0.4">
      <c r="A185" s="173" t="s">
        <v>9</v>
      </c>
      <c r="B185" s="1488" t="s">
        <v>145</v>
      </c>
      <c r="C185" s="1489"/>
      <c r="E185" s="1490" t="s">
        <v>294</v>
      </c>
      <c r="F185" s="1491"/>
      <c r="G185" s="1492">
        <f>VLOOKUP(B185,'EXTRAUrbano.Piano inv. forn '!$D$233:$AB$270,3,FALSE)</f>
        <v>0</v>
      </c>
      <c r="H185" s="1493"/>
      <c r="I185" s="486"/>
      <c r="J185" s="1490" t="s">
        <v>295</v>
      </c>
      <c r="K185" s="1494"/>
      <c r="L185" s="1491"/>
      <c r="M185" s="1492">
        <f>VLOOKUP(B185,'EXTRAUrbano.Piano inv. forn '!$D$233:$AB$270,4,O187)</f>
        <v>0</v>
      </c>
      <c r="N185" s="1493"/>
      <c r="P185" s="173" t="s">
        <v>296</v>
      </c>
      <c r="Q185" s="436"/>
      <c r="S185" s="496" t="s">
        <v>297</v>
      </c>
      <c r="T185" s="1495"/>
      <c r="U185" s="1496"/>
      <c r="V185" s="497"/>
    </row>
    <row r="186" spans="1:23" ht="13.5" customHeight="1" thickBot="1" x14ac:dyDescent="0.4">
      <c r="A186" s="498"/>
      <c r="B186" s="499"/>
      <c r="C186" s="499"/>
      <c r="E186" s="500"/>
      <c r="F186" s="500"/>
      <c r="G186" s="501"/>
      <c r="H186" s="501"/>
      <c r="I186" s="486"/>
      <c r="J186" s="500"/>
      <c r="K186" s="500"/>
      <c r="L186" s="500"/>
      <c r="M186" s="501"/>
      <c r="N186" s="501"/>
      <c r="P186" s="117"/>
      <c r="S186" s="117"/>
      <c r="T186" s="502"/>
      <c r="V186" s="503"/>
      <c r="W186" s="502"/>
    </row>
    <row r="187" spans="1:23" ht="33.75" customHeight="1" thickBot="1" x14ac:dyDescent="0.4">
      <c r="A187" s="1497" t="s">
        <v>298</v>
      </c>
      <c r="B187" s="1498"/>
      <c r="C187" s="1498"/>
      <c r="D187" s="1499"/>
      <c r="E187" s="1500">
        <f>VLOOKUP(B185,'EXTRAUrbano.Piano inv. forn '!$D$233:$AB$270,17,FALSE)</f>
        <v>0</v>
      </c>
      <c r="F187" s="1501"/>
      <c r="G187" s="1501"/>
      <c r="H187" s="1502"/>
      <c r="I187" s="486"/>
      <c r="J187" s="1503" t="s">
        <v>53</v>
      </c>
      <c r="K187" s="1504"/>
      <c r="L187" s="1505"/>
      <c r="M187" s="1500">
        <f>VLOOKUP(B185,'EXTRAUrbano.Piano inv. forn '!$D$233:$AB$270,19,FALSE)</f>
        <v>0</v>
      </c>
      <c r="N187" s="1502"/>
      <c r="O187" s="504"/>
      <c r="P187" s="496" t="s">
        <v>299</v>
      </c>
      <c r="Q187" s="505">
        <f>M187+E187</f>
        <v>0</v>
      </c>
      <c r="S187" s="496" t="s">
        <v>300</v>
      </c>
      <c r="T187" s="1495"/>
      <c r="U187" s="1496"/>
      <c r="V187" s="503"/>
      <c r="W187" s="502"/>
    </row>
    <row r="188" spans="1:23" ht="21.75" customHeight="1" thickBot="1" x14ac:dyDescent="0.4">
      <c r="A188" s="136"/>
      <c r="B188" s="137"/>
      <c r="C188" s="137"/>
      <c r="D188" s="137"/>
      <c r="E188" s="492"/>
      <c r="F188" s="492"/>
      <c r="G188" s="492"/>
      <c r="H188" s="492"/>
      <c r="I188" s="486"/>
      <c r="J188" s="500"/>
      <c r="K188" s="500"/>
      <c r="L188" s="500"/>
      <c r="M188" s="492"/>
      <c r="N188" s="492"/>
      <c r="O188" s="504"/>
      <c r="P188" s="117"/>
      <c r="Q188" s="504"/>
      <c r="S188" s="117"/>
      <c r="T188" s="499"/>
      <c r="U188" s="499"/>
      <c r="V188" s="503"/>
      <c r="W188" s="502"/>
    </row>
    <row r="189" spans="1:23" s="166" customFormat="1" ht="72" customHeight="1" x14ac:dyDescent="0.35">
      <c r="A189" s="1480" t="s">
        <v>301</v>
      </c>
      <c r="B189" s="1482" t="s">
        <v>302</v>
      </c>
      <c r="C189" s="1482" t="s">
        <v>303</v>
      </c>
      <c r="D189" s="169" t="s">
        <v>304</v>
      </c>
      <c r="E189" s="170" t="s">
        <v>305</v>
      </c>
      <c r="F189" s="169" t="s">
        <v>306</v>
      </c>
      <c r="G189" s="169" t="s">
        <v>307</v>
      </c>
      <c r="H189" s="171" t="s">
        <v>268</v>
      </c>
      <c r="I189" s="171" t="s">
        <v>308</v>
      </c>
      <c r="J189" s="171" t="s">
        <v>309</v>
      </c>
      <c r="K189" s="171" t="s">
        <v>818</v>
      </c>
      <c r="L189" s="171" t="s">
        <v>310</v>
      </c>
      <c r="M189" s="171" t="s">
        <v>311</v>
      </c>
      <c r="N189" s="171" t="s">
        <v>312</v>
      </c>
      <c r="O189" s="171" t="s">
        <v>313</v>
      </c>
      <c r="P189" s="171" t="s">
        <v>314</v>
      </c>
      <c r="Q189" s="171" t="s">
        <v>315</v>
      </c>
      <c r="R189" s="171" t="s">
        <v>316</v>
      </c>
      <c r="S189" s="171" t="s">
        <v>317</v>
      </c>
      <c r="T189" s="780" t="s">
        <v>819</v>
      </c>
      <c r="U189" s="1484" t="s">
        <v>319</v>
      </c>
      <c r="V189" s="438"/>
    </row>
    <row r="190" spans="1:23" s="166" customFormat="1" ht="40.5" customHeight="1" thickBot="1" x14ac:dyDescent="0.4">
      <c r="A190" s="1481"/>
      <c r="B190" s="1483"/>
      <c r="C190" s="1483"/>
      <c r="D190" s="172" t="s">
        <v>320</v>
      </c>
      <c r="E190" s="172" t="s">
        <v>333</v>
      </c>
      <c r="F190" s="172" t="s">
        <v>322</v>
      </c>
      <c r="G190" s="172" t="s">
        <v>322</v>
      </c>
      <c r="H190" s="172" t="s">
        <v>345</v>
      </c>
      <c r="I190" s="172" t="s">
        <v>348</v>
      </c>
      <c r="J190" s="172" t="s">
        <v>323</v>
      </c>
      <c r="K190" s="172" t="s">
        <v>324</v>
      </c>
      <c r="L190" s="172" t="s">
        <v>324</v>
      </c>
      <c r="M190" s="172" t="s">
        <v>325</v>
      </c>
      <c r="N190" s="172" t="s">
        <v>324</v>
      </c>
      <c r="O190" s="172" t="s">
        <v>326</v>
      </c>
      <c r="P190" s="172" t="s">
        <v>820</v>
      </c>
      <c r="Q190" s="172" t="s">
        <v>327</v>
      </c>
      <c r="R190" s="172" t="s">
        <v>328</v>
      </c>
      <c r="S190" s="172" t="s">
        <v>329</v>
      </c>
      <c r="T190" s="172" t="s">
        <v>329</v>
      </c>
      <c r="U190" s="1485"/>
      <c r="V190" s="438"/>
    </row>
    <row r="191" spans="1:23" ht="15" customHeight="1" x14ac:dyDescent="0.35">
      <c r="A191" s="1486" t="str">
        <f>B185</f>
        <v>EXTRA-urb.d.1</v>
      </c>
      <c r="B191" s="506">
        <v>1</v>
      </c>
      <c r="C191" s="224"/>
      <c r="D191" s="507"/>
      <c r="E191" s="507"/>
      <c r="F191" s="224"/>
      <c r="G191" s="508"/>
      <c r="H191" s="120"/>
      <c r="I191" s="509"/>
      <c r="J191" s="510"/>
      <c r="K191" s="442"/>
      <c r="L191" s="511"/>
      <c r="M191" s="509"/>
      <c r="N191" s="443"/>
      <c r="O191" s="512"/>
      <c r="P191" s="512"/>
      <c r="Q191" s="509"/>
      <c r="R191" s="509"/>
      <c r="S191" s="509"/>
      <c r="T191" s="509"/>
      <c r="U191" s="513"/>
      <c r="V191" s="497"/>
    </row>
    <row r="192" spans="1:23" x14ac:dyDescent="0.35">
      <c r="A192" s="1486"/>
      <c r="B192" s="514">
        <v>2</v>
      </c>
      <c r="C192" s="183"/>
      <c r="D192" s="515"/>
      <c r="E192" s="515"/>
      <c r="F192" s="183"/>
      <c r="G192" s="516"/>
      <c r="H192" s="183"/>
      <c r="I192" s="517"/>
      <c r="J192" s="518"/>
      <c r="K192" s="446"/>
      <c r="L192" s="519"/>
      <c r="M192" s="517"/>
      <c r="N192" s="447"/>
      <c r="O192" s="520"/>
      <c r="P192" s="520"/>
      <c r="Q192" s="517"/>
      <c r="R192" s="517" t="s">
        <v>330</v>
      </c>
      <c r="S192" s="517"/>
      <c r="T192" s="517"/>
      <c r="U192" s="521"/>
      <c r="V192" s="497"/>
    </row>
    <row r="193" spans="1:23" x14ac:dyDescent="0.35">
      <c r="A193" s="1486"/>
      <c r="B193" s="514">
        <v>3</v>
      </c>
      <c r="C193" s="183"/>
      <c r="D193" s="515"/>
      <c r="E193" s="515"/>
      <c r="F193" s="183"/>
      <c r="G193" s="516"/>
      <c r="H193" s="183"/>
      <c r="I193" s="517"/>
      <c r="J193" s="518"/>
      <c r="K193" s="446"/>
      <c r="L193" s="519"/>
      <c r="M193" s="517"/>
      <c r="N193" s="447"/>
      <c r="O193" s="520"/>
      <c r="P193" s="520"/>
      <c r="Q193" s="517"/>
      <c r="R193" s="517"/>
      <c r="S193" s="517"/>
      <c r="T193" s="517"/>
      <c r="U193" s="521"/>
      <c r="V193" s="497"/>
    </row>
    <row r="194" spans="1:23" x14ac:dyDescent="0.35">
      <c r="A194" s="1486"/>
      <c r="B194" s="514">
        <v>4</v>
      </c>
      <c r="C194" s="183"/>
      <c r="D194" s="515"/>
      <c r="E194" s="515"/>
      <c r="F194" s="183"/>
      <c r="G194" s="516"/>
      <c r="H194" s="183"/>
      <c r="I194" s="517"/>
      <c r="J194" s="518"/>
      <c r="K194" s="446"/>
      <c r="L194" s="519"/>
      <c r="M194" s="517"/>
      <c r="N194" s="447"/>
      <c r="O194" s="520"/>
      <c r="P194" s="520"/>
      <c r="Q194" s="517"/>
      <c r="R194" s="517"/>
      <c r="S194" s="517"/>
      <c r="T194" s="517"/>
      <c r="U194" s="521"/>
      <c r="V194" s="497"/>
    </row>
    <row r="195" spans="1:23" x14ac:dyDescent="0.35">
      <c r="A195" s="1486"/>
      <c r="B195" s="514">
        <v>5</v>
      </c>
      <c r="C195" s="183"/>
      <c r="D195" s="515"/>
      <c r="E195" s="515"/>
      <c r="F195" s="183"/>
      <c r="G195" s="516"/>
      <c r="H195" s="183"/>
      <c r="I195" s="517"/>
      <c r="J195" s="518"/>
      <c r="K195" s="446"/>
      <c r="L195" s="519"/>
      <c r="M195" s="517"/>
      <c r="N195" s="447"/>
      <c r="O195" s="520"/>
      <c r="P195" s="520"/>
      <c r="Q195" s="517"/>
      <c r="R195" s="517"/>
      <c r="S195" s="517"/>
      <c r="T195" s="517"/>
      <c r="U195" s="521"/>
      <c r="V195" s="497"/>
    </row>
    <row r="196" spans="1:23" x14ac:dyDescent="0.35">
      <c r="A196" s="1486"/>
      <c r="B196" s="514">
        <v>6</v>
      </c>
      <c r="C196" s="183"/>
      <c r="D196" s="515"/>
      <c r="E196" s="515"/>
      <c r="F196" s="183"/>
      <c r="G196" s="516"/>
      <c r="H196" s="183"/>
      <c r="I196" s="517"/>
      <c r="J196" s="518"/>
      <c r="K196" s="446"/>
      <c r="L196" s="519"/>
      <c r="M196" s="517"/>
      <c r="N196" s="447"/>
      <c r="O196" s="520"/>
      <c r="P196" s="520"/>
      <c r="Q196" s="517"/>
      <c r="R196" s="517"/>
      <c r="S196" s="517"/>
      <c r="T196" s="517"/>
      <c r="U196" s="521"/>
      <c r="V196" s="497"/>
    </row>
    <row r="197" spans="1:23" x14ac:dyDescent="0.35">
      <c r="A197" s="1486"/>
      <c r="B197" s="514">
        <v>7</v>
      </c>
      <c r="C197" s="183"/>
      <c r="D197" s="515"/>
      <c r="E197" s="515"/>
      <c r="F197" s="183"/>
      <c r="G197" s="516"/>
      <c r="H197" s="183"/>
      <c r="I197" s="517"/>
      <c r="J197" s="518"/>
      <c r="K197" s="446"/>
      <c r="L197" s="519"/>
      <c r="M197" s="517"/>
      <c r="N197" s="447"/>
      <c r="O197" s="520"/>
      <c r="P197" s="520"/>
      <c r="Q197" s="517"/>
      <c r="R197" s="517"/>
      <c r="S197" s="517"/>
      <c r="T197" s="517"/>
      <c r="U197" s="521"/>
      <c r="V197" s="497"/>
    </row>
    <row r="198" spans="1:23" x14ac:dyDescent="0.35">
      <c r="A198" s="1486"/>
      <c r="B198" s="514">
        <v>8</v>
      </c>
      <c r="C198" s="183"/>
      <c r="D198" s="515"/>
      <c r="E198" s="515"/>
      <c r="F198" s="183"/>
      <c r="G198" s="516"/>
      <c r="H198" s="183"/>
      <c r="I198" s="517"/>
      <c r="J198" s="518"/>
      <c r="K198" s="446"/>
      <c r="L198" s="519"/>
      <c r="M198" s="517"/>
      <c r="N198" s="447"/>
      <c r="O198" s="520"/>
      <c r="P198" s="520"/>
      <c r="Q198" s="517"/>
      <c r="R198" s="517"/>
      <c r="S198" s="517"/>
      <c r="T198" s="517"/>
      <c r="U198" s="521"/>
      <c r="V198" s="497"/>
    </row>
    <row r="199" spans="1:23" x14ac:dyDescent="0.35">
      <c r="A199" s="1486"/>
      <c r="B199" s="514">
        <v>9</v>
      </c>
      <c r="C199" s="183"/>
      <c r="D199" s="515"/>
      <c r="E199" s="515"/>
      <c r="F199" s="183"/>
      <c r="G199" s="516"/>
      <c r="H199" s="183"/>
      <c r="I199" s="517"/>
      <c r="J199" s="518"/>
      <c r="K199" s="446"/>
      <c r="L199" s="519"/>
      <c r="M199" s="517"/>
      <c r="N199" s="447"/>
      <c r="O199" s="520"/>
      <c r="P199" s="520"/>
      <c r="Q199" s="517"/>
      <c r="R199" s="517"/>
      <c r="S199" s="517"/>
      <c r="T199" s="517"/>
      <c r="U199" s="521"/>
      <c r="V199" s="497"/>
    </row>
    <row r="200" spans="1:23" ht="15" thickBot="1" x14ac:dyDescent="0.4">
      <c r="A200" s="1487"/>
      <c r="B200" s="522">
        <v>10</v>
      </c>
      <c r="C200" s="523"/>
      <c r="D200" s="524"/>
      <c r="E200" s="524"/>
      <c r="F200" s="523"/>
      <c r="G200" s="525"/>
      <c r="H200" s="523"/>
      <c r="I200" s="526"/>
      <c r="J200" s="527"/>
      <c r="K200" s="451"/>
      <c r="L200" s="528"/>
      <c r="M200" s="526"/>
      <c r="N200" s="452"/>
      <c r="O200" s="529"/>
      <c r="P200" s="529"/>
      <c r="Q200" s="526"/>
      <c r="R200" s="526"/>
      <c r="S200" s="526"/>
      <c r="T200" s="526"/>
      <c r="U200" s="530"/>
      <c r="V200" s="497"/>
    </row>
    <row r="201" spans="1:23" s="104" customFormat="1" ht="24.65" customHeight="1" thickBot="1" x14ac:dyDescent="0.4">
      <c r="A201" s="564"/>
      <c r="B201" s="430"/>
      <c r="C201" s="565"/>
      <c r="D201" s="566"/>
      <c r="E201" s="424" t="s">
        <v>331</v>
      </c>
      <c r="F201" s="425">
        <f>COUNTA(F191:F200)</f>
        <v>0</v>
      </c>
      <c r="G201" s="426">
        <f>COUNTA(G191:G200)</f>
        <v>0</v>
      </c>
      <c r="H201" s="565"/>
      <c r="I201" s="431"/>
      <c r="J201" s="567"/>
      <c r="K201" s="567"/>
      <c r="L201" s="568"/>
      <c r="M201" s="1354" t="s">
        <v>563</v>
      </c>
      <c r="N201" s="1355"/>
      <c r="O201" s="747">
        <f>SUM(O191:O200)</f>
        <v>0</v>
      </c>
      <c r="P201" s="748">
        <f>SUM(P191:P200)</f>
        <v>0</v>
      </c>
      <c r="Q201" s="431"/>
      <c r="S201" s="113"/>
      <c r="T201" s="117"/>
      <c r="U201" s="531"/>
      <c r="V201" s="455"/>
    </row>
    <row r="202" spans="1:23" ht="15" thickBot="1" x14ac:dyDescent="0.4">
      <c r="A202" s="532"/>
      <c r="B202" s="533"/>
      <c r="C202" s="534"/>
      <c r="D202" s="534"/>
      <c r="E202" s="534"/>
      <c r="F202" s="533"/>
      <c r="G202" s="534"/>
      <c r="H202" s="534"/>
      <c r="I202" s="533"/>
      <c r="J202" s="533"/>
      <c r="K202" s="533"/>
      <c r="L202" s="534"/>
      <c r="M202" s="534"/>
      <c r="N202" s="534"/>
      <c r="O202" s="534"/>
      <c r="P202" s="534"/>
      <c r="Q202" s="534"/>
      <c r="R202" s="534"/>
      <c r="S202" s="534"/>
      <c r="T202" s="535"/>
      <c r="U202" s="534"/>
      <c r="V202" s="536"/>
    </row>
    <row r="203" spans="1:23" ht="15" thickBot="1" x14ac:dyDescent="0.4">
      <c r="A203" s="493"/>
      <c r="B203" s="463"/>
      <c r="C203" s="494"/>
      <c r="D203" s="494"/>
      <c r="E203" s="494"/>
      <c r="F203" s="463"/>
      <c r="G203" s="494"/>
      <c r="H203" s="494"/>
      <c r="I203" s="463"/>
      <c r="J203" s="463"/>
      <c r="K203" s="463"/>
      <c r="L203" s="494"/>
      <c r="M203" s="494"/>
      <c r="N203" s="494"/>
      <c r="O203" s="494"/>
      <c r="P203" s="494"/>
      <c r="Q203" s="494"/>
      <c r="R203" s="494"/>
      <c r="S203" s="494"/>
      <c r="T203" s="494"/>
      <c r="U203" s="494"/>
      <c r="V203" s="495"/>
    </row>
    <row r="204" spans="1:23" ht="33.75" customHeight="1" thickBot="1" x14ac:dyDescent="0.4">
      <c r="A204" s="173" t="s">
        <v>9</v>
      </c>
      <c r="B204" s="1488" t="s">
        <v>145</v>
      </c>
      <c r="C204" s="1489"/>
      <c r="E204" s="1490" t="s">
        <v>294</v>
      </c>
      <c r="F204" s="1491"/>
      <c r="G204" s="1492">
        <f>VLOOKUP(B204,'EXTRAUrbano.Piano inv. forn '!$D$233:$AB$270,3,FALSE)</f>
        <v>0</v>
      </c>
      <c r="H204" s="1493"/>
      <c r="I204" s="486"/>
      <c r="J204" s="1490" t="s">
        <v>295</v>
      </c>
      <c r="K204" s="1494"/>
      <c r="L204" s="1491"/>
      <c r="M204" s="1492">
        <f>VLOOKUP(B204,'EXTRAUrbano.Piano inv. forn '!$D$233:$AB$270,4,O206)</f>
        <v>0</v>
      </c>
      <c r="N204" s="1493"/>
      <c r="P204" s="173" t="s">
        <v>296</v>
      </c>
      <c r="Q204" s="436"/>
      <c r="S204" s="496" t="s">
        <v>297</v>
      </c>
      <c r="T204" s="1495"/>
      <c r="U204" s="1496"/>
      <c r="V204" s="497"/>
    </row>
    <row r="205" spans="1:23" ht="13.5" customHeight="1" thickBot="1" x14ac:dyDescent="0.4">
      <c r="A205" s="498"/>
      <c r="B205" s="499"/>
      <c r="C205" s="499"/>
      <c r="E205" s="500"/>
      <c r="F205" s="500"/>
      <c r="G205" s="501"/>
      <c r="H205" s="501"/>
      <c r="I205" s="486"/>
      <c r="J205" s="500"/>
      <c r="K205" s="500"/>
      <c r="L205" s="500"/>
      <c r="M205" s="501"/>
      <c r="N205" s="501"/>
      <c r="P205" s="117"/>
      <c r="S205" s="117"/>
      <c r="T205" s="502"/>
      <c r="V205" s="503"/>
      <c r="W205" s="502"/>
    </row>
    <row r="206" spans="1:23" ht="33.75" customHeight="1" thickBot="1" x14ac:dyDescent="0.4">
      <c r="A206" s="1497" t="s">
        <v>298</v>
      </c>
      <c r="B206" s="1498"/>
      <c r="C206" s="1498"/>
      <c r="D206" s="1499"/>
      <c r="E206" s="1500">
        <f>VLOOKUP(B204,'EXTRAUrbano.Piano inv. forn '!$D$233:$AB$270,17,FALSE)</f>
        <v>0</v>
      </c>
      <c r="F206" s="1501"/>
      <c r="G206" s="1501"/>
      <c r="H206" s="1502"/>
      <c r="I206" s="486"/>
      <c r="J206" s="1503" t="s">
        <v>53</v>
      </c>
      <c r="K206" s="1504"/>
      <c r="L206" s="1505"/>
      <c r="M206" s="1500">
        <f>VLOOKUP(B204,'EXTRAUrbano.Piano inv. forn '!$D$233:$AB$270,19,FALSE)</f>
        <v>0</v>
      </c>
      <c r="N206" s="1502"/>
      <c r="O206" s="504"/>
      <c r="P206" s="496" t="s">
        <v>299</v>
      </c>
      <c r="Q206" s="505">
        <f>M206+E206</f>
        <v>0</v>
      </c>
      <c r="S206" s="496" t="s">
        <v>300</v>
      </c>
      <c r="T206" s="1495"/>
      <c r="U206" s="1496"/>
      <c r="V206" s="503"/>
      <c r="W206" s="502"/>
    </row>
    <row r="207" spans="1:23" ht="21.75" customHeight="1" thickBot="1" x14ac:dyDescent="0.4">
      <c r="A207" s="136"/>
      <c r="B207" s="137"/>
      <c r="C207" s="137"/>
      <c r="D207" s="137"/>
      <c r="E207" s="492"/>
      <c r="F207" s="492"/>
      <c r="G207" s="492"/>
      <c r="H207" s="492"/>
      <c r="I207" s="486"/>
      <c r="J207" s="500"/>
      <c r="K207" s="500"/>
      <c r="L207" s="500"/>
      <c r="M207" s="492"/>
      <c r="N207" s="492"/>
      <c r="O207" s="504"/>
      <c r="P207" s="117"/>
      <c r="Q207" s="504"/>
      <c r="S207" s="117"/>
      <c r="T207" s="499"/>
      <c r="U207" s="499"/>
      <c r="V207" s="503"/>
      <c r="W207" s="502"/>
    </row>
    <row r="208" spans="1:23" s="166" customFormat="1" ht="72" customHeight="1" x14ac:dyDescent="0.35">
      <c r="A208" s="1480" t="s">
        <v>301</v>
      </c>
      <c r="B208" s="1482" t="s">
        <v>302</v>
      </c>
      <c r="C208" s="1482" t="s">
        <v>303</v>
      </c>
      <c r="D208" s="169" t="s">
        <v>304</v>
      </c>
      <c r="E208" s="170" t="s">
        <v>305</v>
      </c>
      <c r="F208" s="169" t="s">
        <v>306</v>
      </c>
      <c r="G208" s="169" t="s">
        <v>307</v>
      </c>
      <c r="H208" s="171" t="s">
        <v>268</v>
      </c>
      <c r="I208" s="171" t="s">
        <v>308</v>
      </c>
      <c r="J208" s="171" t="s">
        <v>309</v>
      </c>
      <c r="K208" s="171" t="s">
        <v>818</v>
      </c>
      <c r="L208" s="171" t="s">
        <v>310</v>
      </c>
      <c r="M208" s="171" t="s">
        <v>311</v>
      </c>
      <c r="N208" s="171" t="s">
        <v>312</v>
      </c>
      <c r="O208" s="171" t="s">
        <v>313</v>
      </c>
      <c r="P208" s="171" t="s">
        <v>314</v>
      </c>
      <c r="Q208" s="171" t="s">
        <v>315</v>
      </c>
      <c r="R208" s="171" t="s">
        <v>316</v>
      </c>
      <c r="S208" s="171" t="s">
        <v>317</v>
      </c>
      <c r="T208" s="780" t="s">
        <v>819</v>
      </c>
      <c r="U208" s="1484" t="s">
        <v>319</v>
      </c>
      <c r="V208" s="438"/>
    </row>
    <row r="209" spans="1:23" s="166" customFormat="1" ht="40.5" customHeight="1" thickBot="1" x14ac:dyDescent="0.4">
      <c r="A209" s="1481"/>
      <c r="B209" s="1483"/>
      <c r="C209" s="1483"/>
      <c r="D209" s="172" t="s">
        <v>320</v>
      </c>
      <c r="E209" s="172" t="s">
        <v>333</v>
      </c>
      <c r="F209" s="172" t="s">
        <v>322</v>
      </c>
      <c r="G209" s="172" t="s">
        <v>322</v>
      </c>
      <c r="H209" s="172" t="s">
        <v>345</v>
      </c>
      <c r="I209" s="172" t="s">
        <v>348</v>
      </c>
      <c r="J209" s="172" t="s">
        <v>323</v>
      </c>
      <c r="K209" s="172" t="s">
        <v>324</v>
      </c>
      <c r="L209" s="172" t="s">
        <v>324</v>
      </c>
      <c r="M209" s="172" t="s">
        <v>325</v>
      </c>
      <c r="N209" s="172" t="s">
        <v>324</v>
      </c>
      <c r="O209" s="172" t="s">
        <v>326</v>
      </c>
      <c r="P209" s="172" t="s">
        <v>820</v>
      </c>
      <c r="Q209" s="172" t="s">
        <v>327</v>
      </c>
      <c r="R209" s="172" t="s">
        <v>328</v>
      </c>
      <c r="S209" s="172" t="s">
        <v>329</v>
      </c>
      <c r="T209" s="172" t="s">
        <v>329</v>
      </c>
      <c r="U209" s="1485"/>
      <c r="V209" s="438"/>
    </row>
    <row r="210" spans="1:23" ht="15" customHeight="1" x14ac:dyDescent="0.35">
      <c r="A210" s="1486" t="str">
        <f>B204</f>
        <v>EXTRA-urb.d.1</v>
      </c>
      <c r="B210" s="506">
        <v>1</v>
      </c>
      <c r="C210" s="224"/>
      <c r="D210" s="507"/>
      <c r="E210" s="507"/>
      <c r="F210" s="224"/>
      <c r="G210" s="508"/>
      <c r="H210" s="120"/>
      <c r="I210" s="509"/>
      <c r="J210" s="510"/>
      <c r="K210" s="442"/>
      <c r="L210" s="511"/>
      <c r="M210" s="509"/>
      <c r="N210" s="443"/>
      <c r="O210" s="512"/>
      <c r="P210" s="512"/>
      <c r="Q210" s="509"/>
      <c r="R210" s="509"/>
      <c r="S210" s="509"/>
      <c r="T210" s="509"/>
      <c r="U210" s="513"/>
      <c r="V210" s="497"/>
    </row>
    <row r="211" spans="1:23" x14ac:dyDescent="0.35">
      <c r="A211" s="1486"/>
      <c r="B211" s="514">
        <v>2</v>
      </c>
      <c r="C211" s="183"/>
      <c r="D211" s="515"/>
      <c r="E211" s="515"/>
      <c r="F211" s="183"/>
      <c r="G211" s="516"/>
      <c r="H211" s="183"/>
      <c r="I211" s="517"/>
      <c r="J211" s="518"/>
      <c r="K211" s="446"/>
      <c r="L211" s="519"/>
      <c r="M211" s="517"/>
      <c r="N211" s="447"/>
      <c r="O211" s="520"/>
      <c r="P211" s="520"/>
      <c r="Q211" s="517"/>
      <c r="R211" s="517" t="s">
        <v>330</v>
      </c>
      <c r="S211" s="517"/>
      <c r="T211" s="517"/>
      <c r="U211" s="521"/>
      <c r="V211" s="497"/>
    </row>
    <row r="212" spans="1:23" x14ac:dyDescent="0.35">
      <c r="A212" s="1486"/>
      <c r="B212" s="514">
        <v>3</v>
      </c>
      <c r="C212" s="183"/>
      <c r="D212" s="515"/>
      <c r="E212" s="515"/>
      <c r="F212" s="183"/>
      <c r="G212" s="516"/>
      <c r="H212" s="183"/>
      <c r="I212" s="517"/>
      <c r="J212" s="518"/>
      <c r="K212" s="446"/>
      <c r="L212" s="519"/>
      <c r="M212" s="517"/>
      <c r="N212" s="447"/>
      <c r="O212" s="520"/>
      <c r="P212" s="520"/>
      <c r="Q212" s="517"/>
      <c r="R212" s="517"/>
      <c r="S212" s="517"/>
      <c r="T212" s="517"/>
      <c r="U212" s="521"/>
      <c r="V212" s="497"/>
    </row>
    <row r="213" spans="1:23" x14ac:dyDescent="0.35">
      <c r="A213" s="1486"/>
      <c r="B213" s="514">
        <v>4</v>
      </c>
      <c r="C213" s="183"/>
      <c r="D213" s="515"/>
      <c r="E213" s="515"/>
      <c r="F213" s="183"/>
      <c r="G213" s="516"/>
      <c r="H213" s="183"/>
      <c r="I213" s="517"/>
      <c r="J213" s="518"/>
      <c r="K213" s="446"/>
      <c r="L213" s="519"/>
      <c r="M213" s="517"/>
      <c r="N213" s="447"/>
      <c r="O213" s="520"/>
      <c r="P213" s="520"/>
      <c r="Q213" s="517"/>
      <c r="R213" s="517"/>
      <c r="S213" s="517"/>
      <c r="T213" s="517"/>
      <c r="U213" s="521"/>
      <c r="V213" s="497"/>
    </row>
    <row r="214" spans="1:23" x14ac:dyDescent="0.35">
      <c r="A214" s="1486"/>
      <c r="B214" s="514">
        <v>5</v>
      </c>
      <c r="C214" s="183"/>
      <c r="D214" s="515"/>
      <c r="E214" s="515"/>
      <c r="F214" s="183"/>
      <c r="G214" s="516"/>
      <c r="H214" s="183"/>
      <c r="I214" s="517"/>
      <c r="J214" s="518"/>
      <c r="K214" s="446"/>
      <c r="L214" s="519"/>
      <c r="M214" s="517"/>
      <c r="N214" s="447"/>
      <c r="O214" s="520"/>
      <c r="P214" s="520"/>
      <c r="Q214" s="517"/>
      <c r="R214" s="517"/>
      <c r="S214" s="517"/>
      <c r="T214" s="517"/>
      <c r="U214" s="521"/>
      <c r="V214" s="497"/>
    </row>
    <row r="215" spans="1:23" x14ac:dyDescent="0.35">
      <c r="A215" s="1486"/>
      <c r="B215" s="514">
        <v>6</v>
      </c>
      <c r="C215" s="183"/>
      <c r="D215" s="515"/>
      <c r="E215" s="515"/>
      <c r="F215" s="183"/>
      <c r="G215" s="516"/>
      <c r="H215" s="183"/>
      <c r="I215" s="517"/>
      <c r="J215" s="518"/>
      <c r="K215" s="446"/>
      <c r="L215" s="519"/>
      <c r="M215" s="517"/>
      <c r="N215" s="447"/>
      <c r="O215" s="520"/>
      <c r="P215" s="520"/>
      <c r="Q215" s="517"/>
      <c r="R215" s="517"/>
      <c r="S215" s="517"/>
      <c r="T215" s="517"/>
      <c r="U215" s="521"/>
      <c r="V215" s="497"/>
    </row>
    <row r="216" spans="1:23" x14ac:dyDescent="0.35">
      <c r="A216" s="1486"/>
      <c r="B216" s="514">
        <v>7</v>
      </c>
      <c r="C216" s="183"/>
      <c r="D216" s="515"/>
      <c r="E216" s="515"/>
      <c r="F216" s="183"/>
      <c r="G216" s="516"/>
      <c r="H216" s="183"/>
      <c r="I216" s="517"/>
      <c r="J216" s="518"/>
      <c r="K216" s="446"/>
      <c r="L216" s="519"/>
      <c r="M216" s="517"/>
      <c r="N216" s="447"/>
      <c r="O216" s="520"/>
      <c r="P216" s="520"/>
      <c r="Q216" s="517"/>
      <c r="R216" s="517"/>
      <c r="S216" s="517"/>
      <c r="T216" s="517"/>
      <c r="U216" s="521"/>
      <c r="V216" s="497"/>
    </row>
    <row r="217" spans="1:23" x14ac:dyDescent="0.35">
      <c r="A217" s="1486"/>
      <c r="B217" s="514">
        <v>8</v>
      </c>
      <c r="C217" s="183"/>
      <c r="D217" s="515"/>
      <c r="E217" s="515"/>
      <c r="F217" s="183"/>
      <c r="G217" s="516"/>
      <c r="H217" s="183"/>
      <c r="I217" s="517"/>
      <c r="J217" s="518"/>
      <c r="K217" s="446"/>
      <c r="L217" s="519"/>
      <c r="M217" s="517"/>
      <c r="N217" s="447"/>
      <c r="O217" s="520"/>
      <c r="P217" s="520"/>
      <c r="Q217" s="517"/>
      <c r="R217" s="517"/>
      <c r="S217" s="517"/>
      <c r="T217" s="517"/>
      <c r="U217" s="521"/>
      <c r="V217" s="497"/>
    </row>
    <row r="218" spans="1:23" x14ac:dyDescent="0.35">
      <c r="A218" s="1486"/>
      <c r="B218" s="514">
        <v>9</v>
      </c>
      <c r="C218" s="183"/>
      <c r="D218" s="515"/>
      <c r="E218" s="515"/>
      <c r="F218" s="183"/>
      <c r="G218" s="516"/>
      <c r="H218" s="183"/>
      <c r="I218" s="517"/>
      <c r="J218" s="518"/>
      <c r="K218" s="446"/>
      <c r="L218" s="519"/>
      <c r="M218" s="517"/>
      <c r="N218" s="447"/>
      <c r="O218" s="520"/>
      <c r="P218" s="520"/>
      <c r="Q218" s="517"/>
      <c r="R218" s="517"/>
      <c r="S218" s="517"/>
      <c r="T218" s="517"/>
      <c r="U218" s="521"/>
      <c r="V218" s="497"/>
    </row>
    <row r="219" spans="1:23" ht="15" thickBot="1" x14ac:dyDescent="0.4">
      <c r="A219" s="1487"/>
      <c r="B219" s="522">
        <v>10</v>
      </c>
      <c r="C219" s="523"/>
      <c r="D219" s="524"/>
      <c r="E219" s="524"/>
      <c r="F219" s="523"/>
      <c r="G219" s="525"/>
      <c r="H219" s="523"/>
      <c r="I219" s="526"/>
      <c r="J219" s="527"/>
      <c r="K219" s="451"/>
      <c r="L219" s="528"/>
      <c r="M219" s="526"/>
      <c r="N219" s="452"/>
      <c r="O219" s="529"/>
      <c r="P219" s="529"/>
      <c r="Q219" s="526"/>
      <c r="R219" s="526"/>
      <c r="S219" s="526"/>
      <c r="T219" s="526"/>
      <c r="U219" s="530"/>
      <c r="V219" s="497"/>
    </row>
    <row r="220" spans="1:23" s="104" customFormat="1" ht="24.65" customHeight="1" thickBot="1" x14ac:dyDescent="0.4">
      <c r="A220" s="564"/>
      <c r="B220" s="430"/>
      <c r="C220" s="565"/>
      <c r="D220" s="566"/>
      <c r="E220" s="424" t="s">
        <v>331</v>
      </c>
      <c r="F220" s="425">
        <f>COUNTA(F210:F219)</f>
        <v>0</v>
      </c>
      <c r="G220" s="426">
        <f>COUNTA(G210:G219)</f>
        <v>0</v>
      </c>
      <c r="H220" s="565"/>
      <c r="I220" s="431"/>
      <c r="J220" s="567"/>
      <c r="K220" s="567"/>
      <c r="L220" s="568"/>
      <c r="M220" s="1354" t="s">
        <v>563</v>
      </c>
      <c r="N220" s="1355"/>
      <c r="O220" s="747">
        <f>SUM(O210:O219)</f>
        <v>0</v>
      </c>
      <c r="P220" s="748">
        <f>SUM(P210:P219)</f>
        <v>0</v>
      </c>
      <c r="Q220" s="431"/>
      <c r="S220" s="113"/>
      <c r="T220" s="117"/>
      <c r="U220" s="531"/>
      <c r="V220" s="455"/>
    </row>
    <row r="221" spans="1:23" ht="15" thickBot="1" x14ac:dyDescent="0.4">
      <c r="A221" s="532"/>
      <c r="B221" s="533"/>
      <c r="C221" s="534"/>
      <c r="D221" s="534"/>
      <c r="E221" s="534"/>
      <c r="F221" s="533"/>
      <c r="G221" s="534"/>
      <c r="H221" s="534"/>
      <c r="I221" s="533"/>
      <c r="J221" s="533"/>
      <c r="K221" s="533"/>
      <c r="L221" s="534"/>
      <c r="M221" s="534"/>
      <c r="N221" s="534"/>
      <c r="O221" s="534"/>
      <c r="P221" s="534"/>
      <c r="Q221" s="534"/>
      <c r="R221" s="534"/>
      <c r="S221" s="534"/>
      <c r="T221" s="535"/>
      <c r="U221" s="534"/>
      <c r="V221" s="536"/>
    </row>
    <row r="222" spans="1:23" ht="15" thickBot="1" x14ac:dyDescent="0.4">
      <c r="A222" s="493"/>
      <c r="B222" s="463"/>
      <c r="C222" s="494"/>
      <c r="D222" s="494"/>
      <c r="E222" s="494"/>
      <c r="F222" s="463"/>
      <c r="G222" s="494"/>
      <c r="H222" s="494"/>
      <c r="I222" s="463"/>
      <c r="J222" s="463"/>
      <c r="K222" s="463"/>
      <c r="L222" s="494"/>
      <c r="M222" s="494"/>
      <c r="N222" s="494"/>
      <c r="O222" s="494"/>
      <c r="P222" s="494"/>
      <c r="Q222" s="494"/>
      <c r="R222" s="494"/>
      <c r="S222" s="494"/>
      <c r="T222" s="494"/>
      <c r="U222" s="494"/>
      <c r="V222" s="495"/>
    </row>
    <row r="223" spans="1:23" ht="33.75" customHeight="1" thickBot="1" x14ac:dyDescent="0.4">
      <c r="A223" s="173" t="s">
        <v>9</v>
      </c>
      <c r="B223" s="1488" t="s">
        <v>145</v>
      </c>
      <c r="C223" s="1489"/>
      <c r="E223" s="1490" t="s">
        <v>294</v>
      </c>
      <c r="F223" s="1491"/>
      <c r="G223" s="1492">
        <f>VLOOKUP(B223,'EXTRAUrbano.Piano inv. forn '!$D$233:$AB$270,3,FALSE)</f>
        <v>0</v>
      </c>
      <c r="H223" s="1493"/>
      <c r="I223" s="486"/>
      <c r="J223" s="1490" t="s">
        <v>295</v>
      </c>
      <c r="K223" s="1494"/>
      <c r="L223" s="1491"/>
      <c r="M223" s="1492">
        <f>VLOOKUP(B223,'EXTRAUrbano.Piano inv. forn '!$D$233:$AB$270,4,O225)</f>
        <v>0</v>
      </c>
      <c r="N223" s="1493"/>
      <c r="P223" s="173" t="s">
        <v>296</v>
      </c>
      <c r="Q223" s="436"/>
      <c r="S223" s="496" t="s">
        <v>297</v>
      </c>
      <c r="T223" s="1495"/>
      <c r="U223" s="1496"/>
      <c r="V223" s="497"/>
    </row>
    <row r="224" spans="1:23" ht="13.5" customHeight="1" thickBot="1" x14ac:dyDescent="0.4">
      <c r="A224" s="498"/>
      <c r="B224" s="499"/>
      <c r="C224" s="499"/>
      <c r="E224" s="500"/>
      <c r="F224" s="500"/>
      <c r="G224" s="501"/>
      <c r="H224" s="501"/>
      <c r="I224" s="486"/>
      <c r="J224" s="500"/>
      <c r="K224" s="500"/>
      <c r="L224" s="500"/>
      <c r="M224" s="501"/>
      <c r="N224" s="501"/>
      <c r="P224" s="117"/>
      <c r="S224" s="117"/>
      <c r="T224" s="502"/>
      <c r="V224" s="503"/>
      <c r="W224" s="502"/>
    </row>
    <row r="225" spans="1:23" ht="33.75" customHeight="1" thickBot="1" x14ac:dyDescent="0.4">
      <c r="A225" s="1497" t="s">
        <v>298</v>
      </c>
      <c r="B225" s="1498"/>
      <c r="C225" s="1498"/>
      <c r="D225" s="1499"/>
      <c r="E225" s="1500">
        <f>VLOOKUP(B223,'EXTRAUrbano.Piano inv. forn '!$D$233:$AB$270,17,FALSE)</f>
        <v>0</v>
      </c>
      <c r="F225" s="1501"/>
      <c r="G225" s="1501"/>
      <c r="H225" s="1502"/>
      <c r="I225" s="486"/>
      <c r="J225" s="1503" t="s">
        <v>53</v>
      </c>
      <c r="K225" s="1504"/>
      <c r="L225" s="1505"/>
      <c r="M225" s="1500">
        <f>VLOOKUP(B223,'EXTRAUrbano.Piano inv. forn '!$D$233:$AB$270,19,FALSE)</f>
        <v>0</v>
      </c>
      <c r="N225" s="1502"/>
      <c r="O225" s="504"/>
      <c r="P225" s="496" t="s">
        <v>299</v>
      </c>
      <c r="Q225" s="505">
        <f>M225+E225</f>
        <v>0</v>
      </c>
      <c r="S225" s="496" t="s">
        <v>300</v>
      </c>
      <c r="T225" s="1495"/>
      <c r="U225" s="1496"/>
      <c r="V225" s="503"/>
      <c r="W225" s="502"/>
    </row>
    <row r="226" spans="1:23" ht="21.75" customHeight="1" thickBot="1" x14ac:dyDescent="0.4">
      <c r="A226" s="136"/>
      <c r="B226" s="137"/>
      <c r="C226" s="137"/>
      <c r="D226" s="137"/>
      <c r="E226" s="492"/>
      <c r="F226" s="492"/>
      <c r="G226" s="492"/>
      <c r="H226" s="492"/>
      <c r="I226" s="486"/>
      <c r="J226" s="500"/>
      <c r="K226" s="500"/>
      <c r="L226" s="500"/>
      <c r="M226" s="492"/>
      <c r="N226" s="492"/>
      <c r="O226" s="504"/>
      <c r="P226" s="117"/>
      <c r="Q226" s="504"/>
      <c r="S226" s="117"/>
      <c r="T226" s="499"/>
      <c r="U226" s="499"/>
      <c r="V226" s="503"/>
      <c r="W226" s="502"/>
    </row>
    <row r="227" spans="1:23" s="166" customFormat="1" ht="72" customHeight="1" x14ac:dyDescent="0.35">
      <c r="A227" s="1480" t="s">
        <v>301</v>
      </c>
      <c r="B227" s="1482" t="s">
        <v>302</v>
      </c>
      <c r="C227" s="1482" t="s">
        <v>303</v>
      </c>
      <c r="D227" s="169" t="s">
        <v>304</v>
      </c>
      <c r="E227" s="170" t="s">
        <v>305</v>
      </c>
      <c r="F227" s="169" t="s">
        <v>306</v>
      </c>
      <c r="G227" s="169" t="s">
        <v>307</v>
      </c>
      <c r="H227" s="171" t="s">
        <v>268</v>
      </c>
      <c r="I227" s="171" t="s">
        <v>308</v>
      </c>
      <c r="J227" s="171" t="s">
        <v>309</v>
      </c>
      <c r="K227" s="171" t="s">
        <v>818</v>
      </c>
      <c r="L227" s="171" t="s">
        <v>310</v>
      </c>
      <c r="M227" s="171" t="s">
        <v>311</v>
      </c>
      <c r="N227" s="171" t="s">
        <v>312</v>
      </c>
      <c r="O227" s="171" t="s">
        <v>313</v>
      </c>
      <c r="P227" s="171" t="s">
        <v>314</v>
      </c>
      <c r="Q227" s="171" t="s">
        <v>315</v>
      </c>
      <c r="R227" s="171" t="s">
        <v>316</v>
      </c>
      <c r="S227" s="171" t="s">
        <v>317</v>
      </c>
      <c r="T227" s="780" t="s">
        <v>819</v>
      </c>
      <c r="U227" s="1484" t="s">
        <v>319</v>
      </c>
      <c r="V227" s="438"/>
    </row>
    <row r="228" spans="1:23" s="166" customFormat="1" ht="40.5" customHeight="1" thickBot="1" x14ac:dyDescent="0.4">
      <c r="A228" s="1481"/>
      <c r="B228" s="1483"/>
      <c r="C228" s="1483"/>
      <c r="D228" s="172" t="s">
        <v>320</v>
      </c>
      <c r="E228" s="172" t="s">
        <v>333</v>
      </c>
      <c r="F228" s="172" t="s">
        <v>322</v>
      </c>
      <c r="G228" s="172" t="s">
        <v>322</v>
      </c>
      <c r="H228" s="172" t="s">
        <v>345</v>
      </c>
      <c r="I228" s="172" t="s">
        <v>348</v>
      </c>
      <c r="J228" s="172" t="s">
        <v>323</v>
      </c>
      <c r="K228" s="172" t="s">
        <v>324</v>
      </c>
      <c r="L228" s="172" t="s">
        <v>324</v>
      </c>
      <c r="M228" s="172" t="s">
        <v>325</v>
      </c>
      <c r="N228" s="172" t="s">
        <v>324</v>
      </c>
      <c r="O228" s="172" t="s">
        <v>326</v>
      </c>
      <c r="P228" s="172" t="s">
        <v>820</v>
      </c>
      <c r="Q228" s="172" t="s">
        <v>327</v>
      </c>
      <c r="R228" s="172" t="s">
        <v>328</v>
      </c>
      <c r="S228" s="172" t="s">
        <v>329</v>
      </c>
      <c r="T228" s="172" t="s">
        <v>329</v>
      </c>
      <c r="U228" s="1485"/>
      <c r="V228" s="438"/>
    </row>
    <row r="229" spans="1:23" ht="15" customHeight="1" x14ac:dyDescent="0.35">
      <c r="A229" s="1486" t="str">
        <f>B223</f>
        <v>EXTRA-urb.d.1</v>
      </c>
      <c r="B229" s="506">
        <v>1</v>
      </c>
      <c r="C229" s="224"/>
      <c r="D229" s="507"/>
      <c r="E229" s="507"/>
      <c r="F229" s="224"/>
      <c r="G229" s="508"/>
      <c r="H229" s="120"/>
      <c r="I229" s="509"/>
      <c r="J229" s="510"/>
      <c r="K229" s="442"/>
      <c r="L229" s="511"/>
      <c r="M229" s="509"/>
      <c r="N229" s="443"/>
      <c r="O229" s="512"/>
      <c r="P229" s="512"/>
      <c r="Q229" s="509"/>
      <c r="R229" s="509"/>
      <c r="S229" s="509"/>
      <c r="T229" s="509"/>
      <c r="U229" s="513"/>
      <c r="V229" s="497"/>
    </row>
    <row r="230" spans="1:23" x14ac:dyDescent="0.35">
      <c r="A230" s="1486"/>
      <c r="B230" s="514">
        <v>2</v>
      </c>
      <c r="C230" s="183"/>
      <c r="D230" s="515"/>
      <c r="E230" s="515"/>
      <c r="F230" s="183"/>
      <c r="G230" s="516"/>
      <c r="H230" s="183"/>
      <c r="I230" s="517"/>
      <c r="J230" s="518"/>
      <c r="K230" s="446"/>
      <c r="L230" s="519"/>
      <c r="M230" s="517"/>
      <c r="N230" s="447"/>
      <c r="O230" s="520"/>
      <c r="P230" s="520"/>
      <c r="Q230" s="517"/>
      <c r="R230" s="517" t="s">
        <v>330</v>
      </c>
      <c r="S230" s="517"/>
      <c r="T230" s="517"/>
      <c r="U230" s="521"/>
      <c r="V230" s="497"/>
    </row>
    <row r="231" spans="1:23" x14ac:dyDescent="0.35">
      <c r="A231" s="1486"/>
      <c r="B231" s="514">
        <v>3</v>
      </c>
      <c r="C231" s="183"/>
      <c r="D231" s="515"/>
      <c r="E231" s="515"/>
      <c r="F231" s="183"/>
      <c r="G231" s="516"/>
      <c r="H231" s="183"/>
      <c r="I231" s="517"/>
      <c r="J231" s="518"/>
      <c r="K231" s="446"/>
      <c r="L231" s="519"/>
      <c r="M231" s="517"/>
      <c r="N231" s="447"/>
      <c r="O231" s="520"/>
      <c r="P231" s="520"/>
      <c r="Q231" s="517"/>
      <c r="R231" s="517"/>
      <c r="S231" s="517"/>
      <c r="T231" s="517"/>
      <c r="U231" s="521"/>
      <c r="V231" s="497"/>
    </row>
    <row r="232" spans="1:23" x14ac:dyDescent="0.35">
      <c r="A232" s="1486"/>
      <c r="B232" s="514">
        <v>4</v>
      </c>
      <c r="C232" s="183"/>
      <c r="D232" s="515"/>
      <c r="E232" s="515"/>
      <c r="F232" s="183"/>
      <c r="G232" s="516"/>
      <c r="H232" s="183"/>
      <c r="I232" s="517"/>
      <c r="J232" s="518"/>
      <c r="K232" s="446"/>
      <c r="L232" s="519"/>
      <c r="M232" s="517"/>
      <c r="N232" s="447"/>
      <c r="O232" s="520"/>
      <c r="P232" s="520"/>
      <c r="Q232" s="517"/>
      <c r="R232" s="517"/>
      <c r="S232" s="517"/>
      <c r="T232" s="517"/>
      <c r="U232" s="521"/>
      <c r="V232" s="497"/>
    </row>
    <row r="233" spans="1:23" x14ac:dyDescent="0.35">
      <c r="A233" s="1486"/>
      <c r="B233" s="514">
        <v>5</v>
      </c>
      <c r="C233" s="183"/>
      <c r="D233" s="515"/>
      <c r="E233" s="515"/>
      <c r="F233" s="183"/>
      <c r="G233" s="516"/>
      <c r="H233" s="183"/>
      <c r="I233" s="517"/>
      <c r="J233" s="518"/>
      <c r="K233" s="446"/>
      <c r="L233" s="519"/>
      <c r="M233" s="517"/>
      <c r="N233" s="447"/>
      <c r="O233" s="520"/>
      <c r="P233" s="520"/>
      <c r="Q233" s="517"/>
      <c r="R233" s="517"/>
      <c r="S233" s="517"/>
      <c r="T233" s="517"/>
      <c r="U233" s="521"/>
      <c r="V233" s="497"/>
    </row>
    <row r="234" spans="1:23" x14ac:dyDescent="0.35">
      <c r="A234" s="1486"/>
      <c r="B234" s="514">
        <v>6</v>
      </c>
      <c r="C234" s="183"/>
      <c r="D234" s="515"/>
      <c r="E234" s="515"/>
      <c r="F234" s="183"/>
      <c r="G234" s="516"/>
      <c r="H234" s="183"/>
      <c r="I234" s="517"/>
      <c r="J234" s="518"/>
      <c r="K234" s="446"/>
      <c r="L234" s="519"/>
      <c r="M234" s="517"/>
      <c r="N234" s="447"/>
      <c r="O234" s="520"/>
      <c r="P234" s="520"/>
      <c r="Q234" s="517"/>
      <c r="R234" s="517"/>
      <c r="S234" s="517"/>
      <c r="T234" s="517"/>
      <c r="U234" s="521"/>
      <c r="V234" s="497"/>
    </row>
    <row r="235" spans="1:23" x14ac:dyDescent="0.35">
      <c r="A235" s="1486"/>
      <c r="B235" s="514">
        <v>7</v>
      </c>
      <c r="C235" s="183"/>
      <c r="D235" s="515"/>
      <c r="E235" s="515"/>
      <c r="F235" s="183"/>
      <c r="G235" s="516"/>
      <c r="H235" s="183"/>
      <c r="I235" s="517"/>
      <c r="J235" s="518"/>
      <c r="K235" s="446"/>
      <c r="L235" s="519"/>
      <c r="M235" s="517"/>
      <c r="N235" s="447"/>
      <c r="O235" s="520"/>
      <c r="P235" s="520"/>
      <c r="Q235" s="517"/>
      <c r="R235" s="517"/>
      <c r="S235" s="517"/>
      <c r="T235" s="517"/>
      <c r="U235" s="521"/>
      <c r="V235" s="497"/>
    </row>
    <row r="236" spans="1:23" x14ac:dyDescent="0.35">
      <c r="A236" s="1486"/>
      <c r="B236" s="514">
        <v>8</v>
      </c>
      <c r="C236" s="183"/>
      <c r="D236" s="515"/>
      <c r="E236" s="515"/>
      <c r="F236" s="183"/>
      <c r="G236" s="516"/>
      <c r="H236" s="183"/>
      <c r="I236" s="517"/>
      <c r="J236" s="518"/>
      <c r="K236" s="446"/>
      <c r="L236" s="519"/>
      <c r="M236" s="517"/>
      <c r="N236" s="447"/>
      <c r="O236" s="520"/>
      <c r="P236" s="520"/>
      <c r="Q236" s="517"/>
      <c r="R236" s="517"/>
      <c r="S236" s="517"/>
      <c r="T236" s="517"/>
      <c r="U236" s="521"/>
      <c r="V236" s="497"/>
    </row>
    <row r="237" spans="1:23" x14ac:dyDescent="0.35">
      <c r="A237" s="1486"/>
      <c r="B237" s="514">
        <v>9</v>
      </c>
      <c r="C237" s="183"/>
      <c r="D237" s="515"/>
      <c r="E237" s="515"/>
      <c r="F237" s="183"/>
      <c r="G237" s="516"/>
      <c r="H237" s="183"/>
      <c r="I237" s="517"/>
      <c r="J237" s="518"/>
      <c r="K237" s="446"/>
      <c r="L237" s="519"/>
      <c r="M237" s="517"/>
      <c r="N237" s="447"/>
      <c r="O237" s="520"/>
      <c r="P237" s="520"/>
      <c r="Q237" s="517"/>
      <c r="R237" s="517"/>
      <c r="S237" s="517"/>
      <c r="T237" s="517"/>
      <c r="U237" s="521"/>
      <c r="V237" s="497"/>
    </row>
    <row r="238" spans="1:23" ht="15" thickBot="1" x14ac:dyDescent="0.4">
      <c r="A238" s="1487"/>
      <c r="B238" s="522">
        <v>10</v>
      </c>
      <c r="C238" s="523"/>
      <c r="D238" s="524"/>
      <c r="E238" s="524"/>
      <c r="F238" s="523"/>
      <c r="G238" s="525"/>
      <c r="H238" s="523"/>
      <c r="I238" s="526"/>
      <c r="J238" s="527"/>
      <c r="K238" s="451"/>
      <c r="L238" s="528"/>
      <c r="M238" s="526"/>
      <c r="N238" s="452"/>
      <c r="O238" s="529"/>
      <c r="P238" s="529"/>
      <c r="Q238" s="526"/>
      <c r="R238" s="526"/>
      <c r="S238" s="526"/>
      <c r="T238" s="526"/>
      <c r="U238" s="530"/>
      <c r="V238" s="497"/>
    </row>
    <row r="239" spans="1:23" s="104" customFormat="1" ht="24.65" customHeight="1" thickBot="1" x14ac:dyDescent="0.4">
      <c r="A239" s="564"/>
      <c r="B239" s="430"/>
      <c r="C239" s="565"/>
      <c r="D239" s="566"/>
      <c r="E239" s="424" t="s">
        <v>331</v>
      </c>
      <c r="F239" s="425">
        <f>COUNTA(F229:F238)</f>
        <v>0</v>
      </c>
      <c r="G239" s="426">
        <f>COUNTA(G229:G238)</f>
        <v>0</v>
      </c>
      <c r="H239" s="565"/>
      <c r="I239" s="431"/>
      <c r="J239" s="567"/>
      <c r="K239" s="567"/>
      <c r="L239" s="568"/>
      <c r="M239" s="1354" t="s">
        <v>563</v>
      </c>
      <c r="N239" s="1355"/>
      <c r="O239" s="747">
        <f>SUM(O229:O238)</f>
        <v>0</v>
      </c>
      <c r="P239" s="748">
        <f>SUM(P229:P238)</f>
        <v>0</v>
      </c>
      <c r="Q239" s="431"/>
      <c r="S239" s="113"/>
      <c r="T239" s="117"/>
      <c r="U239" s="531"/>
      <c r="V239" s="455"/>
    </row>
    <row r="240" spans="1:23" ht="15" thickBot="1" x14ac:dyDescent="0.4">
      <c r="A240" s="532"/>
      <c r="B240" s="533"/>
      <c r="C240" s="534"/>
      <c r="D240" s="534"/>
      <c r="E240" s="534"/>
      <c r="F240" s="533"/>
      <c r="G240" s="534"/>
      <c r="H240" s="534"/>
      <c r="I240" s="533"/>
      <c r="J240" s="533"/>
      <c r="K240" s="533"/>
      <c r="L240" s="534"/>
      <c r="M240" s="534"/>
      <c r="N240" s="534"/>
      <c r="O240" s="534"/>
      <c r="P240" s="534"/>
      <c r="Q240" s="534"/>
      <c r="R240" s="534"/>
      <c r="S240" s="534"/>
      <c r="T240" s="535"/>
      <c r="U240" s="534"/>
      <c r="V240" s="536"/>
    </row>
    <row r="241" spans="1:23" ht="15" thickBot="1" x14ac:dyDescent="0.4">
      <c r="A241" s="493"/>
      <c r="B241" s="463"/>
      <c r="C241" s="494"/>
      <c r="D241" s="494"/>
      <c r="E241" s="494"/>
      <c r="F241" s="463"/>
      <c r="G241" s="494"/>
      <c r="H241" s="494"/>
      <c r="I241" s="463"/>
      <c r="J241" s="463"/>
      <c r="K241" s="463"/>
      <c r="L241" s="494"/>
      <c r="M241" s="494"/>
      <c r="N241" s="494"/>
      <c r="O241" s="494"/>
      <c r="P241" s="494"/>
      <c r="Q241" s="494"/>
      <c r="R241" s="494"/>
      <c r="S241" s="494"/>
      <c r="T241" s="494"/>
      <c r="U241" s="494"/>
      <c r="V241" s="495"/>
    </row>
    <row r="242" spans="1:23" ht="33.75" customHeight="1" thickBot="1" x14ac:dyDescent="0.4">
      <c r="A242" s="173" t="s">
        <v>9</v>
      </c>
      <c r="B242" s="1488" t="s">
        <v>145</v>
      </c>
      <c r="C242" s="1489"/>
      <c r="E242" s="1490" t="s">
        <v>294</v>
      </c>
      <c r="F242" s="1491"/>
      <c r="G242" s="1492">
        <f>VLOOKUP(B242,'EXTRAUrbano.Piano inv. forn '!$D$233:$AB$270,3,FALSE)</f>
        <v>0</v>
      </c>
      <c r="H242" s="1493"/>
      <c r="I242" s="486"/>
      <c r="J242" s="1490" t="s">
        <v>295</v>
      </c>
      <c r="K242" s="1494"/>
      <c r="L242" s="1491"/>
      <c r="M242" s="1492">
        <f>VLOOKUP(B242,'EXTRAUrbano.Piano inv. forn '!$D$233:$AB$270,4,O244)</f>
        <v>0</v>
      </c>
      <c r="N242" s="1493"/>
      <c r="P242" s="173" t="s">
        <v>296</v>
      </c>
      <c r="Q242" s="436"/>
      <c r="S242" s="496" t="s">
        <v>297</v>
      </c>
      <c r="T242" s="1495"/>
      <c r="U242" s="1496"/>
      <c r="V242" s="497"/>
    </row>
    <row r="243" spans="1:23" ht="13.5" customHeight="1" thickBot="1" x14ac:dyDescent="0.4">
      <c r="A243" s="498"/>
      <c r="B243" s="499"/>
      <c r="C243" s="499"/>
      <c r="E243" s="500"/>
      <c r="F243" s="500"/>
      <c r="G243" s="501"/>
      <c r="H243" s="501"/>
      <c r="I243" s="486"/>
      <c r="J243" s="500"/>
      <c r="K243" s="500"/>
      <c r="L243" s="500"/>
      <c r="M243" s="501"/>
      <c r="N243" s="501"/>
      <c r="P243" s="117"/>
      <c r="S243" s="117"/>
      <c r="T243" s="502"/>
      <c r="V243" s="503"/>
      <c r="W243" s="502"/>
    </row>
    <row r="244" spans="1:23" ht="33.75" customHeight="1" thickBot="1" x14ac:dyDescent="0.4">
      <c r="A244" s="1497" t="s">
        <v>298</v>
      </c>
      <c r="B244" s="1498"/>
      <c r="C244" s="1498"/>
      <c r="D244" s="1499"/>
      <c r="E244" s="1500">
        <f>VLOOKUP(B242,'EXTRAUrbano.Piano inv. forn '!$D$233:$AB$270,17,FALSE)</f>
        <v>0</v>
      </c>
      <c r="F244" s="1501"/>
      <c r="G244" s="1501"/>
      <c r="H244" s="1502"/>
      <c r="I244" s="486"/>
      <c r="J244" s="1503" t="s">
        <v>53</v>
      </c>
      <c r="K244" s="1504"/>
      <c r="L244" s="1505"/>
      <c r="M244" s="1500">
        <f>VLOOKUP(B242,'EXTRAUrbano.Piano inv. forn '!$D$233:$AB$270,19,FALSE)</f>
        <v>0</v>
      </c>
      <c r="N244" s="1502"/>
      <c r="O244" s="504"/>
      <c r="P244" s="496" t="s">
        <v>299</v>
      </c>
      <c r="Q244" s="505">
        <f>M244+E244</f>
        <v>0</v>
      </c>
      <c r="S244" s="496" t="s">
        <v>300</v>
      </c>
      <c r="T244" s="1495"/>
      <c r="U244" s="1496"/>
      <c r="V244" s="503"/>
      <c r="W244" s="502"/>
    </row>
    <row r="245" spans="1:23" ht="21.75" customHeight="1" thickBot="1" x14ac:dyDescent="0.4">
      <c r="A245" s="136"/>
      <c r="B245" s="137"/>
      <c r="C245" s="137"/>
      <c r="D245" s="137"/>
      <c r="E245" s="492"/>
      <c r="F245" s="492"/>
      <c r="G245" s="492"/>
      <c r="H245" s="492"/>
      <c r="I245" s="486"/>
      <c r="J245" s="500"/>
      <c r="K245" s="500"/>
      <c r="L245" s="500"/>
      <c r="M245" s="492"/>
      <c r="N245" s="492"/>
      <c r="O245" s="504"/>
      <c r="P245" s="117"/>
      <c r="Q245" s="504"/>
      <c r="S245" s="117"/>
      <c r="T245" s="499"/>
      <c r="U245" s="499"/>
      <c r="V245" s="503"/>
      <c r="W245" s="502"/>
    </row>
    <row r="246" spans="1:23" s="166" customFormat="1" ht="72" customHeight="1" x14ac:dyDescent="0.35">
      <c r="A246" s="1480" t="s">
        <v>301</v>
      </c>
      <c r="B246" s="1482" t="s">
        <v>302</v>
      </c>
      <c r="C246" s="1482" t="s">
        <v>303</v>
      </c>
      <c r="D246" s="169" t="s">
        <v>304</v>
      </c>
      <c r="E246" s="170" t="s">
        <v>305</v>
      </c>
      <c r="F246" s="169" t="s">
        <v>306</v>
      </c>
      <c r="G246" s="169" t="s">
        <v>307</v>
      </c>
      <c r="H246" s="171" t="s">
        <v>268</v>
      </c>
      <c r="I246" s="171" t="s">
        <v>308</v>
      </c>
      <c r="J246" s="171" t="s">
        <v>309</v>
      </c>
      <c r="K246" s="171" t="s">
        <v>818</v>
      </c>
      <c r="L246" s="171" t="s">
        <v>310</v>
      </c>
      <c r="M246" s="171" t="s">
        <v>311</v>
      </c>
      <c r="N246" s="171" t="s">
        <v>312</v>
      </c>
      <c r="O246" s="171" t="s">
        <v>313</v>
      </c>
      <c r="P246" s="171" t="s">
        <v>314</v>
      </c>
      <c r="Q246" s="171" t="s">
        <v>315</v>
      </c>
      <c r="R246" s="171" t="s">
        <v>316</v>
      </c>
      <c r="S246" s="171" t="s">
        <v>317</v>
      </c>
      <c r="T246" s="780" t="s">
        <v>819</v>
      </c>
      <c r="U246" s="1484" t="s">
        <v>319</v>
      </c>
      <c r="V246" s="438"/>
    </row>
    <row r="247" spans="1:23" s="166" customFormat="1" ht="40.5" customHeight="1" thickBot="1" x14ac:dyDescent="0.4">
      <c r="A247" s="1481"/>
      <c r="B247" s="1483"/>
      <c r="C247" s="1483"/>
      <c r="D247" s="172" t="s">
        <v>320</v>
      </c>
      <c r="E247" s="172" t="s">
        <v>333</v>
      </c>
      <c r="F247" s="172" t="s">
        <v>322</v>
      </c>
      <c r="G247" s="172" t="s">
        <v>322</v>
      </c>
      <c r="H247" s="172" t="s">
        <v>345</v>
      </c>
      <c r="I247" s="172" t="s">
        <v>348</v>
      </c>
      <c r="J247" s="172" t="s">
        <v>323</v>
      </c>
      <c r="K247" s="172" t="s">
        <v>324</v>
      </c>
      <c r="L247" s="172" t="s">
        <v>324</v>
      </c>
      <c r="M247" s="172" t="s">
        <v>325</v>
      </c>
      <c r="N247" s="172" t="s">
        <v>324</v>
      </c>
      <c r="O247" s="172" t="s">
        <v>326</v>
      </c>
      <c r="P247" s="172" t="s">
        <v>820</v>
      </c>
      <c r="Q247" s="172" t="s">
        <v>327</v>
      </c>
      <c r="R247" s="172" t="s">
        <v>328</v>
      </c>
      <c r="S247" s="172" t="s">
        <v>329</v>
      </c>
      <c r="T247" s="172" t="s">
        <v>329</v>
      </c>
      <c r="U247" s="1485"/>
      <c r="V247" s="438"/>
    </row>
    <row r="248" spans="1:23" ht="15" customHeight="1" x14ac:dyDescent="0.35">
      <c r="A248" s="1486" t="str">
        <f>B242</f>
        <v>EXTRA-urb.d.1</v>
      </c>
      <c r="B248" s="506">
        <v>1</v>
      </c>
      <c r="C248" s="224"/>
      <c r="D248" s="507"/>
      <c r="E248" s="507"/>
      <c r="F248" s="224"/>
      <c r="G248" s="508"/>
      <c r="H248" s="120"/>
      <c r="I248" s="509"/>
      <c r="J248" s="510"/>
      <c r="K248" s="442"/>
      <c r="L248" s="511"/>
      <c r="M248" s="509"/>
      <c r="N248" s="443"/>
      <c r="O248" s="512"/>
      <c r="P248" s="512"/>
      <c r="Q248" s="509"/>
      <c r="R248" s="509"/>
      <c r="S248" s="509"/>
      <c r="T248" s="509"/>
      <c r="U248" s="513"/>
      <c r="V248" s="497"/>
    </row>
    <row r="249" spans="1:23" x14ac:dyDescent="0.35">
      <c r="A249" s="1486"/>
      <c r="B249" s="514">
        <v>2</v>
      </c>
      <c r="C249" s="183"/>
      <c r="D249" s="515"/>
      <c r="E249" s="515"/>
      <c r="F249" s="183"/>
      <c r="G249" s="516"/>
      <c r="H249" s="183"/>
      <c r="I249" s="517"/>
      <c r="J249" s="518"/>
      <c r="K249" s="446"/>
      <c r="L249" s="519"/>
      <c r="M249" s="517"/>
      <c r="N249" s="447"/>
      <c r="O249" s="520"/>
      <c r="P249" s="520"/>
      <c r="Q249" s="517"/>
      <c r="R249" s="517" t="s">
        <v>330</v>
      </c>
      <c r="S249" s="517"/>
      <c r="T249" s="517"/>
      <c r="U249" s="521"/>
      <c r="V249" s="497"/>
    </row>
    <row r="250" spans="1:23" x14ac:dyDescent="0.35">
      <c r="A250" s="1486"/>
      <c r="B250" s="514">
        <v>3</v>
      </c>
      <c r="C250" s="183"/>
      <c r="D250" s="515"/>
      <c r="E250" s="515"/>
      <c r="F250" s="183"/>
      <c r="G250" s="516"/>
      <c r="H250" s="183"/>
      <c r="I250" s="517"/>
      <c r="J250" s="518"/>
      <c r="K250" s="446"/>
      <c r="L250" s="519"/>
      <c r="M250" s="517"/>
      <c r="N250" s="447"/>
      <c r="O250" s="520"/>
      <c r="P250" s="520"/>
      <c r="Q250" s="517"/>
      <c r="R250" s="517"/>
      <c r="S250" s="517"/>
      <c r="T250" s="517"/>
      <c r="U250" s="521"/>
      <c r="V250" s="497"/>
    </row>
    <row r="251" spans="1:23" x14ac:dyDescent="0.35">
      <c r="A251" s="1486"/>
      <c r="B251" s="514">
        <v>4</v>
      </c>
      <c r="C251" s="183"/>
      <c r="D251" s="515"/>
      <c r="E251" s="515"/>
      <c r="F251" s="183"/>
      <c r="G251" s="516"/>
      <c r="H251" s="183"/>
      <c r="I251" s="517"/>
      <c r="J251" s="518"/>
      <c r="K251" s="446"/>
      <c r="L251" s="519"/>
      <c r="M251" s="517"/>
      <c r="N251" s="447"/>
      <c r="O251" s="520"/>
      <c r="P251" s="520"/>
      <c r="Q251" s="517"/>
      <c r="R251" s="517"/>
      <c r="S251" s="517"/>
      <c r="T251" s="517"/>
      <c r="U251" s="521"/>
      <c r="V251" s="497"/>
    </row>
    <row r="252" spans="1:23" x14ac:dyDescent="0.35">
      <c r="A252" s="1486"/>
      <c r="B252" s="514">
        <v>5</v>
      </c>
      <c r="C252" s="183"/>
      <c r="D252" s="515"/>
      <c r="E252" s="515"/>
      <c r="F252" s="183"/>
      <c r="G252" s="516"/>
      <c r="H252" s="183"/>
      <c r="I252" s="517"/>
      <c r="J252" s="518"/>
      <c r="K252" s="446"/>
      <c r="L252" s="519"/>
      <c r="M252" s="517"/>
      <c r="N252" s="447"/>
      <c r="O252" s="520"/>
      <c r="P252" s="520"/>
      <c r="Q252" s="517"/>
      <c r="R252" s="517"/>
      <c r="S252" s="517"/>
      <c r="T252" s="517"/>
      <c r="U252" s="521"/>
      <c r="V252" s="497"/>
    </row>
    <row r="253" spans="1:23" x14ac:dyDescent="0.35">
      <c r="A253" s="1486"/>
      <c r="B253" s="514">
        <v>6</v>
      </c>
      <c r="C253" s="183"/>
      <c r="D253" s="515"/>
      <c r="E253" s="515"/>
      <c r="F253" s="183"/>
      <c r="G253" s="516"/>
      <c r="H253" s="183"/>
      <c r="I253" s="517"/>
      <c r="J253" s="518"/>
      <c r="K253" s="446"/>
      <c r="L253" s="519"/>
      <c r="M253" s="517"/>
      <c r="N253" s="447"/>
      <c r="O253" s="520"/>
      <c r="P253" s="520"/>
      <c r="Q253" s="517"/>
      <c r="R253" s="517"/>
      <c r="S253" s="517"/>
      <c r="T253" s="517"/>
      <c r="U253" s="521"/>
      <c r="V253" s="497"/>
    </row>
    <row r="254" spans="1:23" x14ac:dyDescent="0.35">
      <c r="A254" s="1486"/>
      <c r="B254" s="514">
        <v>7</v>
      </c>
      <c r="C254" s="183"/>
      <c r="D254" s="515"/>
      <c r="E254" s="515"/>
      <c r="F254" s="183"/>
      <c r="G254" s="516"/>
      <c r="H254" s="183"/>
      <c r="I254" s="517"/>
      <c r="J254" s="518"/>
      <c r="K254" s="446"/>
      <c r="L254" s="519"/>
      <c r="M254" s="517"/>
      <c r="N254" s="447"/>
      <c r="O254" s="520"/>
      <c r="P254" s="520"/>
      <c r="Q254" s="517"/>
      <c r="R254" s="517"/>
      <c r="S254" s="517"/>
      <c r="T254" s="517"/>
      <c r="U254" s="521"/>
      <c r="V254" s="497"/>
    </row>
    <row r="255" spans="1:23" x14ac:dyDescent="0.35">
      <c r="A255" s="1486"/>
      <c r="B255" s="514">
        <v>8</v>
      </c>
      <c r="C255" s="183"/>
      <c r="D255" s="515"/>
      <c r="E255" s="515"/>
      <c r="F255" s="183"/>
      <c r="G255" s="516"/>
      <c r="H255" s="183"/>
      <c r="I255" s="517"/>
      <c r="J255" s="518"/>
      <c r="K255" s="446"/>
      <c r="L255" s="519"/>
      <c r="M255" s="517"/>
      <c r="N255" s="447"/>
      <c r="O255" s="520"/>
      <c r="P255" s="520"/>
      <c r="Q255" s="517"/>
      <c r="R255" s="517"/>
      <c r="S255" s="517"/>
      <c r="T255" s="517"/>
      <c r="U255" s="521"/>
      <c r="V255" s="497"/>
    </row>
    <row r="256" spans="1:23" x14ac:dyDescent="0.35">
      <c r="A256" s="1486"/>
      <c r="B256" s="514">
        <v>9</v>
      </c>
      <c r="C256" s="183"/>
      <c r="D256" s="515"/>
      <c r="E256" s="515"/>
      <c r="F256" s="183"/>
      <c r="G256" s="516"/>
      <c r="H256" s="183"/>
      <c r="I256" s="517"/>
      <c r="J256" s="518"/>
      <c r="K256" s="446"/>
      <c r="L256" s="519"/>
      <c r="M256" s="517"/>
      <c r="N256" s="447"/>
      <c r="O256" s="520"/>
      <c r="P256" s="520"/>
      <c r="Q256" s="517"/>
      <c r="R256" s="517"/>
      <c r="S256" s="517"/>
      <c r="T256" s="517"/>
      <c r="U256" s="521"/>
      <c r="V256" s="497"/>
    </row>
    <row r="257" spans="1:23" ht="15" thickBot="1" x14ac:dyDescent="0.4">
      <c r="A257" s="1487"/>
      <c r="B257" s="522">
        <v>10</v>
      </c>
      <c r="C257" s="523"/>
      <c r="D257" s="524"/>
      <c r="E257" s="524"/>
      <c r="F257" s="523"/>
      <c r="G257" s="525"/>
      <c r="H257" s="523"/>
      <c r="I257" s="526"/>
      <c r="J257" s="527"/>
      <c r="K257" s="451"/>
      <c r="L257" s="528"/>
      <c r="M257" s="526"/>
      <c r="N257" s="452"/>
      <c r="O257" s="529"/>
      <c r="P257" s="529"/>
      <c r="Q257" s="526"/>
      <c r="R257" s="526"/>
      <c r="S257" s="526"/>
      <c r="T257" s="526"/>
      <c r="U257" s="530"/>
      <c r="V257" s="497"/>
    </row>
    <row r="258" spans="1:23" s="104" customFormat="1" ht="24.65" customHeight="1" thickBot="1" x14ac:dyDescent="0.4">
      <c r="A258" s="564"/>
      <c r="B258" s="430"/>
      <c r="C258" s="565"/>
      <c r="D258" s="566"/>
      <c r="E258" s="424" t="s">
        <v>331</v>
      </c>
      <c r="F258" s="425">
        <f>COUNTA(F248:F257)</f>
        <v>0</v>
      </c>
      <c r="G258" s="426">
        <f>COUNTA(G248:G257)</f>
        <v>0</v>
      </c>
      <c r="H258" s="565"/>
      <c r="I258" s="431"/>
      <c r="J258" s="567"/>
      <c r="K258" s="567"/>
      <c r="L258" s="568"/>
      <c r="M258" s="1354" t="s">
        <v>563</v>
      </c>
      <c r="N258" s="1355"/>
      <c r="O258" s="747">
        <f>SUM(O248:O257)</f>
        <v>0</v>
      </c>
      <c r="P258" s="748">
        <f>SUM(P248:P257)</f>
        <v>0</v>
      </c>
      <c r="Q258" s="431"/>
      <c r="S258" s="113"/>
      <c r="T258" s="117"/>
      <c r="U258" s="531"/>
      <c r="V258" s="455"/>
    </row>
    <row r="259" spans="1:23" ht="15" thickBot="1" x14ac:dyDescent="0.4">
      <c r="A259" s="532"/>
      <c r="B259" s="533"/>
      <c r="C259" s="534"/>
      <c r="D259" s="534"/>
      <c r="E259" s="534"/>
      <c r="F259" s="533"/>
      <c r="G259" s="534"/>
      <c r="H259" s="534"/>
      <c r="I259" s="533"/>
      <c r="J259" s="533"/>
      <c r="K259" s="533"/>
      <c r="L259" s="534"/>
      <c r="M259" s="534"/>
      <c r="N259" s="534"/>
      <c r="O259" s="534"/>
      <c r="P259" s="534"/>
      <c r="Q259" s="534"/>
      <c r="R259" s="534"/>
      <c r="S259" s="534"/>
      <c r="T259" s="535"/>
      <c r="U259" s="534"/>
      <c r="V259" s="536"/>
    </row>
    <row r="260" spans="1:23" ht="15" thickBot="1" x14ac:dyDescent="0.4">
      <c r="A260" s="493"/>
      <c r="B260" s="463"/>
      <c r="C260" s="494"/>
      <c r="D260" s="494"/>
      <c r="E260" s="494"/>
      <c r="F260" s="463"/>
      <c r="G260" s="494"/>
      <c r="H260" s="494"/>
      <c r="I260" s="463"/>
      <c r="J260" s="463"/>
      <c r="K260" s="463"/>
      <c r="L260" s="494"/>
      <c r="M260" s="494"/>
      <c r="N260" s="494"/>
      <c r="O260" s="494"/>
      <c r="P260" s="494"/>
      <c r="Q260" s="494"/>
      <c r="R260" s="494"/>
      <c r="S260" s="494"/>
      <c r="T260" s="494"/>
      <c r="U260" s="494"/>
      <c r="V260" s="495"/>
    </row>
    <row r="261" spans="1:23" ht="33.75" customHeight="1" thickBot="1" x14ac:dyDescent="0.4">
      <c r="A261" s="173" t="s">
        <v>9</v>
      </c>
      <c r="B261" s="1488" t="s">
        <v>145</v>
      </c>
      <c r="C261" s="1489"/>
      <c r="E261" s="1490" t="s">
        <v>294</v>
      </c>
      <c r="F261" s="1491"/>
      <c r="G261" s="1492">
        <f>VLOOKUP(B261,'EXTRAUrbano.Piano inv. forn '!$D$233:$AB$270,3,FALSE)</f>
        <v>0</v>
      </c>
      <c r="H261" s="1493"/>
      <c r="I261" s="486"/>
      <c r="J261" s="1490" t="s">
        <v>295</v>
      </c>
      <c r="K261" s="1494"/>
      <c r="L261" s="1491"/>
      <c r="M261" s="1492">
        <f>VLOOKUP(B261,'EXTRAUrbano.Piano inv. forn '!$D$233:$AB$270,4,O263)</f>
        <v>0</v>
      </c>
      <c r="N261" s="1493"/>
      <c r="P261" s="173" t="s">
        <v>296</v>
      </c>
      <c r="Q261" s="436"/>
      <c r="S261" s="496" t="s">
        <v>297</v>
      </c>
      <c r="T261" s="1495"/>
      <c r="U261" s="1496"/>
      <c r="V261" s="497"/>
    </row>
    <row r="262" spans="1:23" ht="13.5" customHeight="1" thickBot="1" x14ac:dyDescent="0.4">
      <c r="A262" s="498"/>
      <c r="B262" s="499"/>
      <c r="C262" s="499"/>
      <c r="E262" s="500"/>
      <c r="F262" s="500"/>
      <c r="G262" s="501"/>
      <c r="H262" s="501"/>
      <c r="I262" s="486"/>
      <c r="J262" s="500"/>
      <c r="K262" s="500"/>
      <c r="L262" s="500"/>
      <c r="M262" s="501"/>
      <c r="N262" s="501"/>
      <c r="P262" s="117"/>
      <c r="S262" s="117"/>
      <c r="T262" s="502"/>
      <c r="V262" s="503"/>
      <c r="W262" s="502"/>
    </row>
    <row r="263" spans="1:23" ht="33.75" customHeight="1" thickBot="1" x14ac:dyDescent="0.4">
      <c r="A263" s="1497" t="s">
        <v>298</v>
      </c>
      <c r="B263" s="1498"/>
      <c r="C263" s="1498"/>
      <c r="D263" s="1499"/>
      <c r="E263" s="1500">
        <f>VLOOKUP(B261,'EXTRAUrbano.Piano inv. forn '!$D$233:$AB$270,17,FALSE)</f>
        <v>0</v>
      </c>
      <c r="F263" s="1501"/>
      <c r="G263" s="1501"/>
      <c r="H263" s="1502"/>
      <c r="I263" s="486"/>
      <c r="J263" s="1503" t="s">
        <v>53</v>
      </c>
      <c r="K263" s="1504"/>
      <c r="L263" s="1505"/>
      <c r="M263" s="1500">
        <f>VLOOKUP(B261,'EXTRAUrbano.Piano inv. forn '!$D$233:$AB$270,19,FALSE)</f>
        <v>0</v>
      </c>
      <c r="N263" s="1502"/>
      <c r="O263" s="504"/>
      <c r="P263" s="496" t="s">
        <v>299</v>
      </c>
      <c r="Q263" s="505">
        <f>M263+E263</f>
        <v>0</v>
      </c>
      <c r="S263" s="496" t="s">
        <v>300</v>
      </c>
      <c r="T263" s="1495"/>
      <c r="U263" s="1496"/>
      <c r="V263" s="503"/>
      <c r="W263" s="502"/>
    </row>
    <row r="264" spans="1:23" ht="21.75" customHeight="1" thickBot="1" x14ac:dyDescent="0.4">
      <c r="A264" s="136"/>
      <c r="B264" s="137"/>
      <c r="C264" s="137"/>
      <c r="D264" s="137"/>
      <c r="E264" s="492"/>
      <c r="F264" s="492"/>
      <c r="G264" s="492"/>
      <c r="H264" s="492"/>
      <c r="I264" s="486"/>
      <c r="J264" s="500"/>
      <c r="K264" s="500"/>
      <c r="L264" s="500"/>
      <c r="M264" s="492"/>
      <c r="N264" s="492"/>
      <c r="O264" s="504"/>
      <c r="P264" s="117"/>
      <c r="Q264" s="504"/>
      <c r="S264" s="117"/>
      <c r="T264" s="499"/>
      <c r="U264" s="499"/>
      <c r="V264" s="503"/>
      <c r="W264" s="502"/>
    </row>
    <row r="265" spans="1:23" s="166" customFormat="1" ht="72" customHeight="1" x14ac:dyDescent="0.35">
      <c r="A265" s="1480" t="s">
        <v>301</v>
      </c>
      <c r="B265" s="1482" t="s">
        <v>302</v>
      </c>
      <c r="C265" s="1482" t="s">
        <v>303</v>
      </c>
      <c r="D265" s="169" t="s">
        <v>304</v>
      </c>
      <c r="E265" s="170" t="s">
        <v>305</v>
      </c>
      <c r="F265" s="169" t="s">
        <v>306</v>
      </c>
      <c r="G265" s="169" t="s">
        <v>307</v>
      </c>
      <c r="H265" s="171" t="s">
        <v>268</v>
      </c>
      <c r="I265" s="171" t="s">
        <v>308</v>
      </c>
      <c r="J265" s="171" t="s">
        <v>309</v>
      </c>
      <c r="K265" s="171" t="s">
        <v>818</v>
      </c>
      <c r="L265" s="171" t="s">
        <v>310</v>
      </c>
      <c r="M265" s="171" t="s">
        <v>311</v>
      </c>
      <c r="N265" s="171" t="s">
        <v>312</v>
      </c>
      <c r="O265" s="171" t="s">
        <v>313</v>
      </c>
      <c r="P265" s="171" t="s">
        <v>314</v>
      </c>
      <c r="Q265" s="171" t="s">
        <v>315</v>
      </c>
      <c r="R265" s="171" t="s">
        <v>316</v>
      </c>
      <c r="S265" s="171" t="s">
        <v>317</v>
      </c>
      <c r="T265" s="780" t="s">
        <v>819</v>
      </c>
      <c r="U265" s="1484" t="s">
        <v>319</v>
      </c>
      <c r="V265" s="438"/>
    </row>
    <row r="266" spans="1:23" s="166" customFormat="1" ht="40.5" customHeight="1" thickBot="1" x14ac:dyDescent="0.4">
      <c r="A266" s="1481"/>
      <c r="B266" s="1483"/>
      <c r="C266" s="1483"/>
      <c r="D266" s="172" t="s">
        <v>320</v>
      </c>
      <c r="E266" s="172" t="s">
        <v>333</v>
      </c>
      <c r="F266" s="172" t="s">
        <v>322</v>
      </c>
      <c r="G266" s="172" t="s">
        <v>322</v>
      </c>
      <c r="H266" s="172" t="s">
        <v>345</v>
      </c>
      <c r="I266" s="172" t="s">
        <v>348</v>
      </c>
      <c r="J266" s="172" t="s">
        <v>323</v>
      </c>
      <c r="K266" s="172" t="s">
        <v>324</v>
      </c>
      <c r="L266" s="172" t="s">
        <v>324</v>
      </c>
      <c r="M266" s="172" t="s">
        <v>325</v>
      </c>
      <c r="N266" s="172" t="s">
        <v>324</v>
      </c>
      <c r="O266" s="172" t="s">
        <v>326</v>
      </c>
      <c r="P266" s="172" t="s">
        <v>820</v>
      </c>
      <c r="Q266" s="172" t="s">
        <v>327</v>
      </c>
      <c r="R266" s="172" t="s">
        <v>328</v>
      </c>
      <c r="S266" s="172" t="s">
        <v>329</v>
      </c>
      <c r="T266" s="172" t="s">
        <v>329</v>
      </c>
      <c r="U266" s="1485"/>
      <c r="V266" s="438"/>
    </row>
    <row r="267" spans="1:23" ht="15" customHeight="1" x14ac:dyDescent="0.35">
      <c r="A267" s="1486" t="str">
        <f>B261</f>
        <v>EXTRA-urb.d.1</v>
      </c>
      <c r="B267" s="506">
        <v>1</v>
      </c>
      <c r="C267" s="224"/>
      <c r="D267" s="507"/>
      <c r="E267" s="507"/>
      <c r="F267" s="224"/>
      <c r="G267" s="508"/>
      <c r="H267" s="120"/>
      <c r="I267" s="509"/>
      <c r="J267" s="510"/>
      <c r="K267" s="442"/>
      <c r="L267" s="511"/>
      <c r="M267" s="509"/>
      <c r="N267" s="443"/>
      <c r="O267" s="512"/>
      <c r="P267" s="512"/>
      <c r="Q267" s="509"/>
      <c r="R267" s="509"/>
      <c r="S267" s="509"/>
      <c r="T267" s="509"/>
      <c r="U267" s="513"/>
      <c r="V267" s="497"/>
    </row>
    <row r="268" spans="1:23" x14ac:dyDescent="0.35">
      <c r="A268" s="1486"/>
      <c r="B268" s="514">
        <v>2</v>
      </c>
      <c r="C268" s="183"/>
      <c r="D268" s="515"/>
      <c r="E268" s="515"/>
      <c r="F268" s="183"/>
      <c r="G268" s="516"/>
      <c r="H268" s="183"/>
      <c r="I268" s="517"/>
      <c r="J268" s="518"/>
      <c r="K268" s="446"/>
      <c r="L268" s="519"/>
      <c r="M268" s="517"/>
      <c r="N268" s="447"/>
      <c r="O268" s="520"/>
      <c r="P268" s="520"/>
      <c r="Q268" s="517"/>
      <c r="R268" s="517" t="s">
        <v>330</v>
      </c>
      <c r="S268" s="517"/>
      <c r="T268" s="517"/>
      <c r="U268" s="521"/>
      <c r="V268" s="497"/>
    </row>
    <row r="269" spans="1:23" x14ac:dyDescent="0.35">
      <c r="A269" s="1486"/>
      <c r="B269" s="514">
        <v>3</v>
      </c>
      <c r="C269" s="183"/>
      <c r="D269" s="515"/>
      <c r="E269" s="515"/>
      <c r="F269" s="183"/>
      <c r="G269" s="516"/>
      <c r="H269" s="183"/>
      <c r="I269" s="517"/>
      <c r="J269" s="518"/>
      <c r="K269" s="446"/>
      <c r="L269" s="519"/>
      <c r="M269" s="517"/>
      <c r="N269" s="447"/>
      <c r="O269" s="520"/>
      <c r="P269" s="520"/>
      <c r="Q269" s="517"/>
      <c r="R269" s="517"/>
      <c r="S269" s="517"/>
      <c r="T269" s="517"/>
      <c r="U269" s="521"/>
      <c r="V269" s="497"/>
    </row>
    <row r="270" spans="1:23" x14ac:dyDescent="0.35">
      <c r="A270" s="1486"/>
      <c r="B270" s="514">
        <v>4</v>
      </c>
      <c r="C270" s="183"/>
      <c r="D270" s="515"/>
      <c r="E270" s="515"/>
      <c r="F270" s="183"/>
      <c r="G270" s="516"/>
      <c r="H270" s="183"/>
      <c r="I270" s="517"/>
      <c r="J270" s="518"/>
      <c r="K270" s="446"/>
      <c r="L270" s="519"/>
      <c r="M270" s="517"/>
      <c r="N270" s="447"/>
      <c r="O270" s="520"/>
      <c r="P270" s="520"/>
      <c r="Q270" s="517"/>
      <c r="R270" s="517"/>
      <c r="S270" s="517"/>
      <c r="T270" s="517"/>
      <c r="U270" s="521"/>
      <c r="V270" s="497"/>
    </row>
    <row r="271" spans="1:23" x14ac:dyDescent="0.35">
      <c r="A271" s="1486"/>
      <c r="B271" s="514">
        <v>5</v>
      </c>
      <c r="C271" s="183"/>
      <c r="D271" s="515"/>
      <c r="E271" s="515"/>
      <c r="F271" s="183"/>
      <c r="G271" s="516"/>
      <c r="H271" s="183"/>
      <c r="I271" s="517"/>
      <c r="J271" s="518"/>
      <c r="K271" s="446"/>
      <c r="L271" s="519"/>
      <c r="M271" s="517"/>
      <c r="N271" s="447"/>
      <c r="O271" s="520"/>
      <c r="P271" s="520"/>
      <c r="Q271" s="517"/>
      <c r="R271" s="517"/>
      <c r="S271" s="517"/>
      <c r="T271" s="517"/>
      <c r="U271" s="521"/>
      <c r="V271" s="497"/>
    </row>
    <row r="272" spans="1:23" x14ac:dyDescent="0.35">
      <c r="A272" s="1486"/>
      <c r="B272" s="514">
        <v>6</v>
      </c>
      <c r="C272" s="183"/>
      <c r="D272" s="515"/>
      <c r="E272" s="515"/>
      <c r="F272" s="183"/>
      <c r="G272" s="516"/>
      <c r="H272" s="183"/>
      <c r="I272" s="517"/>
      <c r="J272" s="518"/>
      <c r="K272" s="446"/>
      <c r="L272" s="519"/>
      <c r="M272" s="517"/>
      <c r="N272" s="447"/>
      <c r="O272" s="520"/>
      <c r="P272" s="520"/>
      <c r="Q272" s="517"/>
      <c r="R272" s="517"/>
      <c r="S272" s="517"/>
      <c r="T272" s="517"/>
      <c r="U272" s="521"/>
      <c r="V272" s="497"/>
    </row>
    <row r="273" spans="1:23" x14ac:dyDescent="0.35">
      <c r="A273" s="1486"/>
      <c r="B273" s="514">
        <v>7</v>
      </c>
      <c r="C273" s="183"/>
      <c r="D273" s="515"/>
      <c r="E273" s="515"/>
      <c r="F273" s="183"/>
      <c r="G273" s="516"/>
      <c r="H273" s="183"/>
      <c r="I273" s="517"/>
      <c r="J273" s="518"/>
      <c r="K273" s="446"/>
      <c r="L273" s="519"/>
      <c r="M273" s="517"/>
      <c r="N273" s="447"/>
      <c r="O273" s="520"/>
      <c r="P273" s="520"/>
      <c r="Q273" s="517"/>
      <c r="R273" s="517"/>
      <c r="S273" s="517"/>
      <c r="T273" s="517"/>
      <c r="U273" s="521"/>
      <c r="V273" s="497"/>
    </row>
    <row r="274" spans="1:23" x14ac:dyDescent="0.35">
      <c r="A274" s="1486"/>
      <c r="B274" s="514">
        <v>8</v>
      </c>
      <c r="C274" s="183"/>
      <c r="D274" s="515"/>
      <c r="E274" s="515"/>
      <c r="F274" s="183"/>
      <c r="G274" s="516"/>
      <c r="H274" s="183"/>
      <c r="I274" s="517"/>
      <c r="J274" s="518"/>
      <c r="K274" s="446"/>
      <c r="L274" s="519"/>
      <c r="M274" s="517"/>
      <c r="N274" s="447"/>
      <c r="O274" s="520"/>
      <c r="P274" s="520"/>
      <c r="Q274" s="517"/>
      <c r="R274" s="517"/>
      <c r="S274" s="517"/>
      <c r="T274" s="517"/>
      <c r="U274" s="521"/>
      <c r="V274" s="497"/>
    </row>
    <row r="275" spans="1:23" x14ac:dyDescent="0.35">
      <c r="A275" s="1486"/>
      <c r="B275" s="514">
        <v>9</v>
      </c>
      <c r="C275" s="183"/>
      <c r="D275" s="515"/>
      <c r="E275" s="515"/>
      <c r="F275" s="183"/>
      <c r="G275" s="516"/>
      <c r="H275" s="183"/>
      <c r="I275" s="517"/>
      <c r="J275" s="518"/>
      <c r="K275" s="446"/>
      <c r="L275" s="519"/>
      <c r="M275" s="517"/>
      <c r="N275" s="447"/>
      <c r="O275" s="520"/>
      <c r="P275" s="520"/>
      <c r="Q275" s="517"/>
      <c r="R275" s="517"/>
      <c r="S275" s="517"/>
      <c r="T275" s="517"/>
      <c r="U275" s="521"/>
      <c r="V275" s="497"/>
    </row>
    <row r="276" spans="1:23" ht="15" thickBot="1" x14ac:dyDescent="0.4">
      <c r="A276" s="1487"/>
      <c r="B276" s="522">
        <v>10</v>
      </c>
      <c r="C276" s="523"/>
      <c r="D276" s="524"/>
      <c r="E276" s="524"/>
      <c r="F276" s="523"/>
      <c r="G276" s="525"/>
      <c r="H276" s="523"/>
      <c r="I276" s="526"/>
      <c r="J276" s="527"/>
      <c r="K276" s="451"/>
      <c r="L276" s="528"/>
      <c r="M276" s="526"/>
      <c r="N276" s="452"/>
      <c r="O276" s="529"/>
      <c r="P276" s="529"/>
      <c r="Q276" s="526"/>
      <c r="R276" s="526"/>
      <c r="S276" s="526"/>
      <c r="T276" s="526"/>
      <c r="U276" s="530"/>
      <c r="V276" s="497"/>
    </row>
    <row r="277" spans="1:23" s="104" customFormat="1" ht="24.65" customHeight="1" thickBot="1" x14ac:dyDescent="0.4">
      <c r="A277" s="564"/>
      <c r="B277" s="430"/>
      <c r="C277" s="565"/>
      <c r="D277" s="566"/>
      <c r="E277" s="424" t="s">
        <v>331</v>
      </c>
      <c r="F277" s="425">
        <f>COUNTA(F267:F276)</f>
        <v>0</v>
      </c>
      <c r="G277" s="426">
        <f>COUNTA(G267:G276)</f>
        <v>0</v>
      </c>
      <c r="H277" s="565"/>
      <c r="I277" s="431"/>
      <c r="J277" s="567"/>
      <c r="K277" s="567"/>
      <c r="L277" s="568"/>
      <c r="M277" s="1354" t="s">
        <v>563</v>
      </c>
      <c r="N277" s="1355"/>
      <c r="O277" s="747">
        <f>SUM(O267:O276)</f>
        <v>0</v>
      </c>
      <c r="P277" s="748">
        <f>SUM(P267:P276)</f>
        <v>0</v>
      </c>
      <c r="Q277" s="431"/>
      <c r="S277" s="113"/>
      <c r="T277" s="117"/>
      <c r="U277" s="531"/>
      <c r="V277" s="455"/>
    </row>
    <row r="278" spans="1:23" ht="15" thickBot="1" x14ac:dyDescent="0.4">
      <c r="A278" s="532"/>
      <c r="B278" s="533"/>
      <c r="C278" s="534"/>
      <c r="D278" s="534"/>
      <c r="E278" s="534"/>
      <c r="F278" s="533"/>
      <c r="G278" s="534"/>
      <c r="H278" s="534"/>
      <c r="I278" s="533"/>
      <c r="J278" s="533"/>
      <c r="K278" s="533"/>
      <c r="L278" s="534"/>
      <c r="M278" s="534"/>
      <c r="N278" s="534"/>
      <c r="O278" s="534"/>
      <c r="P278" s="534"/>
      <c r="Q278" s="534"/>
      <c r="R278" s="534"/>
      <c r="S278" s="534"/>
      <c r="T278" s="535"/>
      <c r="U278" s="534"/>
      <c r="V278" s="536"/>
    </row>
    <row r="279" spans="1:23" ht="15" thickBot="1" x14ac:dyDescent="0.4">
      <c r="A279" s="493"/>
      <c r="B279" s="463"/>
      <c r="C279" s="494"/>
      <c r="D279" s="494"/>
      <c r="E279" s="494"/>
      <c r="F279" s="463"/>
      <c r="G279" s="494"/>
      <c r="H279" s="494"/>
      <c r="I279" s="463"/>
      <c r="J279" s="463"/>
      <c r="K279" s="463"/>
      <c r="L279" s="494"/>
      <c r="M279" s="494"/>
      <c r="N279" s="494"/>
      <c r="O279" s="494"/>
      <c r="P279" s="494"/>
      <c r="Q279" s="494"/>
      <c r="R279" s="494"/>
      <c r="S279" s="494"/>
      <c r="T279" s="494"/>
      <c r="U279" s="494"/>
      <c r="V279" s="495"/>
    </row>
    <row r="280" spans="1:23" ht="33.75" customHeight="1" thickBot="1" x14ac:dyDescent="0.4">
      <c r="A280" s="173" t="s">
        <v>9</v>
      </c>
      <c r="B280" s="1488" t="s">
        <v>145</v>
      </c>
      <c r="C280" s="1489"/>
      <c r="E280" s="1490" t="s">
        <v>294</v>
      </c>
      <c r="F280" s="1491"/>
      <c r="G280" s="1492">
        <f>VLOOKUP(B280,'EXTRAUrbano.Piano inv. forn '!$D$233:$AB$270,3,FALSE)</f>
        <v>0</v>
      </c>
      <c r="H280" s="1493"/>
      <c r="I280" s="486"/>
      <c r="J280" s="1490" t="s">
        <v>295</v>
      </c>
      <c r="K280" s="1494"/>
      <c r="L280" s="1491"/>
      <c r="M280" s="1492">
        <f>VLOOKUP(B280,'EXTRAUrbano.Piano inv. forn '!$D$233:$AB$270,4,O282)</f>
        <v>0</v>
      </c>
      <c r="N280" s="1493"/>
      <c r="P280" s="173" t="s">
        <v>296</v>
      </c>
      <c r="Q280" s="436"/>
      <c r="S280" s="496" t="s">
        <v>297</v>
      </c>
      <c r="T280" s="1495"/>
      <c r="U280" s="1496"/>
      <c r="V280" s="497"/>
    </row>
    <row r="281" spans="1:23" ht="13.5" customHeight="1" thickBot="1" x14ac:dyDescent="0.4">
      <c r="A281" s="498"/>
      <c r="B281" s="499"/>
      <c r="C281" s="499"/>
      <c r="E281" s="500"/>
      <c r="F281" s="500"/>
      <c r="G281" s="501"/>
      <c r="H281" s="501"/>
      <c r="I281" s="486"/>
      <c r="J281" s="500"/>
      <c r="K281" s="500"/>
      <c r="L281" s="500"/>
      <c r="M281" s="501"/>
      <c r="N281" s="501"/>
      <c r="P281" s="117"/>
      <c r="S281" s="117"/>
      <c r="T281" s="502"/>
      <c r="V281" s="503"/>
      <c r="W281" s="502"/>
    </row>
    <row r="282" spans="1:23" ht="33.75" customHeight="1" thickBot="1" x14ac:dyDescent="0.4">
      <c r="A282" s="1497" t="s">
        <v>298</v>
      </c>
      <c r="B282" s="1498"/>
      <c r="C282" s="1498"/>
      <c r="D282" s="1499"/>
      <c r="E282" s="1500">
        <f>VLOOKUP(B280,'EXTRAUrbano.Piano inv. forn '!$D$233:$AB$270,17,FALSE)</f>
        <v>0</v>
      </c>
      <c r="F282" s="1501"/>
      <c r="G282" s="1501"/>
      <c r="H282" s="1502"/>
      <c r="I282" s="486"/>
      <c r="J282" s="1503" t="s">
        <v>53</v>
      </c>
      <c r="K282" s="1504"/>
      <c r="L282" s="1505"/>
      <c r="M282" s="1500">
        <f>VLOOKUP(B280,'EXTRAUrbano.Piano inv. forn '!$D$233:$AB$270,19,FALSE)</f>
        <v>0</v>
      </c>
      <c r="N282" s="1502"/>
      <c r="O282" s="504"/>
      <c r="P282" s="496" t="s">
        <v>299</v>
      </c>
      <c r="Q282" s="505">
        <f>M282+E282</f>
        <v>0</v>
      </c>
      <c r="S282" s="496" t="s">
        <v>300</v>
      </c>
      <c r="T282" s="1495"/>
      <c r="U282" s="1496"/>
      <c r="V282" s="503"/>
      <c r="W282" s="502"/>
    </row>
    <row r="283" spans="1:23" ht="21.75" customHeight="1" thickBot="1" x14ac:dyDescent="0.4">
      <c r="A283" s="136"/>
      <c r="B283" s="137"/>
      <c r="C283" s="137"/>
      <c r="D283" s="137"/>
      <c r="E283" s="492"/>
      <c r="F283" s="492"/>
      <c r="G283" s="492"/>
      <c r="H283" s="492"/>
      <c r="I283" s="486"/>
      <c r="J283" s="500"/>
      <c r="K283" s="500"/>
      <c r="L283" s="500"/>
      <c r="M283" s="492"/>
      <c r="N283" s="492"/>
      <c r="O283" s="504"/>
      <c r="P283" s="117"/>
      <c r="Q283" s="504"/>
      <c r="S283" s="117"/>
      <c r="T283" s="499"/>
      <c r="U283" s="499"/>
      <c r="V283" s="503"/>
      <c r="W283" s="502"/>
    </row>
    <row r="284" spans="1:23" s="166" customFormat="1" ht="72" customHeight="1" x14ac:dyDescent="0.35">
      <c r="A284" s="1480" t="s">
        <v>301</v>
      </c>
      <c r="B284" s="1482" t="s">
        <v>302</v>
      </c>
      <c r="C284" s="1482" t="s">
        <v>303</v>
      </c>
      <c r="D284" s="169" t="s">
        <v>304</v>
      </c>
      <c r="E284" s="170" t="s">
        <v>305</v>
      </c>
      <c r="F284" s="169" t="s">
        <v>306</v>
      </c>
      <c r="G284" s="169" t="s">
        <v>307</v>
      </c>
      <c r="H284" s="171" t="s">
        <v>268</v>
      </c>
      <c r="I284" s="171" t="s">
        <v>308</v>
      </c>
      <c r="J284" s="171" t="s">
        <v>309</v>
      </c>
      <c r="K284" s="171" t="s">
        <v>818</v>
      </c>
      <c r="L284" s="171" t="s">
        <v>310</v>
      </c>
      <c r="M284" s="171" t="s">
        <v>311</v>
      </c>
      <c r="N284" s="171" t="s">
        <v>312</v>
      </c>
      <c r="O284" s="171" t="s">
        <v>313</v>
      </c>
      <c r="P284" s="171" t="s">
        <v>314</v>
      </c>
      <c r="Q284" s="171" t="s">
        <v>315</v>
      </c>
      <c r="R284" s="171" t="s">
        <v>316</v>
      </c>
      <c r="S284" s="171" t="s">
        <v>317</v>
      </c>
      <c r="T284" s="780" t="s">
        <v>819</v>
      </c>
      <c r="U284" s="1484" t="s">
        <v>319</v>
      </c>
      <c r="V284" s="438"/>
    </row>
    <row r="285" spans="1:23" s="166" customFormat="1" ht="40.5" customHeight="1" thickBot="1" x14ac:dyDescent="0.4">
      <c r="A285" s="1481"/>
      <c r="B285" s="1483"/>
      <c r="C285" s="1483"/>
      <c r="D285" s="172" t="s">
        <v>320</v>
      </c>
      <c r="E285" s="172" t="s">
        <v>333</v>
      </c>
      <c r="F285" s="172" t="s">
        <v>322</v>
      </c>
      <c r="G285" s="172" t="s">
        <v>322</v>
      </c>
      <c r="H285" s="172" t="s">
        <v>345</v>
      </c>
      <c r="I285" s="172" t="s">
        <v>348</v>
      </c>
      <c r="J285" s="172" t="s">
        <v>323</v>
      </c>
      <c r="K285" s="172" t="s">
        <v>324</v>
      </c>
      <c r="L285" s="172" t="s">
        <v>324</v>
      </c>
      <c r="M285" s="172" t="s">
        <v>325</v>
      </c>
      <c r="N285" s="172" t="s">
        <v>324</v>
      </c>
      <c r="O285" s="172" t="s">
        <v>326</v>
      </c>
      <c r="P285" s="172" t="s">
        <v>820</v>
      </c>
      <c r="Q285" s="172" t="s">
        <v>327</v>
      </c>
      <c r="R285" s="172" t="s">
        <v>328</v>
      </c>
      <c r="S285" s="172" t="s">
        <v>329</v>
      </c>
      <c r="T285" s="172" t="s">
        <v>329</v>
      </c>
      <c r="U285" s="1485"/>
      <c r="V285" s="438"/>
    </row>
    <row r="286" spans="1:23" ht="15" customHeight="1" x14ac:dyDescent="0.35">
      <c r="A286" s="1486" t="str">
        <f>B280</f>
        <v>EXTRA-urb.d.1</v>
      </c>
      <c r="B286" s="506">
        <v>1</v>
      </c>
      <c r="C286" s="224"/>
      <c r="D286" s="507"/>
      <c r="E286" s="507"/>
      <c r="F286" s="224"/>
      <c r="G286" s="508"/>
      <c r="H286" s="120"/>
      <c r="I286" s="509"/>
      <c r="J286" s="510"/>
      <c r="K286" s="442"/>
      <c r="L286" s="511"/>
      <c r="M286" s="509"/>
      <c r="N286" s="443"/>
      <c r="O286" s="512"/>
      <c r="P286" s="512"/>
      <c r="Q286" s="509"/>
      <c r="R286" s="509"/>
      <c r="S286" s="509"/>
      <c r="T286" s="509"/>
      <c r="U286" s="513"/>
      <c r="V286" s="497"/>
    </row>
    <row r="287" spans="1:23" x14ac:dyDescent="0.35">
      <c r="A287" s="1486"/>
      <c r="B287" s="514">
        <v>2</v>
      </c>
      <c r="C287" s="183"/>
      <c r="D287" s="515"/>
      <c r="E287" s="515"/>
      <c r="F287" s="183"/>
      <c r="G287" s="516"/>
      <c r="H287" s="183"/>
      <c r="I287" s="517"/>
      <c r="J287" s="518"/>
      <c r="K287" s="446"/>
      <c r="L287" s="519"/>
      <c r="M287" s="517"/>
      <c r="N287" s="447"/>
      <c r="O287" s="520"/>
      <c r="P287" s="520"/>
      <c r="Q287" s="517"/>
      <c r="R287" s="517" t="s">
        <v>330</v>
      </c>
      <c r="S287" s="517"/>
      <c r="T287" s="517"/>
      <c r="U287" s="521"/>
      <c r="V287" s="497"/>
    </row>
    <row r="288" spans="1:23" x14ac:dyDescent="0.35">
      <c r="A288" s="1486"/>
      <c r="B288" s="514">
        <v>3</v>
      </c>
      <c r="C288" s="183"/>
      <c r="D288" s="515"/>
      <c r="E288" s="515"/>
      <c r="F288" s="183"/>
      <c r="G288" s="516"/>
      <c r="H288" s="183"/>
      <c r="I288" s="517"/>
      <c r="J288" s="518"/>
      <c r="K288" s="446"/>
      <c r="L288" s="519"/>
      <c r="M288" s="517"/>
      <c r="N288" s="447"/>
      <c r="O288" s="520"/>
      <c r="P288" s="520"/>
      <c r="Q288" s="517"/>
      <c r="R288" s="517"/>
      <c r="S288" s="517"/>
      <c r="T288" s="517"/>
      <c r="U288" s="521"/>
      <c r="V288" s="497"/>
    </row>
    <row r="289" spans="1:23" x14ac:dyDescent="0.35">
      <c r="A289" s="1486"/>
      <c r="B289" s="514">
        <v>4</v>
      </c>
      <c r="C289" s="183"/>
      <c r="D289" s="515"/>
      <c r="E289" s="515"/>
      <c r="F289" s="183"/>
      <c r="G289" s="516"/>
      <c r="H289" s="183"/>
      <c r="I289" s="517"/>
      <c r="J289" s="518"/>
      <c r="K289" s="446"/>
      <c r="L289" s="519"/>
      <c r="M289" s="517"/>
      <c r="N289" s="447"/>
      <c r="O289" s="520"/>
      <c r="P289" s="520"/>
      <c r="Q289" s="517"/>
      <c r="R289" s="517"/>
      <c r="S289" s="517"/>
      <c r="T289" s="517"/>
      <c r="U289" s="521"/>
      <c r="V289" s="497"/>
    </row>
    <row r="290" spans="1:23" x14ac:dyDescent="0.35">
      <c r="A290" s="1486"/>
      <c r="B290" s="514">
        <v>5</v>
      </c>
      <c r="C290" s="183"/>
      <c r="D290" s="515"/>
      <c r="E290" s="515"/>
      <c r="F290" s="183"/>
      <c r="G290" s="516"/>
      <c r="H290" s="183"/>
      <c r="I290" s="517"/>
      <c r="J290" s="518"/>
      <c r="K290" s="446"/>
      <c r="L290" s="519"/>
      <c r="M290" s="517"/>
      <c r="N290" s="447"/>
      <c r="O290" s="520"/>
      <c r="P290" s="520"/>
      <c r="Q290" s="517"/>
      <c r="R290" s="517"/>
      <c r="S290" s="517"/>
      <c r="T290" s="517"/>
      <c r="U290" s="521"/>
      <c r="V290" s="497"/>
    </row>
    <row r="291" spans="1:23" x14ac:dyDescent="0.35">
      <c r="A291" s="1486"/>
      <c r="B291" s="514">
        <v>6</v>
      </c>
      <c r="C291" s="183"/>
      <c r="D291" s="515"/>
      <c r="E291" s="515"/>
      <c r="F291" s="183"/>
      <c r="G291" s="516"/>
      <c r="H291" s="183"/>
      <c r="I291" s="517"/>
      <c r="J291" s="518"/>
      <c r="K291" s="446"/>
      <c r="L291" s="519"/>
      <c r="M291" s="517"/>
      <c r="N291" s="447"/>
      <c r="O291" s="520"/>
      <c r="P291" s="520"/>
      <c r="Q291" s="517"/>
      <c r="R291" s="517"/>
      <c r="S291" s="517"/>
      <c r="T291" s="517"/>
      <c r="U291" s="521"/>
      <c r="V291" s="497"/>
    </row>
    <row r="292" spans="1:23" x14ac:dyDescent="0.35">
      <c r="A292" s="1486"/>
      <c r="B292" s="514">
        <v>7</v>
      </c>
      <c r="C292" s="183"/>
      <c r="D292" s="515"/>
      <c r="E292" s="515"/>
      <c r="F292" s="183"/>
      <c r="G292" s="516"/>
      <c r="H292" s="183"/>
      <c r="I292" s="517"/>
      <c r="J292" s="518"/>
      <c r="K292" s="446"/>
      <c r="L292" s="519"/>
      <c r="M292" s="517"/>
      <c r="N292" s="447"/>
      <c r="O292" s="520"/>
      <c r="P292" s="520"/>
      <c r="Q292" s="517"/>
      <c r="R292" s="517"/>
      <c r="S292" s="517"/>
      <c r="T292" s="517"/>
      <c r="U292" s="521"/>
      <c r="V292" s="497"/>
    </row>
    <row r="293" spans="1:23" x14ac:dyDescent="0.35">
      <c r="A293" s="1486"/>
      <c r="B293" s="514">
        <v>8</v>
      </c>
      <c r="C293" s="183"/>
      <c r="D293" s="515"/>
      <c r="E293" s="515"/>
      <c r="F293" s="183"/>
      <c r="G293" s="516"/>
      <c r="H293" s="183"/>
      <c r="I293" s="517"/>
      <c r="J293" s="518"/>
      <c r="K293" s="446"/>
      <c r="L293" s="519"/>
      <c r="M293" s="517"/>
      <c r="N293" s="447"/>
      <c r="O293" s="520"/>
      <c r="P293" s="520"/>
      <c r="Q293" s="517"/>
      <c r="R293" s="517"/>
      <c r="S293" s="517"/>
      <c r="T293" s="517"/>
      <c r="U293" s="521"/>
      <c r="V293" s="497"/>
    </row>
    <row r="294" spans="1:23" x14ac:dyDescent="0.35">
      <c r="A294" s="1486"/>
      <c r="B294" s="514">
        <v>9</v>
      </c>
      <c r="C294" s="183"/>
      <c r="D294" s="515"/>
      <c r="E294" s="515"/>
      <c r="F294" s="183"/>
      <c r="G294" s="516"/>
      <c r="H294" s="183"/>
      <c r="I294" s="517"/>
      <c r="J294" s="518"/>
      <c r="K294" s="446"/>
      <c r="L294" s="519"/>
      <c r="M294" s="517"/>
      <c r="N294" s="447"/>
      <c r="O294" s="520"/>
      <c r="P294" s="520"/>
      <c r="Q294" s="517"/>
      <c r="R294" s="517"/>
      <c r="S294" s="517"/>
      <c r="T294" s="517"/>
      <c r="U294" s="521"/>
      <c r="V294" s="497"/>
    </row>
    <row r="295" spans="1:23" ht="15" thickBot="1" x14ac:dyDescent="0.4">
      <c r="A295" s="1487"/>
      <c r="B295" s="522">
        <v>10</v>
      </c>
      <c r="C295" s="523"/>
      <c r="D295" s="524"/>
      <c r="E295" s="524"/>
      <c r="F295" s="523"/>
      <c r="G295" s="525"/>
      <c r="H295" s="523"/>
      <c r="I295" s="526"/>
      <c r="J295" s="527"/>
      <c r="K295" s="451"/>
      <c r="L295" s="528"/>
      <c r="M295" s="526"/>
      <c r="N295" s="452"/>
      <c r="O295" s="529"/>
      <c r="P295" s="529"/>
      <c r="Q295" s="526"/>
      <c r="R295" s="526"/>
      <c r="S295" s="526"/>
      <c r="T295" s="526"/>
      <c r="U295" s="530"/>
      <c r="V295" s="497"/>
    </row>
    <row r="296" spans="1:23" s="104" customFormat="1" ht="24.65" customHeight="1" thickBot="1" x14ac:dyDescent="0.4">
      <c r="A296" s="564"/>
      <c r="B296" s="430"/>
      <c r="C296" s="565"/>
      <c r="D296" s="566"/>
      <c r="E296" s="424" t="s">
        <v>331</v>
      </c>
      <c r="F296" s="425">
        <f>COUNTA(F286:F295)</f>
        <v>0</v>
      </c>
      <c r="G296" s="426">
        <f>COUNTA(G286:G295)</f>
        <v>0</v>
      </c>
      <c r="H296" s="565"/>
      <c r="I296" s="431"/>
      <c r="J296" s="567"/>
      <c r="K296" s="567"/>
      <c r="L296" s="568"/>
      <c r="M296" s="1354" t="s">
        <v>563</v>
      </c>
      <c r="N296" s="1355"/>
      <c r="O296" s="747">
        <f>SUM(O286:O295)</f>
        <v>0</v>
      </c>
      <c r="P296" s="748">
        <f>SUM(P286:P295)</f>
        <v>0</v>
      </c>
      <c r="Q296" s="431"/>
      <c r="S296" s="113"/>
      <c r="T296" s="117"/>
      <c r="U296" s="531"/>
      <c r="V296" s="455"/>
    </row>
    <row r="297" spans="1:23" ht="15" thickBot="1" x14ac:dyDescent="0.4">
      <c r="A297" s="532"/>
      <c r="B297" s="533"/>
      <c r="C297" s="534"/>
      <c r="D297" s="534"/>
      <c r="E297" s="534"/>
      <c r="F297" s="533"/>
      <c r="G297" s="534"/>
      <c r="H297" s="534"/>
      <c r="I297" s="533"/>
      <c r="J297" s="533"/>
      <c r="K297" s="533"/>
      <c r="L297" s="534"/>
      <c r="M297" s="534"/>
      <c r="N297" s="534"/>
      <c r="O297" s="534"/>
      <c r="P297" s="534"/>
      <c r="Q297" s="534"/>
      <c r="R297" s="534"/>
      <c r="S297" s="534"/>
      <c r="T297" s="535"/>
      <c r="U297" s="534"/>
      <c r="V297" s="536"/>
    </row>
    <row r="298" spans="1:23" ht="15" thickBot="1" x14ac:dyDescent="0.4">
      <c r="A298" s="493"/>
      <c r="B298" s="463"/>
      <c r="C298" s="494"/>
      <c r="D298" s="494"/>
      <c r="E298" s="494"/>
      <c r="F298" s="463"/>
      <c r="G298" s="494"/>
      <c r="H298" s="494"/>
      <c r="I298" s="463"/>
      <c r="J298" s="463"/>
      <c r="K298" s="463"/>
      <c r="L298" s="494"/>
      <c r="M298" s="494"/>
      <c r="N298" s="494"/>
      <c r="O298" s="494"/>
      <c r="P298" s="494"/>
      <c r="Q298" s="494"/>
      <c r="R298" s="494"/>
      <c r="S298" s="494"/>
      <c r="T298" s="494"/>
      <c r="U298" s="494"/>
      <c r="V298" s="495"/>
    </row>
    <row r="299" spans="1:23" ht="33.75" customHeight="1" thickBot="1" x14ac:dyDescent="0.4">
      <c r="A299" s="173" t="s">
        <v>9</v>
      </c>
      <c r="B299" s="1488" t="s">
        <v>145</v>
      </c>
      <c r="C299" s="1489"/>
      <c r="E299" s="1490" t="s">
        <v>294</v>
      </c>
      <c r="F299" s="1491"/>
      <c r="G299" s="1492">
        <f>VLOOKUP(B299,'EXTRAUrbano.Piano inv. forn '!$D$233:$AB$270,3,FALSE)</f>
        <v>0</v>
      </c>
      <c r="H299" s="1493"/>
      <c r="I299" s="486"/>
      <c r="J299" s="1490" t="s">
        <v>295</v>
      </c>
      <c r="K299" s="1494"/>
      <c r="L299" s="1491"/>
      <c r="M299" s="1492">
        <f>VLOOKUP(B299,'EXTRAUrbano.Piano inv. forn '!$D$233:$AB$270,4,O301)</f>
        <v>0</v>
      </c>
      <c r="N299" s="1493"/>
      <c r="P299" s="173" t="s">
        <v>296</v>
      </c>
      <c r="Q299" s="436"/>
      <c r="S299" s="496" t="s">
        <v>297</v>
      </c>
      <c r="T299" s="1495"/>
      <c r="U299" s="1496"/>
      <c r="V299" s="497"/>
    </row>
    <row r="300" spans="1:23" ht="13.5" customHeight="1" thickBot="1" x14ac:dyDescent="0.4">
      <c r="A300" s="498"/>
      <c r="B300" s="499"/>
      <c r="C300" s="499"/>
      <c r="E300" s="500"/>
      <c r="F300" s="500"/>
      <c r="G300" s="501"/>
      <c r="H300" s="501"/>
      <c r="I300" s="486"/>
      <c r="J300" s="500"/>
      <c r="K300" s="500"/>
      <c r="L300" s="500"/>
      <c r="M300" s="501"/>
      <c r="N300" s="501"/>
      <c r="P300" s="117"/>
      <c r="S300" s="117"/>
      <c r="T300" s="502"/>
      <c r="V300" s="503"/>
      <c r="W300" s="502"/>
    </row>
    <row r="301" spans="1:23" ht="33.75" customHeight="1" thickBot="1" x14ac:dyDescent="0.4">
      <c r="A301" s="1497" t="s">
        <v>298</v>
      </c>
      <c r="B301" s="1498"/>
      <c r="C301" s="1498"/>
      <c r="D301" s="1499"/>
      <c r="E301" s="1500">
        <f>VLOOKUP(B299,'EXTRAUrbano.Piano inv. forn '!$D$233:$AB$270,17,FALSE)</f>
        <v>0</v>
      </c>
      <c r="F301" s="1501"/>
      <c r="G301" s="1501"/>
      <c r="H301" s="1502"/>
      <c r="I301" s="486"/>
      <c r="J301" s="1503" t="s">
        <v>53</v>
      </c>
      <c r="K301" s="1504"/>
      <c r="L301" s="1505"/>
      <c r="M301" s="1500">
        <f>VLOOKUP(B299,'EXTRAUrbano.Piano inv. forn '!$D$233:$AB$270,19,FALSE)</f>
        <v>0</v>
      </c>
      <c r="N301" s="1502"/>
      <c r="O301" s="504"/>
      <c r="P301" s="496" t="s">
        <v>299</v>
      </c>
      <c r="Q301" s="505">
        <f>M301+E301</f>
        <v>0</v>
      </c>
      <c r="S301" s="496" t="s">
        <v>300</v>
      </c>
      <c r="T301" s="1495"/>
      <c r="U301" s="1496"/>
      <c r="V301" s="503"/>
      <c r="W301" s="502"/>
    </row>
    <row r="302" spans="1:23" ht="21.75" customHeight="1" thickBot="1" x14ac:dyDescent="0.4">
      <c r="A302" s="136"/>
      <c r="B302" s="137"/>
      <c r="C302" s="137"/>
      <c r="D302" s="137"/>
      <c r="E302" s="492"/>
      <c r="F302" s="492"/>
      <c r="G302" s="492"/>
      <c r="H302" s="492"/>
      <c r="I302" s="486"/>
      <c r="J302" s="500"/>
      <c r="K302" s="500"/>
      <c r="L302" s="500"/>
      <c r="M302" s="492"/>
      <c r="N302" s="492"/>
      <c r="O302" s="504"/>
      <c r="P302" s="117"/>
      <c r="Q302" s="504"/>
      <c r="S302" s="117"/>
      <c r="T302" s="499"/>
      <c r="U302" s="499"/>
      <c r="V302" s="503"/>
      <c r="W302" s="502"/>
    </row>
    <row r="303" spans="1:23" s="166" customFormat="1" ht="72" customHeight="1" x14ac:dyDescent="0.35">
      <c r="A303" s="1480" t="s">
        <v>301</v>
      </c>
      <c r="B303" s="1482" t="s">
        <v>302</v>
      </c>
      <c r="C303" s="1482" t="s">
        <v>303</v>
      </c>
      <c r="D303" s="169" t="s">
        <v>304</v>
      </c>
      <c r="E303" s="170" t="s">
        <v>305</v>
      </c>
      <c r="F303" s="169" t="s">
        <v>306</v>
      </c>
      <c r="G303" s="169" t="s">
        <v>307</v>
      </c>
      <c r="H303" s="171" t="s">
        <v>268</v>
      </c>
      <c r="I303" s="171" t="s">
        <v>308</v>
      </c>
      <c r="J303" s="171" t="s">
        <v>309</v>
      </c>
      <c r="K303" s="171" t="s">
        <v>818</v>
      </c>
      <c r="L303" s="171" t="s">
        <v>310</v>
      </c>
      <c r="M303" s="171" t="s">
        <v>311</v>
      </c>
      <c r="N303" s="171" t="s">
        <v>312</v>
      </c>
      <c r="O303" s="171" t="s">
        <v>313</v>
      </c>
      <c r="P303" s="171" t="s">
        <v>314</v>
      </c>
      <c r="Q303" s="171" t="s">
        <v>315</v>
      </c>
      <c r="R303" s="171" t="s">
        <v>316</v>
      </c>
      <c r="S303" s="171" t="s">
        <v>317</v>
      </c>
      <c r="T303" s="780" t="s">
        <v>819</v>
      </c>
      <c r="U303" s="1484" t="s">
        <v>319</v>
      </c>
      <c r="V303" s="438"/>
    </row>
    <row r="304" spans="1:23" s="166" customFormat="1" ht="40.5" customHeight="1" thickBot="1" x14ac:dyDescent="0.4">
      <c r="A304" s="1481"/>
      <c r="B304" s="1483"/>
      <c r="C304" s="1483"/>
      <c r="D304" s="172" t="s">
        <v>320</v>
      </c>
      <c r="E304" s="172" t="s">
        <v>333</v>
      </c>
      <c r="F304" s="172" t="s">
        <v>322</v>
      </c>
      <c r="G304" s="172" t="s">
        <v>322</v>
      </c>
      <c r="H304" s="172" t="s">
        <v>345</v>
      </c>
      <c r="I304" s="172" t="s">
        <v>348</v>
      </c>
      <c r="J304" s="172" t="s">
        <v>323</v>
      </c>
      <c r="K304" s="172" t="s">
        <v>324</v>
      </c>
      <c r="L304" s="172" t="s">
        <v>324</v>
      </c>
      <c r="M304" s="172" t="s">
        <v>325</v>
      </c>
      <c r="N304" s="172" t="s">
        <v>324</v>
      </c>
      <c r="O304" s="172" t="s">
        <v>326</v>
      </c>
      <c r="P304" s="172" t="s">
        <v>820</v>
      </c>
      <c r="Q304" s="172" t="s">
        <v>327</v>
      </c>
      <c r="R304" s="172" t="s">
        <v>328</v>
      </c>
      <c r="S304" s="172" t="s">
        <v>329</v>
      </c>
      <c r="T304" s="172" t="s">
        <v>329</v>
      </c>
      <c r="U304" s="1485"/>
      <c r="V304" s="438"/>
    </row>
    <row r="305" spans="1:23" ht="15" customHeight="1" x14ac:dyDescent="0.35">
      <c r="A305" s="1486" t="str">
        <f>B299</f>
        <v>EXTRA-urb.d.1</v>
      </c>
      <c r="B305" s="506">
        <v>1</v>
      </c>
      <c r="C305" s="224"/>
      <c r="D305" s="507"/>
      <c r="E305" s="507"/>
      <c r="F305" s="224"/>
      <c r="G305" s="508"/>
      <c r="H305" s="120"/>
      <c r="I305" s="509"/>
      <c r="J305" s="510"/>
      <c r="K305" s="442"/>
      <c r="L305" s="511"/>
      <c r="M305" s="509"/>
      <c r="N305" s="443"/>
      <c r="O305" s="512"/>
      <c r="P305" s="512"/>
      <c r="Q305" s="509"/>
      <c r="R305" s="509"/>
      <c r="S305" s="509"/>
      <c r="T305" s="509"/>
      <c r="U305" s="513"/>
      <c r="V305" s="497"/>
    </row>
    <row r="306" spans="1:23" x14ac:dyDescent="0.35">
      <c r="A306" s="1486"/>
      <c r="B306" s="514">
        <v>2</v>
      </c>
      <c r="C306" s="183"/>
      <c r="D306" s="515"/>
      <c r="E306" s="515"/>
      <c r="F306" s="183"/>
      <c r="G306" s="516"/>
      <c r="H306" s="183"/>
      <c r="I306" s="517"/>
      <c r="J306" s="518"/>
      <c r="K306" s="446"/>
      <c r="L306" s="519"/>
      <c r="M306" s="517"/>
      <c r="N306" s="447"/>
      <c r="O306" s="520"/>
      <c r="P306" s="520"/>
      <c r="Q306" s="517"/>
      <c r="R306" s="517" t="s">
        <v>330</v>
      </c>
      <c r="S306" s="517"/>
      <c r="T306" s="517"/>
      <c r="U306" s="521"/>
      <c r="V306" s="497"/>
    </row>
    <row r="307" spans="1:23" x14ac:dyDescent="0.35">
      <c r="A307" s="1486"/>
      <c r="B307" s="514">
        <v>3</v>
      </c>
      <c r="C307" s="183"/>
      <c r="D307" s="515"/>
      <c r="E307" s="515"/>
      <c r="F307" s="183"/>
      <c r="G307" s="516"/>
      <c r="H307" s="183"/>
      <c r="I307" s="517"/>
      <c r="J307" s="518"/>
      <c r="K307" s="446"/>
      <c r="L307" s="519"/>
      <c r="M307" s="517"/>
      <c r="N307" s="447"/>
      <c r="O307" s="520"/>
      <c r="P307" s="520"/>
      <c r="Q307" s="517"/>
      <c r="R307" s="517"/>
      <c r="S307" s="517"/>
      <c r="T307" s="517"/>
      <c r="U307" s="521"/>
      <c r="V307" s="497"/>
    </row>
    <row r="308" spans="1:23" x14ac:dyDescent="0.35">
      <c r="A308" s="1486"/>
      <c r="B308" s="514">
        <v>4</v>
      </c>
      <c r="C308" s="183"/>
      <c r="D308" s="515"/>
      <c r="E308" s="515"/>
      <c r="F308" s="183"/>
      <c r="G308" s="516"/>
      <c r="H308" s="183"/>
      <c r="I308" s="517"/>
      <c r="J308" s="518"/>
      <c r="K308" s="446"/>
      <c r="L308" s="519"/>
      <c r="M308" s="517"/>
      <c r="N308" s="447"/>
      <c r="O308" s="520"/>
      <c r="P308" s="520"/>
      <c r="Q308" s="517"/>
      <c r="R308" s="517"/>
      <c r="S308" s="517"/>
      <c r="T308" s="517"/>
      <c r="U308" s="521"/>
      <c r="V308" s="497"/>
    </row>
    <row r="309" spans="1:23" x14ac:dyDescent="0.35">
      <c r="A309" s="1486"/>
      <c r="B309" s="514">
        <v>5</v>
      </c>
      <c r="C309" s="183"/>
      <c r="D309" s="515"/>
      <c r="E309" s="515"/>
      <c r="F309" s="183"/>
      <c r="G309" s="516"/>
      <c r="H309" s="183"/>
      <c r="I309" s="517"/>
      <c r="J309" s="518"/>
      <c r="K309" s="446"/>
      <c r="L309" s="519"/>
      <c r="M309" s="517"/>
      <c r="N309" s="447"/>
      <c r="O309" s="520"/>
      <c r="P309" s="520"/>
      <c r="Q309" s="517"/>
      <c r="R309" s="517"/>
      <c r="S309" s="517"/>
      <c r="T309" s="517"/>
      <c r="U309" s="521"/>
      <c r="V309" s="497"/>
    </row>
    <row r="310" spans="1:23" x14ac:dyDescent="0.35">
      <c r="A310" s="1486"/>
      <c r="B310" s="514">
        <v>6</v>
      </c>
      <c r="C310" s="183"/>
      <c r="D310" s="515"/>
      <c r="E310" s="515"/>
      <c r="F310" s="183"/>
      <c r="G310" s="516"/>
      <c r="H310" s="183"/>
      <c r="I310" s="517"/>
      <c r="J310" s="518"/>
      <c r="K310" s="446"/>
      <c r="L310" s="519"/>
      <c r="M310" s="517"/>
      <c r="N310" s="447"/>
      <c r="O310" s="520"/>
      <c r="P310" s="520"/>
      <c r="Q310" s="517"/>
      <c r="R310" s="517"/>
      <c r="S310" s="517"/>
      <c r="T310" s="517"/>
      <c r="U310" s="521"/>
      <c r="V310" s="497"/>
    </row>
    <row r="311" spans="1:23" x14ac:dyDescent="0.35">
      <c r="A311" s="1486"/>
      <c r="B311" s="514">
        <v>7</v>
      </c>
      <c r="C311" s="183"/>
      <c r="D311" s="515"/>
      <c r="E311" s="515"/>
      <c r="F311" s="183"/>
      <c r="G311" s="516"/>
      <c r="H311" s="183"/>
      <c r="I311" s="517"/>
      <c r="J311" s="518"/>
      <c r="K311" s="446"/>
      <c r="L311" s="519"/>
      <c r="M311" s="517"/>
      <c r="N311" s="447"/>
      <c r="O311" s="520"/>
      <c r="P311" s="520"/>
      <c r="Q311" s="517"/>
      <c r="R311" s="517"/>
      <c r="S311" s="517"/>
      <c r="T311" s="517"/>
      <c r="U311" s="521"/>
      <c r="V311" s="497"/>
    </row>
    <row r="312" spans="1:23" x14ac:dyDescent="0.35">
      <c r="A312" s="1486"/>
      <c r="B312" s="514">
        <v>8</v>
      </c>
      <c r="C312" s="183"/>
      <c r="D312" s="515"/>
      <c r="E312" s="515"/>
      <c r="F312" s="183"/>
      <c r="G312" s="516"/>
      <c r="H312" s="183"/>
      <c r="I312" s="517"/>
      <c r="J312" s="518"/>
      <c r="K312" s="446"/>
      <c r="L312" s="519"/>
      <c r="M312" s="517"/>
      <c r="N312" s="447"/>
      <c r="O312" s="520"/>
      <c r="P312" s="520"/>
      <c r="Q312" s="517"/>
      <c r="R312" s="517"/>
      <c r="S312" s="517"/>
      <c r="T312" s="517"/>
      <c r="U312" s="521"/>
      <c r="V312" s="497"/>
    </row>
    <row r="313" spans="1:23" x14ac:dyDescent="0.35">
      <c r="A313" s="1486"/>
      <c r="B313" s="514">
        <v>9</v>
      </c>
      <c r="C313" s="183"/>
      <c r="D313" s="515"/>
      <c r="E313" s="515"/>
      <c r="F313" s="183"/>
      <c r="G313" s="516"/>
      <c r="H313" s="183"/>
      <c r="I313" s="517"/>
      <c r="J313" s="518"/>
      <c r="K313" s="446"/>
      <c r="L313" s="519"/>
      <c r="M313" s="517"/>
      <c r="N313" s="447"/>
      <c r="O313" s="520"/>
      <c r="P313" s="520"/>
      <c r="Q313" s="517"/>
      <c r="R313" s="517"/>
      <c r="S313" s="517"/>
      <c r="T313" s="517"/>
      <c r="U313" s="521"/>
      <c r="V313" s="497"/>
    </row>
    <row r="314" spans="1:23" ht="15" thickBot="1" x14ac:dyDescent="0.4">
      <c r="A314" s="1487"/>
      <c r="B314" s="522">
        <v>10</v>
      </c>
      <c r="C314" s="523"/>
      <c r="D314" s="524"/>
      <c r="E314" s="524"/>
      <c r="F314" s="523"/>
      <c r="G314" s="525"/>
      <c r="H314" s="523"/>
      <c r="I314" s="526"/>
      <c r="J314" s="527"/>
      <c r="K314" s="451"/>
      <c r="L314" s="528"/>
      <c r="M314" s="526"/>
      <c r="N314" s="452"/>
      <c r="O314" s="529"/>
      <c r="P314" s="529"/>
      <c r="Q314" s="526"/>
      <c r="R314" s="526"/>
      <c r="S314" s="526"/>
      <c r="T314" s="526"/>
      <c r="U314" s="530"/>
      <c r="V314" s="497"/>
    </row>
    <row r="315" spans="1:23" s="104" customFormat="1" ht="24.65" customHeight="1" thickBot="1" x14ac:dyDescent="0.4">
      <c r="A315" s="564"/>
      <c r="B315" s="430"/>
      <c r="C315" s="565"/>
      <c r="D315" s="566"/>
      <c r="E315" s="424" t="s">
        <v>331</v>
      </c>
      <c r="F315" s="425">
        <f>COUNTA(F305:F314)</f>
        <v>0</v>
      </c>
      <c r="G315" s="426">
        <f>COUNTA(G305:G314)</f>
        <v>0</v>
      </c>
      <c r="H315" s="565"/>
      <c r="I315" s="431"/>
      <c r="J315" s="567"/>
      <c r="K315" s="567"/>
      <c r="L315" s="568"/>
      <c r="M315" s="1354" t="s">
        <v>563</v>
      </c>
      <c r="N315" s="1355"/>
      <c r="O315" s="747">
        <f>SUM(O305:O314)</f>
        <v>0</v>
      </c>
      <c r="P315" s="748">
        <f>SUM(P305:P314)</f>
        <v>0</v>
      </c>
      <c r="Q315" s="431"/>
      <c r="S315" s="113"/>
      <c r="T315" s="117"/>
      <c r="U315" s="531"/>
      <c r="V315" s="455"/>
    </row>
    <row r="316" spans="1:23" ht="15" thickBot="1" x14ac:dyDescent="0.4">
      <c r="A316" s="532"/>
      <c r="B316" s="533"/>
      <c r="C316" s="534"/>
      <c r="D316" s="534"/>
      <c r="E316" s="534"/>
      <c r="F316" s="533"/>
      <c r="G316" s="534"/>
      <c r="H316" s="534"/>
      <c r="I316" s="533"/>
      <c r="J316" s="533"/>
      <c r="K316" s="533"/>
      <c r="L316" s="534"/>
      <c r="M316" s="534"/>
      <c r="N316" s="534"/>
      <c r="O316" s="534"/>
      <c r="P316" s="534"/>
      <c r="Q316" s="534"/>
      <c r="R316" s="534"/>
      <c r="S316" s="534"/>
      <c r="T316" s="535"/>
      <c r="U316" s="534"/>
      <c r="V316" s="536"/>
    </row>
    <row r="317" spans="1:23" ht="15" thickBot="1" x14ac:dyDescent="0.4">
      <c r="A317" s="493"/>
      <c r="B317" s="463"/>
      <c r="C317" s="494"/>
      <c r="D317" s="494"/>
      <c r="E317" s="494"/>
      <c r="F317" s="463"/>
      <c r="G317" s="494"/>
      <c r="H317" s="494"/>
      <c r="I317" s="463"/>
      <c r="J317" s="463"/>
      <c r="K317" s="463"/>
      <c r="L317" s="494"/>
      <c r="M317" s="494"/>
      <c r="N317" s="494"/>
      <c r="O317" s="494"/>
      <c r="P317" s="494"/>
      <c r="Q317" s="494"/>
      <c r="R317" s="494"/>
      <c r="S317" s="494"/>
      <c r="T317" s="494"/>
      <c r="U317" s="494"/>
      <c r="V317" s="495"/>
    </row>
    <row r="318" spans="1:23" ht="33.75" customHeight="1" thickBot="1" x14ac:dyDescent="0.4">
      <c r="A318" s="173" t="s">
        <v>9</v>
      </c>
      <c r="B318" s="1488" t="s">
        <v>145</v>
      </c>
      <c r="C318" s="1489"/>
      <c r="E318" s="1490" t="s">
        <v>294</v>
      </c>
      <c r="F318" s="1491"/>
      <c r="G318" s="1492">
        <f>VLOOKUP(B318,'EXTRAUrbano.Piano inv. forn '!$D$233:$AB$270,3,FALSE)</f>
        <v>0</v>
      </c>
      <c r="H318" s="1493"/>
      <c r="I318" s="486"/>
      <c r="J318" s="1490" t="s">
        <v>295</v>
      </c>
      <c r="K318" s="1494"/>
      <c r="L318" s="1491"/>
      <c r="M318" s="1492">
        <f>VLOOKUP(B318,'EXTRAUrbano.Piano inv. forn '!$D$233:$AB$270,4,O320)</f>
        <v>0</v>
      </c>
      <c r="N318" s="1493"/>
      <c r="P318" s="173" t="s">
        <v>296</v>
      </c>
      <c r="Q318" s="436"/>
      <c r="S318" s="496" t="s">
        <v>297</v>
      </c>
      <c r="T318" s="1495"/>
      <c r="U318" s="1496"/>
      <c r="V318" s="497"/>
    </row>
    <row r="319" spans="1:23" ht="13.5" customHeight="1" thickBot="1" x14ac:dyDescent="0.4">
      <c r="A319" s="498"/>
      <c r="B319" s="499"/>
      <c r="C319" s="499"/>
      <c r="E319" s="500"/>
      <c r="F319" s="500"/>
      <c r="G319" s="501"/>
      <c r="H319" s="501"/>
      <c r="I319" s="486"/>
      <c r="J319" s="500"/>
      <c r="K319" s="500"/>
      <c r="L319" s="500"/>
      <c r="M319" s="501"/>
      <c r="N319" s="501"/>
      <c r="P319" s="117"/>
      <c r="S319" s="117"/>
      <c r="T319" s="502"/>
      <c r="V319" s="503"/>
      <c r="W319" s="502"/>
    </row>
    <row r="320" spans="1:23" ht="33.75" customHeight="1" thickBot="1" x14ac:dyDescent="0.4">
      <c r="A320" s="1497" t="s">
        <v>298</v>
      </c>
      <c r="B320" s="1498"/>
      <c r="C320" s="1498"/>
      <c r="D320" s="1499"/>
      <c r="E320" s="1500">
        <f>VLOOKUP(B318,'EXTRAUrbano.Piano inv. forn '!$D$233:$AB$270,17,FALSE)</f>
        <v>0</v>
      </c>
      <c r="F320" s="1501"/>
      <c r="G320" s="1501"/>
      <c r="H320" s="1502"/>
      <c r="I320" s="486"/>
      <c r="J320" s="1503" t="s">
        <v>53</v>
      </c>
      <c r="K320" s="1504"/>
      <c r="L320" s="1505"/>
      <c r="M320" s="1500">
        <f>VLOOKUP(B318,'EXTRAUrbano.Piano inv. forn '!$D$233:$AB$270,19,FALSE)</f>
        <v>0</v>
      </c>
      <c r="N320" s="1502"/>
      <c r="O320" s="504"/>
      <c r="P320" s="496" t="s">
        <v>299</v>
      </c>
      <c r="Q320" s="505">
        <f>M320+E320</f>
        <v>0</v>
      </c>
      <c r="S320" s="496" t="s">
        <v>300</v>
      </c>
      <c r="T320" s="1495"/>
      <c r="U320" s="1496"/>
      <c r="V320" s="503"/>
      <c r="W320" s="502"/>
    </row>
    <row r="321" spans="1:23" ht="21.75" customHeight="1" thickBot="1" x14ac:dyDescent="0.4">
      <c r="A321" s="136"/>
      <c r="B321" s="137"/>
      <c r="C321" s="137"/>
      <c r="D321" s="137"/>
      <c r="E321" s="492"/>
      <c r="F321" s="492"/>
      <c r="G321" s="492"/>
      <c r="H321" s="492"/>
      <c r="I321" s="486"/>
      <c r="J321" s="500"/>
      <c r="K321" s="500"/>
      <c r="L321" s="500"/>
      <c r="M321" s="492"/>
      <c r="N321" s="492"/>
      <c r="O321" s="504"/>
      <c r="P321" s="117"/>
      <c r="Q321" s="504"/>
      <c r="S321" s="117"/>
      <c r="T321" s="499"/>
      <c r="U321" s="499"/>
      <c r="V321" s="503"/>
      <c r="W321" s="502"/>
    </row>
    <row r="322" spans="1:23" s="166" customFormat="1" ht="72" customHeight="1" x14ac:dyDescent="0.35">
      <c r="A322" s="1480" t="s">
        <v>301</v>
      </c>
      <c r="B322" s="1482" t="s">
        <v>302</v>
      </c>
      <c r="C322" s="1482" t="s">
        <v>303</v>
      </c>
      <c r="D322" s="169" t="s">
        <v>304</v>
      </c>
      <c r="E322" s="170" t="s">
        <v>305</v>
      </c>
      <c r="F322" s="169" t="s">
        <v>306</v>
      </c>
      <c r="G322" s="169" t="s">
        <v>307</v>
      </c>
      <c r="H322" s="171" t="s">
        <v>268</v>
      </c>
      <c r="I322" s="171" t="s">
        <v>308</v>
      </c>
      <c r="J322" s="171" t="s">
        <v>309</v>
      </c>
      <c r="K322" s="171" t="s">
        <v>818</v>
      </c>
      <c r="L322" s="171" t="s">
        <v>310</v>
      </c>
      <c r="M322" s="171" t="s">
        <v>311</v>
      </c>
      <c r="N322" s="171" t="s">
        <v>312</v>
      </c>
      <c r="O322" s="171" t="s">
        <v>313</v>
      </c>
      <c r="P322" s="171" t="s">
        <v>314</v>
      </c>
      <c r="Q322" s="171" t="s">
        <v>315</v>
      </c>
      <c r="R322" s="171" t="s">
        <v>316</v>
      </c>
      <c r="S322" s="171" t="s">
        <v>317</v>
      </c>
      <c r="T322" s="780" t="s">
        <v>819</v>
      </c>
      <c r="U322" s="1484" t="s">
        <v>319</v>
      </c>
      <c r="V322" s="438"/>
    </row>
    <row r="323" spans="1:23" s="166" customFormat="1" ht="40.5" customHeight="1" thickBot="1" x14ac:dyDescent="0.4">
      <c r="A323" s="1481"/>
      <c r="B323" s="1483"/>
      <c r="C323" s="1483"/>
      <c r="D323" s="172" t="s">
        <v>320</v>
      </c>
      <c r="E323" s="172" t="s">
        <v>333</v>
      </c>
      <c r="F323" s="172" t="s">
        <v>322</v>
      </c>
      <c r="G323" s="172" t="s">
        <v>322</v>
      </c>
      <c r="H323" s="172" t="s">
        <v>345</v>
      </c>
      <c r="I323" s="172" t="s">
        <v>348</v>
      </c>
      <c r="J323" s="172" t="s">
        <v>323</v>
      </c>
      <c r="K323" s="172" t="s">
        <v>324</v>
      </c>
      <c r="L323" s="172" t="s">
        <v>324</v>
      </c>
      <c r="M323" s="172" t="s">
        <v>325</v>
      </c>
      <c r="N323" s="172" t="s">
        <v>324</v>
      </c>
      <c r="O323" s="172" t="s">
        <v>326</v>
      </c>
      <c r="P323" s="172" t="s">
        <v>820</v>
      </c>
      <c r="Q323" s="172" t="s">
        <v>327</v>
      </c>
      <c r="R323" s="172" t="s">
        <v>328</v>
      </c>
      <c r="S323" s="172" t="s">
        <v>329</v>
      </c>
      <c r="T323" s="172" t="s">
        <v>329</v>
      </c>
      <c r="U323" s="1485"/>
      <c r="V323" s="438"/>
    </row>
    <row r="324" spans="1:23" ht="15" customHeight="1" x14ac:dyDescent="0.35">
      <c r="A324" s="1486" t="str">
        <f>B318</f>
        <v>EXTRA-urb.d.1</v>
      </c>
      <c r="B324" s="506">
        <v>1</v>
      </c>
      <c r="C324" s="224"/>
      <c r="D324" s="507"/>
      <c r="E324" s="507"/>
      <c r="F324" s="224"/>
      <c r="G324" s="508"/>
      <c r="H324" s="120"/>
      <c r="I324" s="509"/>
      <c r="J324" s="510"/>
      <c r="K324" s="442"/>
      <c r="L324" s="511"/>
      <c r="M324" s="509"/>
      <c r="N324" s="443"/>
      <c r="O324" s="512"/>
      <c r="P324" s="512"/>
      <c r="Q324" s="509"/>
      <c r="R324" s="509"/>
      <c r="S324" s="509"/>
      <c r="T324" s="509"/>
      <c r="U324" s="513"/>
      <c r="V324" s="497"/>
    </row>
    <row r="325" spans="1:23" x14ac:dyDescent="0.35">
      <c r="A325" s="1486"/>
      <c r="B325" s="514">
        <v>2</v>
      </c>
      <c r="C325" s="183"/>
      <c r="D325" s="515"/>
      <c r="E325" s="515"/>
      <c r="F325" s="183"/>
      <c r="G325" s="516"/>
      <c r="H325" s="183"/>
      <c r="I325" s="517"/>
      <c r="J325" s="518"/>
      <c r="K325" s="446"/>
      <c r="L325" s="519"/>
      <c r="M325" s="517"/>
      <c r="N325" s="447"/>
      <c r="O325" s="520"/>
      <c r="P325" s="520"/>
      <c r="Q325" s="517"/>
      <c r="R325" s="517" t="s">
        <v>330</v>
      </c>
      <c r="S325" s="517"/>
      <c r="T325" s="517"/>
      <c r="U325" s="521"/>
      <c r="V325" s="497"/>
    </row>
    <row r="326" spans="1:23" x14ac:dyDescent="0.35">
      <c r="A326" s="1486"/>
      <c r="B326" s="514">
        <v>3</v>
      </c>
      <c r="C326" s="183"/>
      <c r="D326" s="515"/>
      <c r="E326" s="515"/>
      <c r="F326" s="183"/>
      <c r="G326" s="516"/>
      <c r="H326" s="183"/>
      <c r="I326" s="517"/>
      <c r="J326" s="518"/>
      <c r="K326" s="446"/>
      <c r="L326" s="519"/>
      <c r="M326" s="517"/>
      <c r="N326" s="447"/>
      <c r="O326" s="520"/>
      <c r="P326" s="520"/>
      <c r="Q326" s="517"/>
      <c r="R326" s="517"/>
      <c r="S326" s="517"/>
      <c r="T326" s="517"/>
      <c r="U326" s="521"/>
      <c r="V326" s="497"/>
    </row>
    <row r="327" spans="1:23" x14ac:dyDescent="0.35">
      <c r="A327" s="1486"/>
      <c r="B327" s="514">
        <v>4</v>
      </c>
      <c r="C327" s="183"/>
      <c r="D327" s="515"/>
      <c r="E327" s="515"/>
      <c r="F327" s="183"/>
      <c r="G327" s="516"/>
      <c r="H327" s="183"/>
      <c r="I327" s="517"/>
      <c r="J327" s="518"/>
      <c r="K327" s="446"/>
      <c r="L327" s="519"/>
      <c r="M327" s="517"/>
      <c r="N327" s="447"/>
      <c r="O327" s="520"/>
      <c r="P327" s="520"/>
      <c r="Q327" s="517"/>
      <c r="R327" s="517"/>
      <c r="S327" s="517"/>
      <c r="T327" s="517"/>
      <c r="U327" s="521"/>
      <c r="V327" s="497"/>
    </row>
    <row r="328" spans="1:23" x14ac:dyDescent="0.35">
      <c r="A328" s="1486"/>
      <c r="B328" s="514">
        <v>5</v>
      </c>
      <c r="C328" s="183"/>
      <c r="D328" s="515"/>
      <c r="E328" s="515"/>
      <c r="F328" s="183"/>
      <c r="G328" s="516"/>
      <c r="H328" s="183"/>
      <c r="I328" s="517"/>
      <c r="J328" s="518"/>
      <c r="K328" s="446"/>
      <c r="L328" s="519"/>
      <c r="M328" s="517"/>
      <c r="N328" s="447"/>
      <c r="O328" s="520"/>
      <c r="P328" s="520"/>
      <c r="Q328" s="517"/>
      <c r="R328" s="517"/>
      <c r="S328" s="517"/>
      <c r="T328" s="517"/>
      <c r="U328" s="521"/>
      <c r="V328" s="497"/>
    </row>
    <row r="329" spans="1:23" x14ac:dyDescent="0.35">
      <c r="A329" s="1486"/>
      <c r="B329" s="514">
        <v>6</v>
      </c>
      <c r="C329" s="183"/>
      <c r="D329" s="515"/>
      <c r="E329" s="515"/>
      <c r="F329" s="183"/>
      <c r="G329" s="516"/>
      <c r="H329" s="183"/>
      <c r="I329" s="517"/>
      <c r="J329" s="518"/>
      <c r="K329" s="446"/>
      <c r="L329" s="519"/>
      <c r="M329" s="517"/>
      <c r="N329" s="447"/>
      <c r="O329" s="520"/>
      <c r="P329" s="520"/>
      <c r="Q329" s="517"/>
      <c r="R329" s="517"/>
      <c r="S329" s="517"/>
      <c r="T329" s="517"/>
      <c r="U329" s="521"/>
      <c r="V329" s="497"/>
    </row>
    <row r="330" spans="1:23" x14ac:dyDescent="0.35">
      <c r="A330" s="1486"/>
      <c r="B330" s="514">
        <v>7</v>
      </c>
      <c r="C330" s="183"/>
      <c r="D330" s="515"/>
      <c r="E330" s="515"/>
      <c r="F330" s="183"/>
      <c r="G330" s="516"/>
      <c r="H330" s="183"/>
      <c r="I330" s="517"/>
      <c r="J330" s="518"/>
      <c r="K330" s="446"/>
      <c r="L330" s="519"/>
      <c r="M330" s="517"/>
      <c r="N330" s="447"/>
      <c r="O330" s="520"/>
      <c r="P330" s="520"/>
      <c r="Q330" s="517"/>
      <c r="R330" s="517"/>
      <c r="S330" s="517"/>
      <c r="T330" s="517"/>
      <c r="U330" s="521"/>
      <c r="V330" s="497"/>
    </row>
    <row r="331" spans="1:23" x14ac:dyDescent="0.35">
      <c r="A331" s="1486"/>
      <c r="B331" s="514">
        <v>8</v>
      </c>
      <c r="C331" s="183"/>
      <c r="D331" s="515"/>
      <c r="E331" s="515"/>
      <c r="F331" s="183"/>
      <c r="G331" s="516"/>
      <c r="H331" s="183"/>
      <c r="I331" s="517"/>
      <c r="J331" s="518"/>
      <c r="K331" s="446"/>
      <c r="L331" s="519"/>
      <c r="M331" s="517"/>
      <c r="N331" s="447"/>
      <c r="O331" s="520"/>
      <c r="P331" s="520"/>
      <c r="Q331" s="517"/>
      <c r="R331" s="517"/>
      <c r="S331" s="517"/>
      <c r="T331" s="517"/>
      <c r="U331" s="521"/>
      <c r="V331" s="497"/>
    </row>
    <row r="332" spans="1:23" x14ac:dyDescent="0.35">
      <c r="A332" s="1486"/>
      <c r="B332" s="514">
        <v>9</v>
      </c>
      <c r="C332" s="183"/>
      <c r="D332" s="515"/>
      <c r="E332" s="515"/>
      <c r="F332" s="183"/>
      <c r="G332" s="516"/>
      <c r="H332" s="183"/>
      <c r="I332" s="517"/>
      <c r="J332" s="518"/>
      <c r="K332" s="446"/>
      <c r="L332" s="519"/>
      <c r="M332" s="517"/>
      <c r="N332" s="447"/>
      <c r="O332" s="520"/>
      <c r="P332" s="520"/>
      <c r="Q332" s="517"/>
      <c r="R332" s="517"/>
      <c r="S332" s="517"/>
      <c r="T332" s="517"/>
      <c r="U332" s="521"/>
      <c r="V332" s="497"/>
    </row>
    <row r="333" spans="1:23" ht="15" thickBot="1" x14ac:dyDescent="0.4">
      <c r="A333" s="1487"/>
      <c r="B333" s="522">
        <v>10</v>
      </c>
      <c r="C333" s="523"/>
      <c r="D333" s="524"/>
      <c r="E333" s="524"/>
      <c r="F333" s="523"/>
      <c r="G333" s="525"/>
      <c r="H333" s="523"/>
      <c r="I333" s="526"/>
      <c r="J333" s="527"/>
      <c r="K333" s="451"/>
      <c r="L333" s="528"/>
      <c r="M333" s="526"/>
      <c r="N333" s="452"/>
      <c r="O333" s="529"/>
      <c r="P333" s="529"/>
      <c r="Q333" s="526"/>
      <c r="R333" s="526"/>
      <c r="S333" s="526"/>
      <c r="T333" s="526"/>
      <c r="U333" s="530"/>
      <c r="V333" s="497"/>
    </row>
    <row r="334" spans="1:23" s="104" customFormat="1" ht="24.65" customHeight="1" thickBot="1" x14ac:dyDescent="0.4">
      <c r="A334" s="564"/>
      <c r="B334" s="430"/>
      <c r="C334" s="565"/>
      <c r="D334" s="566"/>
      <c r="E334" s="424" t="s">
        <v>331</v>
      </c>
      <c r="F334" s="425">
        <f>COUNTA(F324:F333)</f>
        <v>0</v>
      </c>
      <c r="G334" s="426">
        <f>COUNTA(G324:G333)</f>
        <v>0</v>
      </c>
      <c r="H334" s="565"/>
      <c r="I334" s="431"/>
      <c r="J334" s="567"/>
      <c r="K334" s="567"/>
      <c r="L334" s="568"/>
      <c r="M334" s="1354" t="s">
        <v>563</v>
      </c>
      <c r="N334" s="1355"/>
      <c r="O334" s="747">
        <f>SUM(O324:O333)</f>
        <v>0</v>
      </c>
      <c r="P334" s="748">
        <f>SUM(P324:P333)</f>
        <v>0</v>
      </c>
      <c r="Q334" s="431"/>
      <c r="S334" s="113"/>
      <c r="T334" s="117"/>
      <c r="U334" s="531"/>
      <c r="V334" s="455"/>
    </row>
    <row r="335" spans="1:23" ht="15" thickBot="1" x14ac:dyDescent="0.4">
      <c r="A335" s="532"/>
      <c r="B335" s="533"/>
      <c r="C335" s="534"/>
      <c r="D335" s="534"/>
      <c r="E335" s="534"/>
      <c r="F335" s="533"/>
      <c r="G335" s="534"/>
      <c r="H335" s="534"/>
      <c r="I335" s="533"/>
      <c r="J335" s="533"/>
      <c r="K335" s="533"/>
      <c r="L335" s="534"/>
      <c r="M335" s="534"/>
      <c r="N335" s="534"/>
      <c r="O335" s="534"/>
      <c r="P335" s="534"/>
      <c r="Q335" s="534"/>
      <c r="R335" s="534"/>
      <c r="S335" s="534"/>
      <c r="T335" s="535"/>
      <c r="U335" s="534"/>
      <c r="V335" s="536"/>
    </row>
    <row r="336" spans="1:23" ht="15" thickBot="1" x14ac:dyDescent="0.4">
      <c r="A336" s="493"/>
      <c r="B336" s="463"/>
      <c r="C336" s="494"/>
      <c r="D336" s="494"/>
      <c r="E336" s="494"/>
      <c r="F336" s="463"/>
      <c r="G336" s="494"/>
      <c r="H336" s="494"/>
      <c r="I336" s="463"/>
      <c r="J336" s="463"/>
      <c r="K336" s="463"/>
      <c r="L336" s="494"/>
      <c r="M336" s="494"/>
      <c r="N336" s="494"/>
      <c r="O336" s="494"/>
      <c r="P336" s="494"/>
      <c r="Q336" s="494"/>
      <c r="R336" s="494"/>
      <c r="S336" s="494"/>
      <c r="T336" s="494"/>
      <c r="U336" s="494"/>
      <c r="V336" s="495"/>
    </row>
    <row r="337" spans="1:23" ht="33.75" customHeight="1" thickBot="1" x14ac:dyDescent="0.4">
      <c r="A337" s="173" t="s">
        <v>9</v>
      </c>
      <c r="B337" s="1488" t="s">
        <v>145</v>
      </c>
      <c r="C337" s="1489"/>
      <c r="E337" s="1490" t="s">
        <v>294</v>
      </c>
      <c r="F337" s="1491"/>
      <c r="G337" s="1492">
        <f>VLOOKUP(B337,'EXTRAUrbano.Piano inv. forn '!$D$233:$AB$270,3,FALSE)</f>
        <v>0</v>
      </c>
      <c r="H337" s="1493"/>
      <c r="I337" s="486"/>
      <c r="J337" s="1490" t="s">
        <v>295</v>
      </c>
      <c r="K337" s="1494"/>
      <c r="L337" s="1491"/>
      <c r="M337" s="1492">
        <f>VLOOKUP(B337,'EXTRAUrbano.Piano inv. forn '!$D$233:$AB$270,4,O339)</f>
        <v>0</v>
      </c>
      <c r="N337" s="1493"/>
      <c r="P337" s="173" t="s">
        <v>296</v>
      </c>
      <c r="Q337" s="436"/>
      <c r="S337" s="496" t="s">
        <v>297</v>
      </c>
      <c r="T337" s="1495"/>
      <c r="U337" s="1496"/>
      <c r="V337" s="497"/>
    </row>
    <row r="338" spans="1:23" ht="13.5" customHeight="1" thickBot="1" x14ac:dyDescent="0.4">
      <c r="A338" s="498"/>
      <c r="B338" s="499"/>
      <c r="C338" s="499"/>
      <c r="E338" s="500"/>
      <c r="F338" s="500"/>
      <c r="G338" s="501"/>
      <c r="H338" s="501"/>
      <c r="I338" s="486"/>
      <c r="J338" s="500"/>
      <c r="K338" s="500"/>
      <c r="L338" s="500"/>
      <c r="M338" s="501"/>
      <c r="N338" s="501"/>
      <c r="P338" s="117"/>
      <c r="S338" s="117"/>
      <c r="T338" s="502"/>
      <c r="V338" s="503"/>
      <c r="W338" s="502"/>
    </row>
    <row r="339" spans="1:23" ht="33.75" customHeight="1" thickBot="1" x14ac:dyDescent="0.4">
      <c r="A339" s="1497" t="s">
        <v>298</v>
      </c>
      <c r="B339" s="1498"/>
      <c r="C339" s="1498"/>
      <c r="D339" s="1499"/>
      <c r="E339" s="1500">
        <f>VLOOKUP(B337,'EXTRAUrbano.Piano inv. forn '!$D$233:$AB$270,17,FALSE)</f>
        <v>0</v>
      </c>
      <c r="F339" s="1501"/>
      <c r="G339" s="1501"/>
      <c r="H339" s="1502"/>
      <c r="I339" s="486"/>
      <c r="J339" s="1503" t="s">
        <v>53</v>
      </c>
      <c r="K339" s="1504"/>
      <c r="L339" s="1505"/>
      <c r="M339" s="1500">
        <f>VLOOKUP(B337,'EXTRAUrbano.Piano inv. forn '!$D$233:$AB$270,19,FALSE)</f>
        <v>0</v>
      </c>
      <c r="N339" s="1502"/>
      <c r="O339" s="504"/>
      <c r="P339" s="496" t="s">
        <v>299</v>
      </c>
      <c r="Q339" s="505">
        <f>M339+E339</f>
        <v>0</v>
      </c>
      <c r="S339" s="496" t="s">
        <v>300</v>
      </c>
      <c r="T339" s="1495"/>
      <c r="U339" s="1496"/>
      <c r="V339" s="503"/>
      <c r="W339" s="502"/>
    </row>
    <row r="340" spans="1:23" ht="21.75" customHeight="1" thickBot="1" x14ac:dyDescent="0.4">
      <c r="A340" s="136"/>
      <c r="B340" s="137"/>
      <c r="C340" s="137"/>
      <c r="D340" s="137"/>
      <c r="E340" s="492"/>
      <c r="F340" s="492"/>
      <c r="G340" s="492"/>
      <c r="H340" s="492"/>
      <c r="I340" s="486"/>
      <c r="J340" s="500"/>
      <c r="K340" s="500"/>
      <c r="L340" s="500"/>
      <c r="M340" s="492"/>
      <c r="N340" s="492"/>
      <c r="O340" s="504"/>
      <c r="P340" s="117"/>
      <c r="Q340" s="504"/>
      <c r="S340" s="117"/>
      <c r="T340" s="499"/>
      <c r="U340" s="499"/>
      <c r="V340" s="503"/>
      <c r="W340" s="502"/>
    </row>
    <row r="341" spans="1:23" s="166" customFormat="1" ht="72" customHeight="1" x14ac:dyDescent="0.35">
      <c r="A341" s="1480" t="s">
        <v>301</v>
      </c>
      <c r="B341" s="1482" t="s">
        <v>302</v>
      </c>
      <c r="C341" s="1482" t="s">
        <v>303</v>
      </c>
      <c r="D341" s="169" t="s">
        <v>304</v>
      </c>
      <c r="E341" s="170" t="s">
        <v>305</v>
      </c>
      <c r="F341" s="169" t="s">
        <v>306</v>
      </c>
      <c r="G341" s="169" t="s">
        <v>307</v>
      </c>
      <c r="H341" s="171" t="s">
        <v>268</v>
      </c>
      <c r="I341" s="171" t="s">
        <v>308</v>
      </c>
      <c r="J341" s="171" t="s">
        <v>309</v>
      </c>
      <c r="K341" s="171" t="s">
        <v>818</v>
      </c>
      <c r="L341" s="171" t="s">
        <v>310</v>
      </c>
      <c r="M341" s="171" t="s">
        <v>311</v>
      </c>
      <c r="N341" s="171" t="s">
        <v>312</v>
      </c>
      <c r="O341" s="171" t="s">
        <v>313</v>
      </c>
      <c r="P341" s="171" t="s">
        <v>314</v>
      </c>
      <c r="Q341" s="171" t="s">
        <v>315</v>
      </c>
      <c r="R341" s="171" t="s">
        <v>316</v>
      </c>
      <c r="S341" s="171" t="s">
        <v>317</v>
      </c>
      <c r="T341" s="780" t="s">
        <v>819</v>
      </c>
      <c r="U341" s="1484" t="s">
        <v>319</v>
      </c>
      <c r="V341" s="438"/>
    </row>
    <row r="342" spans="1:23" s="166" customFormat="1" ht="40.5" customHeight="1" thickBot="1" x14ac:dyDescent="0.4">
      <c r="A342" s="1481"/>
      <c r="B342" s="1483"/>
      <c r="C342" s="1483"/>
      <c r="D342" s="172" t="s">
        <v>320</v>
      </c>
      <c r="E342" s="172" t="s">
        <v>333</v>
      </c>
      <c r="F342" s="172" t="s">
        <v>322</v>
      </c>
      <c r="G342" s="172" t="s">
        <v>322</v>
      </c>
      <c r="H342" s="172" t="s">
        <v>345</v>
      </c>
      <c r="I342" s="172" t="s">
        <v>348</v>
      </c>
      <c r="J342" s="172" t="s">
        <v>323</v>
      </c>
      <c r="K342" s="172" t="s">
        <v>324</v>
      </c>
      <c r="L342" s="172" t="s">
        <v>324</v>
      </c>
      <c r="M342" s="172" t="s">
        <v>325</v>
      </c>
      <c r="N342" s="172" t="s">
        <v>324</v>
      </c>
      <c r="O342" s="172" t="s">
        <v>326</v>
      </c>
      <c r="P342" s="172" t="s">
        <v>820</v>
      </c>
      <c r="Q342" s="172" t="s">
        <v>327</v>
      </c>
      <c r="R342" s="172" t="s">
        <v>328</v>
      </c>
      <c r="S342" s="172" t="s">
        <v>329</v>
      </c>
      <c r="T342" s="172" t="s">
        <v>329</v>
      </c>
      <c r="U342" s="1485"/>
      <c r="V342" s="438"/>
    </row>
    <row r="343" spans="1:23" ht="15" customHeight="1" x14ac:dyDescent="0.35">
      <c r="A343" s="1486" t="str">
        <f>B337</f>
        <v>EXTRA-urb.d.1</v>
      </c>
      <c r="B343" s="506">
        <v>1</v>
      </c>
      <c r="C343" s="224"/>
      <c r="D343" s="507"/>
      <c r="E343" s="507"/>
      <c r="F343" s="224"/>
      <c r="G343" s="508"/>
      <c r="H343" s="120"/>
      <c r="I343" s="509"/>
      <c r="J343" s="510"/>
      <c r="K343" s="442"/>
      <c r="L343" s="511"/>
      <c r="M343" s="509"/>
      <c r="N343" s="443"/>
      <c r="O343" s="512"/>
      <c r="P343" s="512"/>
      <c r="Q343" s="509"/>
      <c r="R343" s="509"/>
      <c r="S343" s="509"/>
      <c r="T343" s="509"/>
      <c r="U343" s="513"/>
      <c r="V343" s="497"/>
    </row>
    <row r="344" spans="1:23" x14ac:dyDescent="0.35">
      <c r="A344" s="1486"/>
      <c r="B344" s="514">
        <v>2</v>
      </c>
      <c r="C344" s="183"/>
      <c r="D344" s="515"/>
      <c r="E344" s="515"/>
      <c r="F344" s="183"/>
      <c r="G344" s="516"/>
      <c r="H344" s="183"/>
      <c r="I344" s="517"/>
      <c r="J344" s="518"/>
      <c r="K344" s="446"/>
      <c r="L344" s="519"/>
      <c r="M344" s="517"/>
      <c r="N344" s="447"/>
      <c r="O344" s="520"/>
      <c r="P344" s="520"/>
      <c r="Q344" s="517"/>
      <c r="R344" s="517" t="s">
        <v>330</v>
      </c>
      <c r="S344" s="517"/>
      <c r="T344" s="517"/>
      <c r="U344" s="521"/>
      <c r="V344" s="497"/>
    </row>
    <row r="345" spans="1:23" x14ac:dyDescent="0.35">
      <c r="A345" s="1486"/>
      <c r="B345" s="514">
        <v>3</v>
      </c>
      <c r="C345" s="183"/>
      <c r="D345" s="515"/>
      <c r="E345" s="515"/>
      <c r="F345" s="183"/>
      <c r="G345" s="516"/>
      <c r="H345" s="183"/>
      <c r="I345" s="517"/>
      <c r="J345" s="518"/>
      <c r="K345" s="446"/>
      <c r="L345" s="519"/>
      <c r="M345" s="517"/>
      <c r="N345" s="447"/>
      <c r="O345" s="520"/>
      <c r="P345" s="520"/>
      <c r="Q345" s="517"/>
      <c r="R345" s="517"/>
      <c r="S345" s="517"/>
      <c r="T345" s="517"/>
      <c r="U345" s="521"/>
      <c r="V345" s="497"/>
    </row>
    <row r="346" spans="1:23" x14ac:dyDescent="0.35">
      <c r="A346" s="1486"/>
      <c r="B346" s="514">
        <v>4</v>
      </c>
      <c r="C346" s="183"/>
      <c r="D346" s="515"/>
      <c r="E346" s="515"/>
      <c r="F346" s="183"/>
      <c r="G346" s="516"/>
      <c r="H346" s="183"/>
      <c r="I346" s="517"/>
      <c r="J346" s="518"/>
      <c r="K346" s="446"/>
      <c r="L346" s="519"/>
      <c r="M346" s="517"/>
      <c r="N346" s="447"/>
      <c r="O346" s="520"/>
      <c r="P346" s="520"/>
      <c r="Q346" s="517"/>
      <c r="R346" s="517"/>
      <c r="S346" s="517"/>
      <c r="T346" s="517"/>
      <c r="U346" s="521"/>
      <c r="V346" s="497"/>
    </row>
    <row r="347" spans="1:23" x14ac:dyDescent="0.35">
      <c r="A347" s="1486"/>
      <c r="B347" s="514">
        <v>5</v>
      </c>
      <c r="C347" s="183"/>
      <c r="D347" s="515"/>
      <c r="E347" s="515"/>
      <c r="F347" s="183"/>
      <c r="G347" s="516"/>
      <c r="H347" s="183"/>
      <c r="I347" s="517"/>
      <c r="J347" s="518"/>
      <c r="K347" s="446"/>
      <c r="L347" s="519"/>
      <c r="M347" s="517"/>
      <c r="N347" s="447"/>
      <c r="O347" s="520"/>
      <c r="P347" s="520"/>
      <c r="Q347" s="517"/>
      <c r="R347" s="517"/>
      <c r="S347" s="517"/>
      <c r="T347" s="517"/>
      <c r="U347" s="521"/>
      <c r="V347" s="497"/>
    </row>
    <row r="348" spans="1:23" x14ac:dyDescent="0.35">
      <c r="A348" s="1486"/>
      <c r="B348" s="514">
        <v>6</v>
      </c>
      <c r="C348" s="183"/>
      <c r="D348" s="515"/>
      <c r="E348" s="515"/>
      <c r="F348" s="183"/>
      <c r="G348" s="516"/>
      <c r="H348" s="183"/>
      <c r="I348" s="517"/>
      <c r="J348" s="518"/>
      <c r="K348" s="446"/>
      <c r="L348" s="519"/>
      <c r="M348" s="517"/>
      <c r="N348" s="447"/>
      <c r="O348" s="520"/>
      <c r="P348" s="520"/>
      <c r="Q348" s="517"/>
      <c r="R348" s="517"/>
      <c r="S348" s="517"/>
      <c r="T348" s="517"/>
      <c r="U348" s="521"/>
      <c r="V348" s="497"/>
    </row>
    <row r="349" spans="1:23" x14ac:dyDescent="0.35">
      <c r="A349" s="1486"/>
      <c r="B349" s="514">
        <v>7</v>
      </c>
      <c r="C349" s="183"/>
      <c r="D349" s="515"/>
      <c r="E349" s="515"/>
      <c r="F349" s="183"/>
      <c r="G349" s="516"/>
      <c r="H349" s="183"/>
      <c r="I349" s="517"/>
      <c r="J349" s="518"/>
      <c r="K349" s="446"/>
      <c r="L349" s="519"/>
      <c r="M349" s="517"/>
      <c r="N349" s="447"/>
      <c r="O349" s="520"/>
      <c r="P349" s="520"/>
      <c r="Q349" s="517"/>
      <c r="R349" s="517"/>
      <c r="S349" s="517"/>
      <c r="T349" s="517"/>
      <c r="U349" s="521"/>
      <c r="V349" s="497"/>
    </row>
    <row r="350" spans="1:23" x14ac:dyDescent="0.35">
      <c r="A350" s="1486"/>
      <c r="B350" s="514">
        <v>8</v>
      </c>
      <c r="C350" s="183"/>
      <c r="D350" s="515"/>
      <c r="E350" s="515"/>
      <c r="F350" s="183"/>
      <c r="G350" s="516"/>
      <c r="H350" s="183"/>
      <c r="I350" s="517"/>
      <c r="J350" s="518"/>
      <c r="K350" s="446"/>
      <c r="L350" s="519"/>
      <c r="M350" s="517"/>
      <c r="N350" s="447"/>
      <c r="O350" s="520"/>
      <c r="P350" s="520"/>
      <c r="Q350" s="517"/>
      <c r="R350" s="517"/>
      <c r="S350" s="517"/>
      <c r="T350" s="517"/>
      <c r="U350" s="521"/>
      <c r="V350" s="497"/>
    </row>
    <row r="351" spans="1:23" x14ac:dyDescent="0.35">
      <c r="A351" s="1486"/>
      <c r="B351" s="514">
        <v>9</v>
      </c>
      <c r="C351" s="183"/>
      <c r="D351" s="515"/>
      <c r="E351" s="515"/>
      <c r="F351" s="183"/>
      <c r="G351" s="516"/>
      <c r="H351" s="183"/>
      <c r="I351" s="517"/>
      <c r="J351" s="518"/>
      <c r="K351" s="446"/>
      <c r="L351" s="519"/>
      <c r="M351" s="517"/>
      <c r="N351" s="447"/>
      <c r="O351" s="520"/>
      <c r="P351" s="520"/>
      <c r="Q351" s="517"/>
      <c r="R351" s="517"/>
      <c r="S351" s="517"/>
      <c r="T351" s="517"/>
      <c r="U351" s="521"/>
      <c r="V351" s="497"/>
    </row>
    <row r="352" spans="1:23" ht="15" thickBot="1" x14ac:dyDescent="0.4">
      <c r="A352" s="1487"/>
      <c r="B352" s="522">
        <v>10</v>
      </c>
      <c r="C352" s="523"/>
      <c r="D352" s="524"/>
      <c r="E352" s="524"/>
      <c r="F352" s="523"/>
      <c r="G352" s="525"/>
      <c r="H352" s="523"/>
      <c r="I352" s="526"/>
      <c r="J352" s="527"/>
      <c r="K352" s="451"/>
      <c r="L352" s="528"/>
      <c r="M352" s="526"/>
      <c r="N352" s="452"/>
      <c r="O352" s="529"/>
      <c r="P352" s="529"/>
      <c r="Q352" s="526"/>
      <c r="R352" s="526"/>
      <c r="S352" s="526"/>
      <c r="T352" s="526"/>
      <c r="U352" s="530"/>
      <c r="V352" s="497"/>
    </row>
    <row r="353" spans="1:23" s="104" customFormat="1" ht="24.65" customHeight="1" thickBot="1" x14ac:dyDescent="0.4">
      <c r="A353" s="564"/>
      <c r="B353" s="430"/>
      <c r="C353" s="565"/>
      <c r="D353" s="566"/>
      <c r="E353" s="424" t="s">
        <v>331</v>
      </c>
      <c r="F353" s="425">
        <f>COUNTA(F343:F352)</f>
        <v>0</v>
      </c>
      <c r="G353" s="426">
        <f>COUNTA(G343:G352)</f>
        <v>0</v>
      </c>
      <c r="H353" s="565"/>
      <c r="I353" s="431"/>
      <c r="J353" s="567"/>
      <c r="K353" s="567"/>
      <c r="L353" s="568"/>
      <c r="M353" s="1354" t="s">
        <v>563</v>
      </c>
      <c r="N353" s="1355"/>
      <c r="O353" s="747">
        <f>SUM(O343:O352)</f>
        <v>0</v>
      </c>
      <c r="P353" s="748">
        <f>SUM(P343:P352)</f>
        <v>0</v>
      </c>
      <c r="Q353" s="431"/>
      <c r="S353" s="113"/>
      <c r="T353" s="117"/>
      <c r="U353" s="531"/>
      <c r="V353" s="455"/>
    </row>
    <row r="354" spans="1:23" ht="15" thickBot="1" x14ac:dyDescent="0.4">
      <c r="A354" s="532"/>
      <c r="B354" s="533"/>
      <c r="C354" s="534"/>
      <c r="D354" s="534"/>
      <c r="E354" s="534"/>
      <c r="F354" s="533"/>
      <c r="G354" s="534"/>
      <c r="H354" s="534"/>
      <c r="I354" s="533"/>
      <c r="J354" s="533"/>
      <c r="K354" s="533"/>
      <c r="L354" s="534"/>
      <c r="M354" s="534"/>
      <c r="N354" s="534"/>
      <c r="O354" s="534"/>
      <c r="P354" s="534"/>
      <c r="Q354" s="534"/>
      <c r="R354" s="534"/>
      <c r="S354" s="534"/>
      <c r="T354" s="535"/>
      <c r="U354" s="534"/>
      <c r="V354" s="536"/>
    </row>
    <row r="355" spans="1:23" ht="15" thickBot="1" x14ac:dyDescent="0.4">
      <c r="A355" s="493"/>
      <c r="B355" s="463"/>
      <c r="C355" s="494"/>
      <c r="D355" s="494"/>
      <c r="E355" s="494"/>
      <c r="F355" s="463"/>
      <c r="G355" s="494"/>
      <c r="H355" s="494"/>
      <c r="I355" s="463"/>
      <c r="J355" s="463"/>
      <c r="K355" s="463"/>
      <c r="L355" s="494"/>
      <c r="M355" s="494"/>
      <c r="N355" s="494"/>
      <c r="O355" s="494"/>
      <c r="P355" s="494"/>
      <c r="Q355" s="494"/>
      <c r="R355" s="494"/>
      <c r="S355" s="494"/>
      <c r="T355" s="494"/>
      <c r="U355" s="494"/>
      <c r="V355" s="495"/>
    </row>
    <row r="356" spans="1:23" ht="33.75" customHeight="1" thickBot="1" x14ac:dyDescent="0.4">
      <c r="A356" s="173" t="s">
        <v>9</v>
      </c>
      <c r="B356" s="1488" t="s">
        <v>145</v>
      </c>
      <c r="C356" s="1489"/>
      <c r="E356" s="1490" t="s">
        <v>294</v>
      </c>
      <c r="F356" s="1491"/>
      <c r="G356" s="1492">
        <f>VLOOKUP(B356,'EXTRAUrbano.Piano inv. forn '!$D$233:$AB$270,3,FALSE)</f>
        <v>0</v>
      </c>
      <c r="H356" s="1493"/>
      <c r="I356" s="486"/>
      <c r="J356" s="1490" t="s">
        <v>295</v>
      </c>
      <c r="K356" s="1494"/>
      <c r="L356" s="1491"/>
      <c r="M356" s="1492">
        <f>VLOOKUP(B356,'EXTRAUrbano.Piano inv. forn '!$D$233:$AB$270,4,O358)</f>
        <v>0</v>
      </c>
      <c r="N356" s="1493"/>
      <c r="P356" s="173" t="s">
        <v>296</v>
      </c>
      <c r="Q356" s="436"/>
      <c r="S356" s="496" t="s">
        <v>297</v>
      </c>
      <c r="T356" s="1495"/>
      <c r="U356" s="1496"/>
      <c r="V356" s="497"/>
    </row>
    <row r="357" spans="1:23" ht="13.5" customHeight="1" thickBot="1" x14ac:dyDescent="0.4">
      <c r="A357" s="498"/>
      <c r="B357" s="499"/>
      <c r="C357" s="499"/>
      <c r="E357" s="500"/>
      <c r="F357" s="500"/>
      <c r="G357" s="501"/>
      <c r="H357" s="501"/>
      <c r="I357" s="486"/>
      <c r="J357" s="500"/>
      <c r="K357" s="500"/>
      <c r="L357" s="500"/>
      <c r="M357" s="501"/>
      <c r="N357" s="501"/>
      <c r="P357" s="117"/>
      <c r="S357" s="117"/>
      <c r="T357" s="502"/>
      <c r="V357" s="503"/>
      <c r="W357" s="502"/>
    </row>
    <row r="358" spans="1:23" ht="33.75" customHeight="1" thickBot="1" x14ac:dyDescent="0.4">
      <c r="A358" s="1497" t="s">
        <v>298</v>
      </c>
      <c r="B358" s="1498"/>
      <c r="C358" s="1498"/>
      <c r="D358" s="1499"/>
      <c r="E358" s="1500">
        <f>VLOOKUP(B356,'EXTRAUrbano.Piano inv. forn '!$D$233:$AB$270,17,FALSE)</f>
        <v>0</v>
      </c>
      <c r="F358" s="1501"/>
      <c r="G358" s="1501"/>
      <c r="H358" s="1502"/>
      <c r="I358" s="486"/>
      <c r="J358" s="1503" t="s">
        <v>53</v>
      </c>
      <c r="K358" s="1504"/>
      <c r="L358" s="1505"/>
      <c r="M358" s="1500">
        <f>VLOOKUP(B356,'EXTRAUrbano.Piano inv. forn '!$D$233:$AB$270,19,FALSE)</f>
        <v>0</v>
      </c>
      <c r="N358" s="1502"/>
      <c r="O358" s="504"/>
      <c r="P358" s="496" t="s">
        <v>299</v>
      </c>
      <c r="Q358" s="505">
        <f>M358+E358</f>
        <v>0</v>
      </c>
      <c r="S358" s="496" t="s">
        <v>300</v>
      </c>
      <c r="T358" s="1495"/>
      <c r="U358" s="1496"/>
      <c r="V358" s="503"/>
      <c r="W358" s="502"/>
    </row>
    <row r="359" spans="1:23" ht="21.75" customHeight="1" thickBot="1" x14ac:dyDescent="0.4">
      <c r="A359" s="136"/>
      <c r="B359" s="137"/>
      <c r="C359" s="137"/>
      <c r="D359" s="137"/>
      <c r="E359" s="492"/>
      <c r="F359" s="492"/>
      <c r="G359" s="492"/>
      <c r="H359" s="492"/>
      <c r="I359" s="486"/>
      <c r="J359" s="500"/>
      <c r="K359" s="500"/>
      <c r="L359" s="500"/>
      <c r="M359" s="492"/>
      <c r="N359" s="492"/>
      <c r="O359" s="504"/>
      <c r="P359" s="117"/>
      <c r="Q359" s="504"/>
      <c r="S359" s="117"/>
      <c r="T359" s="499"/>
      <c r="U359" s="499"/>
      <c r="V359" s="503"/>
      <c r="W359" s="502"/>
    </row>
    <row r="360" spans="1:23" s="166" customFormat="1" ht="72" customHeight="1" x14ac:dyDescent="0.35">
      <c r="A360" s="1480" t="s">
        <v>301</v>
      </c>
      <c r="B360" s="1482" t="s">
        <v>302</v>
      </c>
      <c r="C360" s="1482" t="s">
        <v>303</v>
      </c>
      <c r="D360" s="169" t="s">
        <v>304</v>
      </c>
      <c r="E360" s="170" t="s">
        <v>305</v>
      </c>
      <c r="F360" s="169" t="s">
        <v>306</v>
      </c>
      <c r="G360" s="169" t="s">
        <v>307</v>
      </c>
      <c r="H360" s="171" t="s">
        <v>268</v>
      </c>
      <c r="I360" s="171" t="s">
        <v>308</v>
      </c>
      <c r="J360" s="171" t="s">
        <v>309</v>
      </c>
      <c r="K360" s="171" t="s">
        <v>818</v>
      </c>
      <c r="L360" s="171" t="s">
        <v>310</v>
      </c>
      <c r="M360" s="171" t="s">
        <v>311</v>
      </c>
      <c r="N360" s="171" t="s">
        <v>312</v>
      </c>
      <c r="O360" s="171" t="s">
        <v>313</v>
      </c>
      <c r="P360" s="171" t="s">
        <v>314</v>
      </c>
      <c r="Q360" s="171" t="s">
        <v>315</v>
      </c>
      <c r="R360" s="171" t="s">
        <v>316</v>
      </c>
      <c r="S360" s="171" t="s">
        <v>317</v>
      </c>
      <c r="T360" s="780" t="s">
        <v>819</v>
      </c>
      <c r="U360" s="1484" t="s">
        <v>319</v>
      </c>
      <c r="V360" s="438"/>
    </row>
    <row r="361" spans="1:23" s="166" customFormat="1" ht="40.5" customHeight="1" thickBot="1" x14ac:dyDescent="0.4">
      <c r="A361" s="1481"/>
      <c r="B361" s="1483"/>
      <c r="C361" s="1483"/>
      <c r="D361" s="172" t="s">
        <v>320</v>
      </c>
      <c r="E361" s="172" t="s">
        <v>333</v>
      </c>
      <c r="F361" s="172" t="s">
        <v>322</v>
      </c>
      <c r="G361" s="172" t="s">
        <v>322</v>
      </c>
      <c r="H361" s="172" t="s">
        <v>345</v>
      </c>
      <c r="I361" s="172" t="s">
        <v>348</v>
      </c>
      <c r="J361" s="172" t="s">
        <v>323</v>
      </c>
      <c r="K361" s="172" t="s">
        <v>324</v>
      </c>
      <c r="L361" s="172" t="s">
        <v>324</v>
      </c>
      <c r="M361" s="172" t="s">
        <v>325</v>
      </c>
      <c r="N361" s="172" t="s">
        <v>324</v>
      </c>
      <c r="O361" s="172" t="s">
        <v>326</v>
      </c>
      <c r="P361" s="172" t="s">
        <v>820</v>
      </c>
      <c r="Q361" s="172" t="s">
        <v>327</v>
      </c>
      <c r="R361" s="172" t="s">
        <v>328</v>
      </c>
      <c r="S361" s="172" t="s">
        <v>329</v>
      </c>
      <c r="T361" s="172" t="s">
        <v>329</v>
      </c>
      <c r="U361" s="1485"/>
      <c r="V361" s="438"/>
    </row>
    <row r="362" spans="1:23" ht="15" customHeight="1" x14ac:dyDescent="0.35">
      <c r="A362" s="1486" t="str">
        <f>B356</f>
        <v>EXTRA-urb.d.1</v>
      </c>
      <c r="B362" s="506">
        <v>1</v>
      </c>
      <c r="C362" s="224"/>
      <c r="D362" s="507"/>
      <c r="E362" s="507"/>
      <c r="F362" s="224"/>
      <c r="G362" s="508"/>
      <c r="H362" s="120"/>
      <c r="I362" s="509"/>
      <c r="J362" s="510"/>
      <c r="K362" s="442"/>
      <c r="L362" s="511"/>
      <c r="M362" s="509"/>
      <c r="N362" s="443"/>
      <c r="O362" s="512"/>
      <c r="P362" s="512"/>
      <c r="Q362" s="509"/>
      <c r="R362" s="509"/>
      <c r="S362" s="509"/>
      <c r="T362" s="509"/>
      <c r="U362" s="513"/>
      <c r="V362" s="497"/>
    </row>
    <row r="363" spans="1:23" x14ac:dyDescent="0.35">
      <c r="A363" s="1486"/>
      <c r="B363" s="514">
        <v>2</v>
      </c>
      <c r="C363" s="183"/>
      <c r="D363" s="515"/>
      <c r="E363" s="515"/>
      <c r="F363" s="183"/>
      <c r="G363" s="516"/>
      <c r="H363" s="183"/>
      <c r="I363" s="517"/>
      <c r="J363" s="518"/>
      <c r="K363" s="446"/>
      <c r="L363" s="519"/>
      <c r="M363" s="517"/>
      <c r="N363" s="447"/>
      <c r="O363" s="520"/>
      <c r="P363" s="520"/>
      <c r="Q363" s="517"/>
      <c r="R363" s="517" t="s">
        <v>330</v>
      </c>
      <c r="S363" s="517"/>
      <c r="T363" s="517"/>
      <c r="U363" s="521"/>
      <c r="V363" s="497"/>
    </row>
    <row r="364" spans="1:23" x14ac:dyDescent="0.35">
      <c r="A364" s="1486"/>
      <c r="B364" s="514">
        <v>3</v>
      </c>
      <c r="C364" s="183"/>
      <c r="D364" s="515"/>
      <c r="E364" s="515"/>
      <c r="F364" s="183"/>
      <c r="G364" s="516"/>
      <c r="H364" s="183"/>
      <c r="I364" s="517"/>
      <c r="J364" s="518"/>
      <c r="K364" s="446"/>
      <c r="L364" s="519"/>
      <c r="M364" s="517"/>
      <c r="N364" s="447"/>
      <c r="O364" s="520"/>
      <c r="P364" s="520"/>
      <c r="Q364" s="517"/>
      <c r="R364" s="517"/>
      <c r="S364" s="517"/>
      <c r="T364" s="517"/>
      <c r="U364" s="521"/>
      <c r="V364" s="497"/>
    </row>
    <row r="365" spans="1:23" x14ac:dyDescent="0.35">
      <c r="A365" s="1486"/>
      <c r="B365" s="514">
        <v>4</v>
      </c>
      <c r="C365" s="183"/>
      <c r="D365" s="515"/>
      <c r="E365" s="515"/>
      <c r="F365" s="183"/>
      <c r="G365" s="516"/>
      <c r="H365" s="183"/>
      <c r="I365" s="517"/>
      <c r="J365" s="518"/>
      <c r="K365" s="446"/>
      <c r="L365" s="519"/>
      <c r="M365" s="517"/>
      <c r="N365" s="447"/>
      <c r="O365" s="520"/>
      <c r="P365" s="520"/>
      <c r="Q365" s="517"/>
      <c r="R365" s="517"/>
      <c r="S365" s="517"/>
      <c r="T365" s="517"/>
      <c r="U365" s="521"/>
      <c r="V365" s="497"/>
    </row>
    <row r="366" spans="1:23" x14ac:dyDescent="0.35">
      <c r="A366" s="1486"/>
      <c r="B366" s="514">
        <v>5</v>
      </c>
      <c r="C366" s="183"/>
      <c r="D366" s="515"/>
      <c r="E366" s="515"/>
      <c r="F366" s="183"/>
      <c r="G366" s="516"/>
      <c r="H366" s="183"/>
      <c r="I366" s="517"/>
      <c r="J366" s="518"/>
      <c r="K366" s="446"/>
      <c r="L366" s="519"/>
      <c r="M366" s="517"/>
      <c r="N366" s="447"/>
      <c r="O366" s="520"/>
      <c r="P366" s="520"/>
      <c r="Q366" s="517"/>
      <c r="R366" s="517"/>
      <c r="S366" s="517"/>
      <c r="T366" s="517"/>
      <c r="U366" s="521"/>
      <c r="V366" s="497"/>
    </row>
    <row r="367" spans="1:23" x14ac:dyDescent="0.35">
      <c r="A367" s="1486"/>
      <c r="B367" s="514">
        <v>6</v>
      </c>
      <c r="C367" s="183"/>
      <c r="D367" s="515"/>
      <c r="E367" s="515"/>
      <c r="F367" s="183"/>
      <c r="G367" s="516"/>
      <c r="H367" s="183"/>
      <c r="I367" s="517"/>
      <c r="J367" s="518"/>
      <c r="K367" s="446"/>
      <c r="L367" s="519"/>
      <c r="M367" s="517"/>
      <c r="N367" s="447"/>
      <c r="O367" s="520"/>
      <c r="P367" s="520"/>
      <c r="Q367" s="517"/>
      <c r="R367" s="517"/>
      <c r="S367" s="517"/>
      <c r="T367" s="517"/>
      <c r="U367" s="521"/>
      <c r="V367" s="497"/>
    </row>
    <row r="368" spans="1:23" x14ac:dyDescent="0.35">
      <c r="A368" s="1486"/>
      <c r="B368" s="514">
        <v>7</v>
      </c>
      <c r="C368" s="183"/>
      <c r="D368" s="515"/>
      <c r="E368" s="515"/>
      <c r="F368" s="183"/>
      <c r="G368" s="516"/>
      <c r="H368" s="183"/>
      <c r="I368" s="517"/>
      <c r="J368" s="518"/>
      <c r="K368" s="446"/>
      <c r="L368" s="519"/>
      <c r="M368" s="517"/>
      <c r="N368" s="447"/>
      <c r="O368" s="520"/>
      <c r="P368" s="520"/>
      <c r="Q368" s="517"/>
      <c r="R368" s="517"/>
      <c r="S368" s="517"/>
      <c r="T368" s="517"/>
      <c r="U368" s="521"/>
      <c r="V368" s="497"/>
    </row>
    <row r="369" spans="1:23" x14ac:dyDescent="0.35">
      <c r="A369" s="1486"/>
      <c r="B369" s="514">
        <v>8</v>
      </c>
      <c r="C369" s="183"/>
      <c r="D369" s="515"/>
      <c r="E369" s="515"/>
      <c r="F369" s="183"/>
      <c r="G369" s="516"/>
      <c r="H369" s="183"/>
      <c r="I369" s="517"/>
      <c r="J369" s="518"/>
      <c r="K369" s="446"/>
      <c r="L369" s="519"/>
      <c r="M369" s="517"/>
      <c r="N369" s="447"/>
      <c r="O369" s="520"/>
      <c r="P369" s="520"/>
      <c r="Q369" s="517"/>
      <c r="R369" s="517"/>
      <c r="S369" s="517"/>
      <c r="T369" s="517"/>
      <c r="U369" s="521"/>
      <c r="V369" s="497"/>
    </row>
    <row r="370" spans="1:23" x14ac:dyDescent="0.35">
      <c r="A370" s="1486"/>
      <c r="B370" s="514">
        <v>9</v>
      </c>
      <c r="C370" s="183"/>
      <c r="D370" s="515"/>
      <c r="E370" s="515"/>
      <c r="F370" s="183"/>
      <c r="G370" s="516"/>
      <c r="H370" s="183"/>
      <c r="I370" s="517"/>
      <c r="J370" s="518"/>
      <c r="K370" s="446"/>
      <c r="L370" s="519"/>
      <c r="M370" s="517"/>
      <c r="N370" s="447"/>
      <c r="O370" s="520"/>
      <c r="P370" s="520"/>
      <c r="Q370" s="517"/>
      <c r="R370" s="517"/>
      <c r="S370" s="517"/>
      <c r="T370" s="517"/>
      <c r="U370" s="521"/>
      <c r="V370" s="497"/>
    </row>
    <row r="371" spans="1:23" ht="15" thickBot="1" x14ac:dyDescent="0.4">
      <c r="A371" s="1487"/>
      <c r="B371" s="522">
        <v>10</v>
      </c>
      <c r="C371" s="523"/>
      <c r="D371" s="524"/>
      <c r="E371" s="524"/>
      <c r="F371" s="523"/>
      <c r="G371" s="525"/>
      <c r="H371" s="523"/>
      <c r="I371" s="526"/>
      <c r="J371" s="527"/>
      <c r="K371" s="451"/>
      <c r="L371" s="528"/>
      <c r="M371" s="526"/>
      <c r="N371" s="452"/>
      <c r="O371" s="529"/>
      <c r="P371" s="529"/>
      <c r="Q371" s="526"/>
      <c r="R371" s="526"/>
      <c r="S371" s="526"/>
      <c r="T371" s="526"/>
      <c r="U371" s="530"/>
      <c r="V371" s="497"/>
    </row>
    <row r="372" spans="1:23" s="104" customFormat="1" ht="24.65" customHeight="1" thickBot="1" x14ac:dyDescent="0.4">
      <c r="A372" s="564"/>
      <c r="B372" s="430"/>
      <c r="C372" s="565"/>
      <c r="D372" s="566"/>
      <c r="E372" s="424" t="s">
        <v>331</v>
      </c>
      <c r="F372" s="425">
        <f>COUNTA(F362:F371)</f>
        <v>0</v>
      </c>
      <c r="G372" s="426">
        <f>COUNTA(G362:G371)</f>
        <v>0</v>
      </c>
      <c r="H372" s="565"/>
      <c r="I372" s="431"/>
      <c r="J372" s="567"/>
      <c r="K372" s="567"/>
      <c r="L372" s="568"/>
      <c r="M372" s="1354" t="s">
        <v>563</v>
      </c>
      <c r="N372" s="1355"/>
      <c r="O372" s="747">
        <f>SUM(O362:O371)</f>
        <v>0</v>
      </c>
      <c r="P372" s="748">
        <f>SUM(P362:P371)</f>
        <v>0</v>
      </c>
      <c r="Q372" s="431"/>
      <c r="S372" s="113"/>
      <c r="T372" s="117"/>
      <c r="U372" s="531"/>
      <c r="V372" s="455"/>
    </row>
    <row r="373" spans="1:23" ht="15" thickBot="1" x14ac:dyDescent="0.4">
      <c r="A373" s="532"/>
      <c r="B373" s="533"/>
      <c r="C373" s="534"/>
      <c r="D373" s="534"/>
      <c r="E373" s="534"/>
      <c r="F373" s="533"/>
      <c r="G373" s="534"/>
      <c r="H373" s="534"/>
      <c r="I373" s="533"/>
      <c r="J373" s="533"/>
      <c r="K373" s="533"/>
      <c r="L373" s="534"/>
      <c r="M373" s="534"/>
      <c r="N373" s="534"/>
      <c r="O373" s="534"/>
      <c r="P373" s="534"/>
      <c r="Q373" s="534"/>
      <c r="R373" s="534"/>
      <c r="S373" s="534"/>
      <c r="T373" s="535"/>
      <c r="U373" s="534"/>
      <c r="V373" s="536"/>
    </row>
    <row r="374" spans="1:23" ht="15" thickBot="1" x14ac:dyDescent="0.4">
      <c r="A374" s="493"/>
      <c r="B374" s="463"/>
      <c r="C374" s="494"/>
      <c r="D374" s="494"/>
      <c r="E374" s="494"/>
      <c r="F374" s="463"/>
      <c r="G374" s="494"/>
      <c r="H374" s="494"/>
      <c r="I374" s="463"/>
      <c r="J374" s="463"/>
      <c r="K374" s="463"/>
      <c r="L374" s="494"/>
      <c r="M374" s="494"/>
      <c r="N374" s="494"/>
      <c r="O374" s="494"/>
      <c r="P374" s="494"/>
      <c r="Q374" s="494"/>
      <c r="R374" s="494"/>
      <c r="S374" s="494"/>
      <c r="T374" s="494"/>
      <c r="U374" s="494"/>
      <c r="V374" s="495"/>
    </row>
    <row r="375" spans="1:23" ht="33.75" customHeight="1" thickBot="1" x14ac:dyDescent="0.4">
      <c r="A375" s="173" t="s">
        <v>9</v>
      </c>
      <c r="B375" s="1488" t="s">
        <v>145</v>
      </c>
      <c r="C375" s="1489"/>
      <c r="E375" s="1490" t="s">
        <v>294</v>
      </c>
      <c r="F375" s="1491"/>
      <c r="G375" s="1492">
        <f>VLOOKUP(B375,'EXTRAUrbano.Piano inv. forn '!$D$233:$AB$270,3,FALSE)</f>
        <v>0</v>
      </c>
      <c r="H375" s="1493"/>
      <c r="I375" s="486"/>
      <c r="J375" s="1490" t="s">
        <v>295</v>
      </c>
      <c r="K375" s="1494"/>
      <c r="L375" s="1491"/>
      <c r="M375" s="1492">
        <f>VLOOKUP(B375,'EXTRAUrbano.Piano inv. forn '!$D$233:$AB$270,4,O377)</f>
        <v>0</v>
      </c>
      <c r="N375" s="1493"/>
      <c r="P375" s="173" t="s">
        <v>296</v>
      </c>
      <c r="Q375" s="436"/>
      <c r="S375" s="496" t="s">
        <v>297</v>
      </c>
      <c r="T375" s="1495"/>
      <c r="U375" s="1496"/>
      <c r="V375" s="497"/>
    </row>
    <row r="376" spans="1:23" ht="13.5" customHeight="1" thickBot="1" x14ac:dyDescent="0.4">
      <c r="A376" s="498"/>
      <c r="B376" s="499"/>
      <c r="C376" s="499"/>
      <c r="E376" s="500"/>
      <c r="F376" s="500"/>
      <c r="G376" s="501"/>
      <c r="H376" s="501"/>
      <c r="I376" s="486"/>
      <c r="J376" s="500"/>
      <c r="K376" s="500"/>
      <c r="L376" s="500"/>
      <c r="M376" s="501"/>
      <c r="N376" s="501"/>
      <c r="P376" s="117"/>
      <c r="S376" s="117"/>
      <c r="T376" s="502"/>
      <c r="V376" s="503"/>
      <c r="W376" s="502"/>
    </row>
    <row r="377" spans="1:23" ht="33.75" customHeight="1" thickBot="1" x14ac:dyDescent="0.4">
      <c r="A377" s="1497" t="s">
        <v>298</v>
      </c>
      <c r="B377" s="1498"/>
      <c r="C377" s="1498"/>
      <c r="D377" s="1499"/>
      <c r="E377" s="1500">
        <f>VLOOKUP(B375,'EXTRAUrbano.Piano inv. forn '!$D$233:$AB$270,17,FALSE)</f>
        <v>0</v>
      </c>
      <c r="F377" s="1501"/>
      <c r="G377" s="1501"/>
      <c r="H377" s="1502"/>
      <c r="I377" s="486"/>
      <c r="J377" s="1503" t="s">
        <v>53</v>
      </c>
      <c r="K377" s="1504"/>
      <c r="L377" s="1505"/>
      <c r="M377" s="1500">
        <f>VLOOKUP(B375,'EXTRAUrbano.Piano inv. forn '!$D$233:$AB$270,19,FALSE)</f>
        <v>0</v>
      </c>
      <c r="N377" s="1502"/>
      <c r="O377" s="504"/>
      <c r="P377" s="496" t="s">
        <v>299</v>
      </c>
      <c r="Q377" s="505">
        <f>M377+E377</f>
        <v>0</v>
      </c>
      <c r="S377" s="496" t="s">
        <v>300</v>
      </c>
      <c r="T377" s="1495"/>
      <c r="U377" s="1496"/>
      <c r="V377" s="503"/>
      <c r="W377" s="502"/>
    </row>
    <row r="378" spans="1:23" ht="21.75" customHeight="1" thickBot="1" x14ac:dyDescent="0.4">
      <c r="A378" s="136"/>
      <c r="B378" s="137"/>
      <c r="C378" s="137"/>
      <c r="D378" s="137"/>
      <c r="E378" s="492"/>
      <c r="F378" s="492"/>
      <c r="G378" s="492"/>
      <c r="H378" s="492"/>
      <c r="I378" s="486"/>
      <c r="J378" s="500"/>
      <c r="K378" s="500"/>
      <c r="L378" s="500"/>
      <c r="M378" s="492"/>
      <c r="N378" s="492"/>
      <c r="O378" s="504"/>
      <c r="P378" s="117"/>
      <c r="Q378" s="504"/>
      <c r="S378" s="117"/>
      <c r="T378" s="499"/>
      <c r="U378" s="499"/>
      <c r="V378" s="503"/>
      <c r="W378" s="502"/>
    </row>
    <row r="379" spans="1:23" s="166" customFormat="1" ht="72" customHeight="1" x14ac:dyDescent="0.35">
      <c r="A379" s="1480" t="s">
        <v>301</v>
      </c>
      <c r="B379" s="1482" t="s">
        <v>302</v>
      </c>
      <c r="C379" s="1482" t="s">
        <v>303</v>
      </c>
      <c r="D379" s="169" t="s">
        <v>304</v>
      </c>
      <c r="E379" s="170" t="s">
        <v>305</v>
      </c>
      <c r="F379" s="169" t="s">
        <v>306</v>
      </c>
      <c r="G379" s="169" t="s">
        <v>307</v>
      </c>
      <c r="H379" s="171" t="s">
        <v>268</v>
      </c>
      <c r="I379" s="171" t="s">
        <v>308</v>
      </c>
      <c r="J379" s="171" t="s">
        <v>309</v>
      </c>
      <c r="K379" s="171" t="s">
        <v>818</v>
      </c>
      <c r="L379" s="171" t="s">
        <v>310</v>
      </c>
      <c r="M379" s="171" t="s">
        <v>311</v>
      </c>
      <c r="N379" s="171" t="s">
        <v>312</v>
      </c>
      <c r="O379" s="171" t="s">
        <v>313</v>
      </c>
      <c r="P379" s="171" t="s">
        <v>314</v>
      </c>
      <c r="Q379" s="171" t="s">
        <v>315</v>
      </c>
      <c r="R379" s="171" t="s">
        <v>316</v>
      </c>
      <c r="S379" s="171" t="s">
        <v>317</v>
      </c>
      <c r="T379" s="780" t="s">
        <v>819</v>
      </c>
      <c r="U379" s="1484" t="s">
        <v>319</v>
      </c>
      <c r="V379" s="438"/>
    </row>
    <row r="380" spans="1:23" s="166" customFormat="1" ht="40.5" customHeight="1" thickBot="1" x14ac:dyDescent="0.4">
      <c r="A380" s="1481"/>
      <c r="B380" s="1483"/>
      <c r="C380" s="1483"/>
      <c r="D380" s="172" t="s">
        <v>320</v>
      </c>
      <c r="E380" s="172" t="s">
        <v>333</v>
      </c>
      <c r="F380" s="172" t="s">
        <v>322</v>
      </c>
      <c r="G380" s="172" t="s">
        <v>322</v>
      </c>
      <c r="H380" s="172" t="s">
        <v>345</v>
      </c>
      <c r="I380" s="172" t="s">
        <v>348</v>
      </c>
      <c r="J380" s="172" t="s">
        <v>323</v>
      </c>
      <c r="K380" s="172" t="s">
        <v>324</v>
      </c>
      <c r="L380" s="172" t="s">
        <v>324</v>
      </c>
      <c r="M380" s="172" t="s">
        <v>325</v>
      </c>
      <c r="N380" s="172" t="s">
        <v>324</v>
      </c>
      <c r="O380" s="172" t="s">
        <v>326</v>
      </c>
      <c r="P380" s="172" t="s">
        <v>820</v>
      </c>
      <c r="Q380" s="172" t="s">
        <v>327</v>
      </c>
      <c r="R380" s="172" t="s">
        <v>328</v>
      </c>
      <c r="S380" s="172" t="s">
        <v>329</v>
      </c>
      <c r="T380" s="172" t="s">
        <v>329</v>
      </c>
      <c r="U380" s="1485"/>
      <c r="V380" s="438"/>
    </row>
    <row r="381" spans="1:23" ht="15" customHeight="1" x14ac:dyDescent="0.35">
      <c r="A381" s="1486" t="str">
        <f>B375</f>
        <v>EXTRA-urb.d.1</v>
      </c>
      <c r="B381" s="506">
        <v>1</v>
      </c>
      <c r="C381" s="224"/>
      <c r="D381" s="507"/>
      <c r="E381" s="507"/>
      <c r="F381" s="224"/>
      <c r="G381" s="508"/>
      <c r="H381" s="120"/>
      <c r="I381" s="509"/>
      <c r="J381" s="510"/>
      <c r="K381" s="442"/>
      <c r="L381" s="511"/>
      <c r="M381" s="509"/>
      <c r="N381" s="443"/>
      <c r="O381" s="512"/>
      <c r="P381" s="512"/>
      <c r="Q381" s="509"/>
      <c r="R381" s="509"/>
      <c r="S381" s="509"/>
      <c r="T381" s="509"/>
      <c r="U381" s="513"/>
      <c r="V381" s="497"/>
    </row>
    <row r="382" spans="1:23" x14ac:dyDescent="0.35">
      <c r="A382" s="1486"/>
      <c r="B382" s="514">
        <v>2</v>
      </c>
      <c r="C382" s="183"/>
      <c r="D382" s="515"/>
      <c r="E382" s="515"/>
      <c r="F382" s="183"/>
      <c r="G382" s="516"/>
      <c r="H382" s="183"/>
      <c r="I382" s="517"/>
      <c r="J382" s="518"/>
      <c r="K382" s="446"/>
      <c r="L382" s="519"/>
      <c r="M382" s="517"/>
      <c r="N382" s="447"/>
      <c r="O382" s="520"/>
      <c r="P382" s="520"/>
      <c r="Q382" s="517"/>
      <c r="R382" s="517" t="s">
        <v>330</v>
      </c>
      <c r="S382" s="517"/>
      <c r="T382" s="517"/>
      <c r="U382" s="521"/>
      <c r="V382" s="497"/>
    </row>
    <row r="383" spans="1:23" x14ac:dyDescent="0.35">
      <c r="A383" s="1486"/>
      <c r="B383" s="514">
        <v>3</v>
      </c>
      <c r="C383" s="183"/>
      <c r="D383" s="515"/>
      <c r="E383" s="515"/>
      <c r="F383" s="183"/>
      <c r="G383" s="516"/>
      <c r="H383" s="183"/>
      <c r="I383" s="517"/>
      <c r="J383" s="518"/>
      <c r="K383" s="446"/>
      <c r="L383" s="519"/>
      <c r="M383" s="517"/>
      <c r="N383" s="447"/>
      <c r="O383" s="520"/>
      <c r="P383" s="520"/>
      <c r="Q383" s="517"/>
      <c r="R383" s="517"/>
      <c r="S383" s="517"/>
      <c r="T383" s="517"/>
      <c r="U383" s="521"/>
      <c r="V383" s="497"/>
    </row>
    <row r="384" spans="1:23" x14ac:dyDescent="0.35">
      <c r="A384" s="1486"/>
      <c r="B384" s="514">
        <v>4</v>
      </c>
      <c r="C384" s="183"/>
      <c r="D384" s="515"/>
      <c r="E384" s="515"/>
      <c r="F384" s="183"/>
      <c r="G384" s="516"/>
      <c r="H384" s="183"/>
      <c r="I384" s="517"/>
      <c r="J384" s="518"/>
      <c r="K384" s="446"/>
      <c r="L384" s="519"/>
      <c r="M384" s="517"/>
      <c r="N384" s="447"/>
      <c r="O384" s="520"/>
      <c r="P384" s="520"/>
      <c r="Q384" s="517"/>
      <c r="R384" s="517"/>
      <c r="S384" s="517"/>
      <c r="T384" s="517"/>
      <c r="U384" s="521"/>
      <c r="V384" s="497"/>
    </row>
    <row r="385" spans="1:23" x14ac:dyDescent="0.35">
      <c r="A385" s="1486"/>
      <c r="B385" s="514">
        <v>5</v>
      </c>
      <c r="C385" s="183"/>
      <c r="D385" s="515"/>
      <c r="E385" s="515"/>
      <c r="F385" s="183"/>
      <c r="G385" s="516"/>
      <c r="H385" s="183"/>
      <c r="I385" s="517"/>
      <c r="J385" s="518"/>
      <c r="K385" s="446"/>
      <c r="L385" s="519"/>
      <c r="M385" s="517"/>
      <c r="N385" s="447"/>
      <c r="O385" s="520"/>
      <c r="P385" s="520"/>
      <c r="Q385" s="517"/>
      <c r="R385" s="517"/>
      <c r="S385" s="517"/>
      <c r="T385" s="517"/>
      <c r="U385" s="521"/>
      <c r="V385" s="497"/>
    </row>
    <row r="386" spans="1:23" x14ac:dyDescent="0.35">
      <c r="A386" s="1486"/>
      <c r="B386" s="514">
        <v>6</v>
      </c>
      <c r="C386" s="183"/>
      <c r="D386" s="515"/>
      <c r="E386" s="515"/>
      <c r="F386" s="183"/>
      <c r="G386" s="516"/>
      <c r="H386" s="183"/>
      <c r="I386" s="517"/>
      <c r="J386" s="518"/>
      <c r="K386" s="446"/>
      <c r="L386" s="519"/>
      <c r="M386" s="517"/>
      <c r="N386" s="447"/>
      <c r="O386" s="520"/>
      <c r="P386" s="520"/>
      <c r="Q386" s="517"/>
      <c r="R386" s="517"/>
      <c r="S386" s="517"/>
      <c r="T386" s="517"/>
      <c r="U386" s="521"/>
      <c r="V386" s="497"/>
    </row>
    <row r="387" spans="1:23" x14ac:dyDescent="0.35">
      <c r="A387" s="1486"/>
      <c r="B387" s="514">
        <v>7</v>
      </c>
      <c r="C387" s="183"/>
      <c r="D387" s="515"/>
      <c r="E387" s="515"/>
      <c r="F387" s="183"/>
      <c r="G387" s="516"/>
      <c r="H387" s="183"/>
      <c r="I387" s="517"/>
      <c r="J387" s="518"/>
      <c r="K387" s="446"/>
      <c r="L387" s="519"/>
      <c r="M387" s="517"/>
      <c r="N387" s="447"/>
      <c r="O387" s="520"/>
      <c r="P387" s="520"/>
      <c r="Q387" s="517"/>
      <c r="R387" s="517"/>
      <c r="S387" s="517"/>
      <c r="T387" s="517"/>
      <c r="U387" s="521"/>
      <c r="V387" s="497"/>
    </row>
    <row r="388" spans="1:23" x14ac:dyDescent="0.35">
      <c r="A388" s="1486"/>
      <c r="B388" s="514">
        <v>8</v>
      </c>
      <c r="C388" s="183"/>
      <c r="D388" s="515"/>
      <c r="E388" s="515"/>
      <c r="F388" s="183"/>
      <c r="G388" s="516"/>
      <c r="H388" s="183"/>
      <c r="I388" s="517"/>
      <c r="J388" s="518"/>
      <c r="K388" s="446"/>
      <c r="L388" s="519"/>
      <c r="M388" s="517"/>
      <c r="N388" s="447"/>
      <c r="O388" s="520"/>
      <c r="P388" s="520"/>
      <c r="Q388" s="517"/>
      <c r="R388" s="517"/>
      <c r="S388" s="517"/>
      <c r="T388" s="517"/>
      <c r="U388" s="521"/>
      <c r="V388" s="497"/>
    </row>
    <row r="389" spans="1:23" x14ac:dyDescent="0.35">
      <c r="A389" s="1486"/>
      <c r="B389" s="514">
        <v>9</v>
      </c>
      <c r="C389" s="183"/>
      <c r="D389" s="515"/>
      <c r="E389" s="515"/>
      <c r="F389" s="183"/>
      <c r="G389" s="516"/>
      <c r="H389" s="183"/>
      <c r="I389" s="517"/>
      <c r="J389" s="518"/>
      <c r="K389" s="446"/>
      <c r="L389" s="519"/>
      <c r="M389" s="517"/>
      <c r="N389" s="447"/>
      <c r="O389" s="520"/>
      <c r="P389" s="520"/>
      <c r="Q389" s="517"/>
      <c r="R389" s="517"/>
      <c r="S389" s="517"/>
      <c r="T389" s="517"/>
      <c r="U389" s="521"/>
      <c r="V389" s="497"/>
    </row>
    <row r="390" spans="1:23" ht="15" thickBot="1" x14ac:dyDescent="0.4">
      <c r="A390" s="1487"/>
      <c r="B390" s="522">
        <v>10</v>
      </c>
      <c r="C390" s="523"/>
      <c r="D390" s="524"/>
      <c r="E390" s="524"/>
      <c r="F390" s="523"/>
      <c r="G390" s="525"/>
      <c r="H390" s="523"/>
      <c r="I390" s="526"/>
      <c r="J390" s="527"/>
      <c r="K390" s="451"/>
      <c r="L390" s="528"/>
      <c r="M390" s="526"/>
      <c r="N390" s="452"/>
      <c r="O390" s="529"/>
      <c r="P390" s="529"/>
      <c r="Q390" s="526"/>
      <c r="R390" s="526"/>
      <c r="S390" s="526"/>
      <c r="T390" s="526"/>
      <c r="U390" s="530"/>
      <c r="V390" s="497"/>
    </row>
    <row r="391" spans="1:23" s="104" customFormat="1" ht="24.65" customHeight="1" thickBot="1" x14ac:dyDescent="0.4">
      <c r="A391" s="564"/>
      <c r="B391" s="430"/>
      <c r="C391" s="565"/>
      <c r="D391" s="566"/>
      <c r="E391" s="424" t="s">
        <v>331</v>
      </c>
      <c r="F391" s="425">
        <f>COUNTA(F381:F390)</f>
        <v>0</v>
      </c>
      <c r="G391" s="426">
        <f>COUNTA(G381:G390)</f>
        <v>0</v>
      </c>
      <c r="H391" s="565"/>
      <c r="I391" s="431"/>
      <c r="J391" s="567"/>
      <c r="K391" s="567"/>
      <c r="L391" s="568"/>
      <c r="M391" s="1354" t="s">
        <v>563</v>
      </c>
      <c r="N391" s="1355"/>
      <c r="O391" s="747">
        <f>SUM(O381:O390)</f>
        <v>0</v>
      </c>
      <c r="P391" s="748">
        <f>SUM(P381:P390)</f>
        <v>0</v>
      </c>
      <c r="Q391" s="431"/>
      <c r="S391" s="113"/>
      <c r="T391" s="117"/>
      <c r="U391" s="531"/>
      <c r="V391" s="455"/>
    </row>
    <row r="392" spans="1:23" ht="15" thickBot="1" x14ac:dyDescent="0.4">
      <c r="A392" s="532"/>
      <c r="B392" s="533"/>
      <c r="C392" s="534"/>
      <c r="D392" s="534"/>
      <c r="E392" s="534"/>
      <c r="F392" s="533"/>
      <c r="G392" s="534"/>
      <c r="H392" s="534"/>
      <c r="I392" s="533"/>
      <c r="J392" s="533"/>
      <c r="K392" s="533"/>
      <c r="L392" s="534"/>
      <c r="M392" s="534"/>
      <c r="N392" s="534"/>
      <c r="O392" s="534"/>
      <c r="P392" s="534"/>
      <c r="Q392" s="534"/>
      <c r="R392" s="534"/>
      <c r="S392" s="534"/>
      <c r="T392" s="535"/>
      <c r="U392" s="534"/>
      <c r="V392" s="536"/>
    </row>
    <row r="393" spans="1:23" ht="15" thickBot="1" x14ac:dyDescent="0.4">
      <c r="A393" s="493"/>
      <c r="B393" s="463"/>
      <c r="C393" s="494"/>
      <c r="D393" s="494"/>
      <c r="E393" s="494"/>
      <c r="F393" s="463"/>
      <c r="G393" s="494"/>
      <c r="H393" s="494"/>
      <c r="I393" s="463"/>
      <c r="J393" s="463"/>
      <c r="K393" s="463"/>
      <c r="L393" s="494"/>
      <c r="M393" s="494"/>
      <c r="N393" s="494"/>
      <c r="O393" s="494"/>
      <c r="P393" s="494"/>
      <c r="Q393" s="494"/>
      <c r="R393" s="494"/>
      <c r="S393" s="494"/>
      <c r="T393" s="494"/>
      <c r="U393" s="494"/>
      <c r="V393" s="495"/>
    </row>
    <row r="394" spans="1:23" ht="33.75" customHeight="1" thickBot="1" x14ac:dyDescent="0.4">
      <c r="A394" s="173" t="s">
        <v>9</v>
      </c>
      <c r="B394" s="1488" t="s">
        <v>145</v>
      </c>
      <c r="C394" s="1489"/>
      <c r="E394" s="1490" t="s">
        <v>294</v>
      </c>
      <c r="F394" s="1491"/>
      <c r="G394" s="1492">
        <f>VLOOKUP(B394,'EXTRAUrbano.Piano inv. forn '!$D$233:$AB$270,3,FALSE)</f>
        <v>0</v>
      </c>
      <c r="H394" s="1493"/>
      <c r="I394" s="486"/>
      <c r="J394" s="1490" t="s">
        <v>295</v>
      </c>
      <c r="K394" s="1494"/>
      <c r="L394" s="1491"/>
      <c r="M394" s="1492">
        <f>VLOOKUP(B394,'EXTRAUrbano.Piano inv. forn '!$D$233:$AB$270,4,O396)</f>
        <v>0</v>
      </c>
      <c r="N394" s="1493"/>
      <c r="P394" s="173" t="s">
        <v>296</v>
      </c>
      <c r="Q394" s="436"/>
      <c r="S394" s="496" t="s">
        <v>297</v>
      </c>
      <c r="T394" s="1495"/>
      <c r="U394" s="1496"/>
      <c r="V394" s="497"/>
    </row>
    <row r="395" spans="1:23" ht="13.5" customHeight="1" thickBot="1" x14ac:dyDescent="0.4">
      <c r="A395" s="498"/>
      <c r="B395" s="499"/>
      <c r="C395" s="499"/>
      <c r="E395" s="500"/>
      <c r="F395" s="500"/>
      <c r="G395" s="501"/>
      <c r="H395" s="501"/>
      <c r="I395" s="486"/>
      <c r="J395" s="500"/>
      <c r="K395" s="500"/>
      <c r="L395" s="500"/>
      <c r="M395" s="501"/>
      <c r="N395" s="501"/>
      <c r="P395" s="117"/>
      <c r="S395" s="117"/>
      <c r="T395" s="502"/>
      <c r="V395" s="503"/>
      <c r="W395" s="502"/>
    </row>
    <row r="396" spans="1:23" ht="33.75" customHeight="1" thickBot="1" x14ac:dyDescent="0.4">
      <c r="A396" s="1497" t="s">
        <v>298</v>
      </c>
      <c r="B396" s="1498"/>
      <c r="C396" s="1498"/>
      <c r="D396" s="1499"/>
      <c r="E396" s="1500">
        <f>VLOOKUP(B394,'EXTRAUrbano.Piano inv. forn '!$D$233:$AB$270,17,FALSE)</f>
        <v>0</v>
      </c>
      <c r="F396" s="1501"/>
      <c r="G396" s="1501"/>
      <c r="H396" s="1502"/>
      <c r="I396" s="486"/>
      <c r="J396" s="1503" t="s">
        <v>53</v>
      </c>
      <c r="K396" s="1504"/>
      <c r="L396" s="1505"/>
      <c r="M396" s="1500">
        <f>VLOOKUP(B394,'EXTRAUrbano.Piano inv. forn '!$D$233:$AB$270,19,FALSE)</f>
        <v>0</v>
      </c>
      <c r="N396" s="1502"/>
      <c r="O396" s="504"/>
      <c r="P396" s="496" t="s">
        <v>299</v>
      </c>
      <c r="Q396" s="505">
        <f>M396+E396</f>
        <v>0</v>
      </c>
      <c r="S396" s="496" t="s">
        <v>300</v>
      </c>
      <c r="T396" s="1495"/>
      <c r="U396" s="1496"/>
      <c r="V396" s="503"/>
      <c r="W396" s="502"/>
    </row>
    <row r="397" spans="1:23" ht="21.75" customHeight="1" thickBot="1" x14ac:dyDescent="0.4">
      <c r="A397" s="136"/>
      <c r="B397" s="137"/>
      <c r="C397" s="137"/>
      <c r="D397" s="137"/>
      <c r="E397" s="492"/>
      <c r="F397" s="492"/>
      <c r="G397" s="492"/>
      <c r="H397" s="492"/>
      <c r="I397" s="486"/>
      <c r="J397" s="500"/>
      <c r="K397" s="500"/>
      <c r="L397" s="500"/>
      <c r="M397" s="492"/>
      <c r="N397" s="492"/>
      <c r="O397" s="504"/>
      <c r="P397" s="117"/>
      <c r="Q397" s="504"/>
      <c r="S397" s="117"/>
      <c r="T397" s="499"/>
      <c r="U397" s="499"/>
      <c r="V397" s="503"/>
      <c r="W397" s="502"/>
    </row>
    <row r="398" spans="1:23" s="166" customFormat="1" ht="72" customHeight="1" x14ac:dyDescent="0.35">
      <c r="A398" s="1480" t="s">
        <v>301</v>
      </c>
      <c r="B398" s="1482" t="s">
        <v>302</v>
      </c>
      <c r="C398" s="1482" t="s">
        <v>303</v>
      </c>
      <c r="D398" s="169" t="s">
        <v>304</v>
      </c>
      <c r="E398" s="170" t="s">
        <v>305</v>
      </c>
      <c r="F398" s="169" t="s">
        <v>306</v>
      </c>
      <c r="G398" s="169" t="s">
        <v>307</v>
      </c>
      <c r="H398" s="171" t="s">
        <v>268</v>
      </c>
      <c r="I398" s="171" t="s">
        <v>308</v>
      </c>
      <c r="J398" s="171" t="s">
        <v>309</v>
      </c>
      <c r="K398" s="171" t="s">
        <v>818</v>
      </c>
      <c r="L398" s="171" t="s">
        <v>310</v>
      </c>
      <c r="M398" s="171" t="s">
        <v>311</v>
      </c>
      <c r="N398" s="171" t="s">
        <v>312</v>
      </c>
      <c r="O398" s="171" t="s">
        <v>313</v>
      </c>
      <c r="P398" s="171" t="s">
        <v>314</v>
      </c>
      <c r="Q398" s="171" t="s">
        <v>315</v>
      </c>
      <c r="R398" s="171" t="s">
        <v>316</v>
      </c>
      <c r="S398" s="171" t="s">
        <v>317</v>
      </c>
      <c r="T398" s="780" t="s">
        <v>819</v>
      </c>
      <c r="U398" s="1484" t="s">
        <v>319</v>
      </c>
      <c r="V398" s="438"/>
    </row>
    <row r="399" spans="1:23" s="166" customFormat="1" ht="40.5" customHeight="1" thickBot="1" x14ac:dyDescent="0.4">
      <c r="A399" s="1481"/>
      <c r="B399" s="1483"/>
      <c r="C399" s="1483"/>
      <c r="D399" s="172" t="s">
        <v>320</v>
      </c>
      <c r="E399" s="172" t="s">
        <v>333</v>
      </c>
      <c r="F399" s="172" t="s">
        <v>322</v>
      </c>
      <c r="G399" s="172" t="s">
        <v>322</v>
      </c>
      <c r="H399" s="172" t="s">
        <v>345</v>
      </c>
      <c r="I399" s="172" t="s">
        <v>348</v>
      </c>
      <c r="J399" s="172" t="s">
        <v>323</v>
      </c>
      <c r="K399" s="172" t="s">
        <v>324</v>
      </c>
      <c r="L399" s="172" t="s">
        <v>324</v>
      </c>
      <c r="M399" s="172" t="s">
        <v>325</v>
      </c>
      <c r="N399" s="172" t="s">
        <v>324</v>
      </c>
      <c r="O399" s="172" t="s">
        <v>326</v>
      </c>
      <c r="P399" s="172" t="s">
        <v>820</v>
      </c>
      <c r="Q399" s="172" t="s">
        <v>327</v>
      </c>
      <c r="R399" s="172" t="s">
        <v>328</v>
      </c>
      <c r="S399" s="172" t="s">
        <v>329</v>
      </c>
      <c r="T399" s="172" t="s">
        <v>329</v>
      </c>
      <c r="U399" s="1485"/>
      <c r="V399" s="438"/>
    </row>
    <row r="400" spans="1:23" ht="15" customHeight="1" x14ac:dyDescent="0.35">
      <c r="A400" s="1486" t="str">
        <f>B394</f>
        <v>EXTRA-urb.d.1</v>
      </c>
      <c r="B400" s="506">
        <v>1</v>
      </c>
      <c r="C400" s="224"/>
      <c r="D400" s="507"/>
      <c r="E400" s="507"/>
      <c r="F400" s="224"/>
      <c r="G400" s="508"/>
      <c r="H400" s="120"/>
      <c r="I400" s="509"/>
      <c r="J400" s="510"/>
      <c r="K400" s="442"/>
      <c r="L400" s="511"/>
      <c r="M400" s="509"/>
      <c r="N400" s="443"/>
      <c r="O400" s="512"/>
      <c r="P400" s="512"/>
      <c r="Q400" s="509"/>
      <c r="R400" s="509"/>
      <c r="S400" s="509"/>
      <c r="T400" s="509"/>
      <c r="U400" s="513"/>
      <c r="V400" s="497"/>
    </row>
    <row r="401" spans="1:23" x14ac:dyDescent="0.35">
      <c r="A401" s="1486"/>
      <c r="B401" s="514">
        <v>2</v>
      </c>
      <c r="C401" s="183"/>
      <c r="D401" s="515"/>
      <c r="E401" s="515"/>
      <c r="F401" s="183"/>
      <c r="G401" s="516"/>
      <c r="H401" s="183"/>
      <c r="I401" s="517"/>
      <c r="J401" s="518"/>
      <c r="K401" s="446"/>
      <c r="L401" s="519"/>
      <c r="M401" s="517"/>
      <c r="N401" s="447"/>
      <c r="O401" s="520"/>
      <c r="P401" s="520"/>
      <c r="Q401" s="517"/>
      <c r="R401" s="517" t="s">
        <v>330</v>
      </c>
      <c r="S401" s="517"/>
      <c r="T401" s="517"/>
      <c r="U401" s="521"/>
      <c r="V401" s="497"/>
    </row>
    <row r="402" spans="1:23" x14ac:dyDescent="0.35">
      <c r="A402" s="1486"/>
      <c r="B402" s="514">
        <v>3</v>
      </c>
      <c r="C402" s="183"/>
      <c r="D402" s="515"/>
      <c r="E402" s="515"/>
      <c r="F402" s="183"/>
      <c r="G402" s="516"/>
      <c r="H402" s="183"/>
      <c r="I402" s="517"/>
      <c r="J402" s="518"/>
      <c r="K402" s="446"/>
      <c r="L402" s="519"/>
      <c r="M402" s="517"/>
      <c r="N402" s="447"/>
      <c r="O402" s="520"/>
      <c r="P402" s="520"/>
      <c r="Q402" s="517"/>
      <c r="R402" s="517"/>
      <c r="S402" s="517"/>
      <c r="T402" s="517"/>
      <c r="U402" s="521"/>
      <c r="V402" s="497"/>
    </row>
    <row r="403" spans="1:23" x14ac:dyDescent="0.35">
      <c r="A403" s="1486"/>
      <c r="B403" s="514">
        <v>4</v>
      </c>
      <c r="C403" s="183"/>
      <c r="D403" s="515"/>
      <c r="E403" s="515"/>
      <c r="F403" s="183"/>
      <c r="G403" s="516"/>
      <c r="H403" s="183"/>
      <c r="I403" s="517"/>
      <c r="J403" s="518"/>
      <c r="K403" s="446"/>
      <c r="L403" s="519"/>
      <c r="M403" s="517"/>
      <c r="N403" s="447"/>
      <c r="O403" s="520"/>
      <c r="P403" s="520"/>
      <c r="Q403" s="517"/>
      <c r="R403" s="517"/>
      <c r="S403" s="517"/>
      <c r="T403" s="517"/>
      <c r="U403" s="521"/>
      <c r="V403" s="497"/>
    </row>
    <row r="404" spans="1:23" x14ac:dyDescent="0.35">
      <c r="A404" s="1486"/>
      <c r="B404" s="514">
        <v>5</v>
      </c>
      <c r="C404" s="183"/>
      <c r="D404" s="515"/>
      <c r="E404" s="515"/>
      <c r="F404" s="183"/>
      <c r="G404" s="516"/>
      <c r="H404" s="183"/>
      <c r="I404" s="517"/>
      <c r="J404" s="518"/>
      <c r="K404" s="446"/>
      <c r="L404" s="519"/>
      <c r="M404" s="517"/>
      <c r="N404" s="447"/>
      <c r="O404" s="520"/>
      <c r="P404" s="520"/>
      <c r="Q404" s="517"/>
      <c r="R404" s="517"/>
      <c r="S404" s="517"/>
      <c r="T404" s="517"/>
      <c r="U404" s="521"/>
      <c r="V404" s="497"/>
    </row>
    <row r="405" spans="1:23" x14ac:dyDescent="0.35">
      <c r="A405" s="1486"/>
      <c r="B405" s="514">
        <v>6</v>
      </c>
      <c r="C405" s="183"/>
      <c r="D405" s="515"/>
      <c r="E405" s="515"/>
      <c r="F405" s="183"/>
      <c r="G405" s="516"/>
      <c r="H405" s="183"/>
      <c r="I405" s="517"/>
      <c r="J405" s="518"/>
      <c r="K405" s="446"/>
      <c r="L405" s="519"/>
      <c r="M405" s="517"/>
      <c r="N405" s="447"/>
      <c r="O405" s="520"/>
      <c r="P405" s="520"/>
      <c r="Q405" s="517"/>
      <c r="R405" s="517"/>
      <c r="S405" s="517"/>
      <c r="T405" s="517"/>
      <c r="U405" s="521"/>
      <c r="V405" s="497"/>
    </row>
    <row r="406" spans="1:23" x14ac:dyDescent="0.35">
      <c r="A406" s="1486"/>
      <c r="B406" s="514">
        <v>7</v>
      </c>
      <c r="C406" s="183"/>
      <c r="D406" s="515"/>
      <c r="E406" s="515"/>
      <c r="F406" s="183"/>
      <c r="G406" s="516"/>
      <c r="H406" s="183"/>
      <c r="I406" s="517"/>
      <c r="J406" s="518"/>
      <c r="K406" s="446"/>
      <c r="L406" s="519"/>
      <c r="M406" s="517"/>
      <c r="N406" s="447"/>
      <c r="O406" s="520"/>
      <c r="P406" s="520"/>
      <c r="Q406" s="517"/>
      <c r="R406" s="517"/>
      <c r="S406" s="517"/>
      <c r="T406" s="517"/>
      <c r="U406" s="521"/>
      <c r="V406" s="497"/>
    </row>
    <row r="407" spans="1:23" x14ac:dyDescent="0.35">
      <c r="A407" s="1486"/>
      <c r="B407" s="514">
        <v>8</v>
      </c>
      <c r="C407" s="183"/>
      <c r="D407" s="515"/>
      <c r="E407" s="515"/>
      <c r="F407" s="183"/>
      <c r="G407" s="516"/>
      <c r="H407" s="183"/>
      <c r="I407" s="517"/>
      <c r="J407" s="518"/>
      <c r="K407" s="446"/>
      <c r="L407" s="519"/>
      <c r="M407" s="517"/>
      <c r="N407" s="447"/>
      <c r="O407" s="520"/>
      <c r="P407" s="520"/>
      <c r="Q407" s="517"/>
      <c r="R407" s="517"/>
      <c r="S407" s="517"/>
      <c r="T407" s="517"/>
      <c r="U407" s="521"/>
      <c r="V407" s="497"/>
    </row>
    <row r="408" spans="1:23" x14ac:dyDescent="0.35">
      <c r="A408" s="1486"/>
      <c r="B408" s="514">
        <v>9</v>
      </c>
      <c r="C408" s="183"/>
      <c r="D408" s="515"/>
      <c r="E408" s="515"/>
      <c r="F408" s="183"/>
      <c r="G408" s="516"/>
      <c r="H408" s="183"/>
      <c r="I408" s="517"/>
      <c r="J408" s="518"/>
      <c r="K408" s="446"/>
      <c r="L408" s="519"/>
      <c r="M408" s="517"/>
      <c r="N408" s="447"/>
      <c r="O408" s="520"/>
      <c r="P408" s="520"/>
      <c r="Q408" s="517"/>
      <c r="R408" s="517"/>
      <c r="S408" s="517"/>
      <c r="T408" s="517"/>
      <c r="U408" s="521"/>
      <c r="V408" s="497"/>
    </row>
    <row r="409" spans="1:23" ht="15" thickBot="1" x14ac:dyDescent="0.4">
      <c r="A409" s="1487"/>
      <c r="B409" s="522">
        <v>10</v>
      </c>
      <c r="C409" s="523"/>
      <c r="D409" s="524"/>
      <c r="E409" s="524"/>
      <c r="F409" s="523"/>
      <c r="G409" s="525"/>
      <c r="H409" s="523"/>
      <c r="I409" s="526"/>
      <c r="J409" s="527"/>
      <c r="K409" s="451"/>
      <c r="L409" s="528"/>
      <c r="M409" s="526"/>
      <c r="N409" s="452"/>
      <c r="O409" s="529"/>
      <c r="P409" s="529"/>
      <c r="Q409" s="526"/>
      <c r="R409" s="526"/>
      <c r="S409" s="526"/>
      <c r="T409" s="526"/>
      <c r="U409" s="530"/>
      <c r="V409" s="497"/>
    </row>
    <row r="410" spans="1:23" s="104" customFormat="1" ht="24.65" customHeight="1" thickBot="1" x14ac:dyDescent="0.4">
      <c r="A410" s="564"/>
      <c r="B410" s="430"/>
      <c r="C410" s="565"/>
      <c r="D410" s="566"/>
      <c r="E410" s="424" t="s">
        <v>331</v>
      </c>
      <c r="F410" s="425">
        <f>COUNTA(F400:F409)</f>
        <v>0</v>
      </c>
      <c r="G410" s="426">
        <f>COUNTA(G400:G409)</f>
        <v>0</v>
      </c>
      <c r="H410" s="565"/>
      <c r="I410" s="431"/>
      <c r="J410" s="567"/>
      <c r="K410" s="567"/>
      <c r="L410" s="568"/>
      <c r="M410" s="1354" t="s">
        <v>563</v>
      </c>
      <c r="N410" s="1355"/>
      <c r="O410" s="747">
        <f>SUM(O400:O409)</f>
        <v>0</v>
      </c>
      <c r="P410" s="748">
        <f>SUM(P400:P409)</f>
        <v>0</v>
      </c>
      <c r="Q410" s="431"/>
      <c r="S410" s="113"/>
      <c r="T410" s="117"/>
      <c r="U410" s="531"/>
      <c r="V410" s="455"/>
    </row>
    <row r="411" spans="1:23" ht="15" thickBot="1" x14ac:dyDescent="0.4">
      <c r="A411" s="532"/>
      <c r="B411" s="533"/>
      <c r="C411" s="534"/>
      <c r="D411" s="534"/>
      <c r="E411" s="534"/>
      <c r="F411" s="533"/>
      <c r="G411" s="534"/>
      <c r="H411" s="534"/>
      <c r="I411" s="533"/>
      <c r="J411" s="533"/>
      <c r="K411" s="533"/>
      <c r="L411" s="534"/>
      <c r="M411" s="534"/>
      <c r="N411" s="534"/>
      <c r="O411" s="534"/>
      <c r="P411" s="534"/>
      <c r="Q411" s="534"/>
      <c r="R411" s="534"/>
      <c r="S411" s="534"/>
      <c r="T411" s="535"/>
      <c r="U411" s="534"/>
      <c r="V411" s="536"/>
    </row>
    <row r="412" spans="1:23" ht="15" thickBot="1" x14ac:dyDescent="0.4">
      <c r="A412" s="493"/>
      <c r="B412" s="463"/>
      <c r="C412" s="494"/>
      <c r="D412" s="494"/>
      <c r="E412" s="494"/>
      <c r="F412" s="463"/>
      <c r="G412" s="494"/>
      <c r="H412" s="494"/>
      <c r="I412" s="463"/>
      <c r="J412" s="463"/>
      <c r="K412" s="463"/>
      <c r="L412" s="494"/>
      <c r="M412" s="494"/>
      <c r="N412" s="494"/>
      <c r="O412" s="494"/>
      <c r="P412" s="494"/>
      <c r="Q412" s="494"/>
      <c r="R412" s="494"/>
      <c r="S412" s="494"/>
      <c r="T412" s="494"/>
      <c r="U412" s="494"/>
      <c r="V412" s="495"/>
    </row>
    <row r="413" spans="1:23" ht="33.75" customHeight="1" thickBot="1" x14ac:dyDescent="0.4">
      <c r="A413" s="173" t="s">
        <v>9</v>
      </c>
      <c r="B413" s="1488" t="s">
        <v>145</v>
      </c>
      <c r="C413" s="1489"/>
      <c r="E413" s="1490" t="s">
        <v>294</v>
      </c>
      <c r="F413" s="1491"/>
      <c r="G413" s="1492">
        <f>VLOOKUP(B413,'EXTRAUrbano.Piano inv. forn '!$D$233:$AB$270,3,FALSE)</f>
        <v>0</v>
      </c>
      <c r="H413" s="1493"/>
      <c r="I413" s="486"/>
      <c r="J413" s="1490" t="s">
        <v>295</v>
      </c>
      <c r="K413" s="1494"/>
      <c r="L413" s="1491"/>
      <c r="M413" s="1492">
        <f>VLOOKUP(B413,'EXTRAUrbano.Piano inv. forn '!$D$233:$AB$270,4,O415)</f>
        <v>0</v>
      </c>
      <c r="N413" s="1493"/>
      <c r="P413" s="173" t="s">
        <v>296</v>
      </c>
      <c r="Q413" s="436"/>
      <c r="S413" s="496" t="s">
        <v>297</v>
      </c>
      <c r="T413" s="1495"/>
      <c r="U413" s="1496"/>
      <c r="V413" s="497"/>
    </row>
    <row r="414" spans="1:23" ht="13.5" customHeight="1" thickBot="1" x14ac:dyDescent="0.4">
      <c r="A414" s="498"/>
      <c r="B414" s="499"/>
      <c r="C414" s="499"/>
      <c r="E414" s="500"/>
      <c r="F414" s="500"/>
      <c r="G414" s="501"/>
      <c r="H414" s="501"/>
      <c r="I414" s="486"/>
      <c r="J414" s="500"/>
      <c r="K414" s="500"/>
      <c r="L414" s="500"/>
      <c r="M414" s="501"/>
      <c r="N414" s="501"/>
      <c r="P414" s="117"/>
      <c r="S414" s="117"/>
      <c r="T414" s="502"/>
      <c r="V414" s="503"/>
      <c r="W414" s="502"/>
    </row>
    <row r="415" spans="1:23" ht="33.75" customHeight="1" thickBot="1" x14ac:dyDescent="0.4">
      <c r="A415" s="1497" t="s">
        <v>298</v>
      </c>
      <c r="B415" s="1498"/>
      <c r="C415" s="1498"/>
      <c r="D415" s="1499"/>
      <c r="E415" s="1500">
        <f>VLOOKUP(B413,'EXTRAUrbano.Piano inv. forn '!$D$233:$AB$270,17,FALSE)</f>
        <v>0</v>
      </c>
      <c r="F415" s="1501"/>
      <c r="G415" s="1501"/>
      <c r="H415" s="1502"/>
      <c r="I415" s="486"/>
      <c r="J415" s="1503" t="s">
        <v>53</v>
      </c>
      <c r="K415" s="1504"/>
      <c r="L415" s="1505"/>
      <c r="M415" s="1500">
        <f>VLOOKUP(B413,'EXTRAUrbano.Piano inv. forn '!$D$233:$AB$270,19,FALSE)</f>
        <v>0</v>
      </c>
      <c r="N415" s="1502"/>
      <c r="O415" s="504"/>
      <c r="P415" s="496" t="s">
        <v>299</v>
      </c>
      <c r="Q415" s="505">
        <f>M415+E415</f>
        <v>0</v>
      </c>
      <c r="S415" s="496" t="s">
        <v>300</v>
      </c>
      <c r="T415" s="1495"/>
      <c r="U415" s="1496"/>
      <c r="V415" s="503"/>
      <c r="W415" s="502"/>
    </row>
    <row r="416" spans="1:23" ht="21.75" customHeight="1" thickBot="1" x14ac:dyDescent="0.4">
      <c r="A416" s="136"/>
      <c r="B416" s="137"/>
      <c r="C416" s="137"/>
      <c r="D416" s="137"/>
      <c r="E416" s="492"/>
      <c r="F416" s="492"/>
      <c r="G416" s="492"/>
      <c r="H416" s="492"/>
      <c r="I416" s="486"/>
      <c r="J416" s="500"/>
      <c r="K416" s="500"/>
      <c r="L416" s="500"/>
      <c r="M416" s="492"/>
      <c r="N416" s="492"/>
      <c r="O416" s="504"/>
      <c r="P416" s="117"/>
      <c r="Q416" s="504"/>
      <c r="S416" s="117"/>
      <c r="T416" s="499"/>
      <c r="U416" s="499"/>
      <c r="V416" s="503"/>
      <c r="W416" s="502"/>
    </row>
    <row r="417" spans="1:22" s="166" customFormat="1" ht="72" customHeight="1" x14ac:dyDescent="0.35">
      <c r="A417" s="1480" t="s">
        <v>301</v>
      </c>
      <c r="B417" s="1482" t="s">
        <v>302</v>
      </c>
      <c r="C417" s="1482" t="s">
        <v>303</v>
      </c>
      <c r="D417" s="169" t="s">
        <v>304</v>
      </c>
      <c r="E417" s="170" t="s">
        <v>305</v>
      </c>
      <c r="F417" s="169" t="s">
        <v>306</v>
      </c>
      <c r="G417" s="169" t="s">
        <v>307</v>
      </c>
      <c r="H417" s="171" t="s">
        <v>268</v>
      </c>
      <c r="I417" s="171" t="s">
        <v>308</v>
      </c>
      <c r="J417" s="171" t="s">
        <v>309</v>
      </c>
      <c r="K417" s="171" t="s">
        <v>818</v>
      </c>
      <c r="L417" s="171" t="s">
        <v>310</v>
      </c>
      <c r="M417" s="171" t="s">
        <v>311</v>
      </c>
      <c r="N417" s="171" t="s">
        <v>312</v>
      </c>
      <c r="O417" s="171" t="s">
        <v>313</v>
      </c>
      <c r="P417" s="171" t="s">
        <v>314</v>
      </c>
      <c r="Q417" s="171" t="s">
        <v>315</v>
      </c>
      <c r="R417" s="171" t="s">
        <v>316</v>
      </c>
      <c r="S417" s="171" t="s">
        <v>317</v>
      </c>
      <c r="T417" s="780" t="s">
        <v>819</v>
      </c>
      <c r="U417" s="1484" t="s">
        <v>319</v>
      </c>
      <c r="V417" s="438"/>
    </row>
    <row r="418" spans="1:22" s="166" customFormat="1" ht="40.5" customHeight="1" thickBot="1" x14ac:dyDescent="0.4">
      <c r="A418" s="1481"/>
      <c r="B418" s="1483"/>
      <c r="C418" s="1483"/>
      <c r="D418" s="172" t="s">
        <v>320</v>
      </c>
      <c r="E418" s="172" t="s">
        <v>333</v>
      </c>
      <c r="F418" s="172" t="s">
        <v>322</v>
      </c>
      <c r="G418" s="172" t="s">
        <v>322</v>
      </c>
      <c r="H418" s="172" t="s">
        <v>345</v>
      </c>
      <c r="I418" s="172" t="s">
        <v>348</v>
      </c>
      <c r="J418" s="172" t="s">
        <v>323</v>
      </c>
      <c r="K418" s="172" t="s">
        <v>324</v>
      </c>
      <c r="L418" s="172" t="s">
        <v>324</v>
      </c>
      <c r="M418" s="172" t="s">
        <v>325</v>
      </c>
      <c r="N418" s="172" t="s">
        <v>324</v>
      </c>
      <c r="O418" s="172" t="s">
        <v>326</v>
      </c>
      <c r="P418" s="172" t="s">
        <v>820</v>
      </c>
      <c r="Q418" s="172" t="s">
        <v>327</v>
      </c>
      <c r="R418" s="172" t="s">
        <v>328</v>
      </c>
      <c r="S418" s="172" t="s">
        <v>329</v>
      </c>
      <c r="T418" s="172" t="s">
        <v>329</v>
      </c>
      <c r="U418" s="1485"/>
      <c r="V418" s="438"/>
    </row>
    <row r="419" spans="1:22" ht="15" customHeight="1" x14ac:dyDescent="0.35">
      <c r="A419" s="1486" t="str">
        <f>B413</f>
        <v>EXTRA-urb.d.1</v>
      </c>
      <c r="B419" s="506">
        <v>1</v>
      </c>
      <c r="C419" s="224"/>
      <c r="D419" s="507"/>
      <c r="E419" s="507"/>
      <c r="F419" s="224"/>
      <c r="G419" s="508"/>
      <c r="H419" s="120"/>
      <c r="I419" s="509"/>
      <c r="J419" s="510"/>
      <c r="K419" s="442"/>
      <c r="L419" s="511"/>
      <c r="M419" s="509"/>
      <c r="N419" s="443"/>
      <c r="O419" s="512"/>
      <c r="P419" s="512"/>
      <c r="Q419" s="509"/>
      <c r="R419" s="509"/>
      <c r="S419" s="509"/>
      <c r="T419" s="509"/>
      <c r="U419" s="513"/>
      <c r="V419" s="497"/>
    </row>
    <row r="420" spans="1:22" x14ac:dyDescent="0.35">
      <c r="A420" s="1486"/>
      <c r="B420" s="514">
        <v>2</v>
      </c>
      <c r="C420" s="183"/>
      <c r="D420" s="515"/>
      <c r="E420" s="515"/>
      <c r="F420" s="183"/>
      <c r="G420" s="516"/>
      <c r="H420" s="183"/>
      <c r="I420" s="517"/>
      <c r="J420" s="518"/>
      <c r="K420" s="446"/>
      <c r="L420" s="519"/>
      <c r="M420" s="517"/>
      <c r="N420" s="447"/>
      <c r="O420" s="520"/>
      <c r="P420" s="520"/>
      <c r="Q420" s="517"/>
      <c r="R420" s="517" t="s">
        <v>330</v>
      </c>
      <c r="S420" s="517"/>
      <c r="T420" s="517"/>
      <c r="U420" s="521"/>
      <c r="V420" s="497"/>
    </row>
    <row r="421" spans="1:22" x14ac:dyDescent="0.35">
      <c r="A421" s="1486"/>
      <c r="B421" s="514">
        <v>3</v>
      </c>
      <c r="C421" s="183"/>
      <c r="D421" s="515"/>
      <c r="E421" s="515"/>
      <c r="F421" s="183"/>
      <c r="G421" s="516"/>
      <c r="H421" s="183"/>
      <c r="I421" s="517"/>
      <c r="J421" s="518"/>
      <c r="K421" s="446"/>
      <c r="L421" s="519"/>
      <c r="M421" s="517"/>
      <c r="N421" s="447"/>
      <c r="O421" s="520"/>
      <c r="P421" s="520"/>
      <c r="Q421" s="517"/>
      <c r="R421" s="517"/>
      <c r="S421" s="517"/>
      <c r="T421" s="517"/>
      <c r="U421" s="521"/>
      <c r="V421" s="497"/>
    </row>
    <row r="422" spans="1:22" x14ac:dyDescent="0.35">
      <c r="A422" s="1486"/>
      <c r="B422" s="514">
        <v>4</v>
      </c>
      <c r="C422" s="183"/>
      <c r="D422" s="515"/>
      <c r="E422" s="515"/>
      <c r="F422" s="183"/>
      <c r="G422" s="516"/>
      <c r="H422" s="183"/>
      <c r="I422" s="517"/>
      <c r="J422" s="518"/>
      <c r="K422" s="446"/>
      <c r="L422" s="519"/>
      <c r="M422" s="517"/>
      <c r="N422" s="447"/>
      <c r="O422" s="520"/>
      <c r="P422" s="520"/>
      <c r="Q422" s="517"/>
      <c r="R422" s="517"/>
      <c r="S422" s="517"/>
      <c r="T422" s="517"/>
      <c r="U422" s="521"/>
      <c r="V422" s="497"/>
    </row>
    <row r="423" spans="1:22" x14ac:dyDescent="0.35">
      <c r="A423" s="1486"/>
      <c r="B423" s="514">
        <v>5</v>
      </c>
      <c r="C423" s="183"/>
      <c r="D423" s="515"/>
      <c r="E423" s="515"/>
      <c r="F423" s="183"/>
      <c r="G423" s="516"/>
      <c r="H423" s="183"/>
      <c r="I423" s="517"/>
      <c r="J423" s="518"/>
      <c r="K423" s="446"/>
      <c r="L423" s="519"/>
      <c r="M423" s="517"/>
      <c r="N423" s="447"/>
      <c r="O423" s="520"/>
      <c r="P423" s="520"/>
      <c r="Q423" s="517"/>
      <c r="R423" s="517"/>
      <c r="S423" s="517"/>
      <c r="T423" s="517"/>
      <c r="U423" s="521"/>
      <c r="V423" s="497"/>
    </row>
    <row r="424" spans="1:22" x14ac:dyDescent="0.35">
      <c r="A424" s="1486"/>
      <c r="B424" s="514">
        <v>6</v>
      </c>
      <c r="C424" s="183"/>
      <c r="D424" s="515"/>
      <c r="E424" s="515"/>
      <c r="F424" s="183"/>
      <c r="G424" s="516"/>
      <c r="H424" s="183"/>
      <c r="I424" s="517"/>
      <c r="J424" s="518"/>
      <c r="K424" s="446"/>
      <c r="L424" s="519"/>
      <c r="M424" s="517"/>
      <c r="N424" s="447"/>
      <c r="O424" s="520"/>
      <c r="P424" s="520"/>
      <c r="Q424" s="517"/>
      <c r="R424" s="517"/>
      <c r="S424" s="517"/>
      <c r="T424" s="517"/>
      <c r="U424" s="521"/>
      <c r="V424" s="497"/>
    </row>
    <row r="425" spans="1:22" x14ac:dyDescent="0.35">
      <c r="A425" s="1486"/>
      <c r="B425" s="514">
        <v>7</v>
      </c>
      <c r="C425" s="183"/>
      <c r="D425" s="515"/>
      <c r="E425" s="515"/>
      <c r="F425" s="183"/>
      <c r="G425" s="516"/>
      <c r="H425" s="183"/>
      <c r="I425" s="517"/>
      <c r="J425" s="518"/>
      <c r="K425" s="446"/>
      <c r="L425" s="519"/>
      <c r="M425" s="517"/>
      <c r="N425" s="447"/>
      <c r="O425" s="520"/>
      <c r="P425" s="520"/>
      <c r="Q425" s="517"/>
      <c r="R425" s="517"/>
      <c r="S425" s="517"/>
      <c r="T425" s="517"/>
      <c r="U425" s="521"/>
      <c r="V425" s="497"/>
    </row>
    <row r="426" spans="1:22" x14ac:dyDescent="0.35">
      <c r="A426" s="1486"/>
      <c r="B426" s="514">
        <v>8</v>
      </c>
      <c r="C426" s="183"/>
      <c r="D426" s="515"/>
      <c r="E426" s="515"/>
      <c r="F426" s="183"/>
      <c r="G426" s="516"/>
      <c r="H426" s="183"/>
      <c r="I426" s="517"/>
      <c r="J426" s="518"/>
      <c r="K426" s="446"/>
      <c r="L426" s="519"/>
      <c r="M426" s="517"/>
      <c r="N426" s="447"/>
      <c r="O426" s="520"/>
      <c r="P426" s="520"/>
      <c r="Q426" s="517"/>
      <c r="R426" s="517"/>
      <c r="S426" s="517"/>
      <c r="T426" s="517"/>
      <c r="U426" s="521"/>
      <c r="V426" s="497"/>
    </row>
    <row r="427" spans="1:22" x14ac:dyDescent="0.35">
      <c r="A427" s="1486"/>
      <c r="B427" s="514">
        <v>9</v>
      </c>
      <c r="C427" s="183"/>
      <c r="D427" s="515"/>
      <c r="E427" s="515"/>
      <c r="F427" s="183"/>
      <c r="G427" s="516"/>
      <c r="H427" s="183"/>
      <c r="I427" s="517"/>
      <c r="J427" s="518"/>
      <c r="K427" s="446"/>
      <c r="L427" s="519"/>
      <c r="M427" s="517"/>
      <c r="N427" s="447"/>
      <c r="O427" s="520"/>
      <c r="P427" s="520"/>
      <c r="Q427" s="517"/>
      <c r="R427" s="517"/>
      <c r="S427" s="517"/>
      <c r="T427" s="517"/>
      <c r="U427" s="521"/>
      <c r="V427" s="497"/>
    </row>
    <row r="428" spans="1:22" ht="15" thickBot="1" x14ac:dyDescent="0.4">
      <c r="A428" s="1487"/>
      <c r="B428" s="522">
        <v>10</v>
      </c>
      <c r="C428" s="523"/>
      <c r="D428" s="524"/>
      <c r="E428" s="524"/>
      <c r="F428" s="523"/>
      <c r="G428" s="525"/>
      <c r="H428" s="523"/>
      <c r="I428" s="526"/>
      <c r="J428" s="527"/>
      <c r="K428" s="451"/>
      <c r="L428" s="528"/>
      <c r="M428" s="526"/>
      <c r="N428" s="452"/>
      <c r="O428" s="529"/>
      <c r="P428" s="529"/>
      <c r="Q428" s="526"/>
      <c r="R428" s="526"/>
      <c r="S428" s="526"/>
      <c r="T428" s="526"/>
      <c r="U428" s="530"/>
      <c r="V428" s="497"/>
    </row>
    <row r="429" spans="1:22" s="104" customFormat="1" ht="24.65" customHeight="1" thickBot="1" x14ac:dyDescent="0.4">
      <c r="A429" s="564"/>
      <c r="B429" s="430"/>
      <c r="C429" s="565"/>
      <c r="D429" s="566"/>
      <c r="E429" s="424" t="s">
        <v>331</v>
      </c>
      <c r="F429" s="425">
        <f>COUNTA(F419:F428)</f>
        <v>0</v>
      </c>
      <c r="G429" s="426">
        <f>COUNTA(G419:G428)</f>
        <v>0</v>
      </c>
      <c r="H429" s="565"/>
      <c r="I429" s="431"/>
      <c r="J429" s="567"/>
      <c r="K429" s="567"/>
      <c r="L429" s="568"/>
      <c r="M429" s="1354" t="s">
        <v>563</v>
      </c>
      <c r="N429" s="1355"/>
      <c r="O429" s="747">
        <f>SUM(O419:O428)</f>
        <v>0</v>
      </c>
      <c r="P429" s="748">
        <f>SUM(P419:P428)</f>
        <v>0</v>
      </c>
      <c r="Q429" s="431"/>
      <c r="S429" s="113"/>
      <c r="T429" s="117"/>
      <c r="U429" s="531"/>
      <c r="V429" s="455"/>
    </row>
    <row r="430" spans="1:22" ht="15" thickBot="1" x14ac:dyDescent="0.4">
      <c r="A430" s="532"/>
      <c r="B430" s="533"/>
      <c r="C430" s="534"/>
      <c r="D430" s="534"/>
      <c r="E430" s="534"/>
      <c r="F430" s="533"/>
      <c r="G430" s="534"/>
      <c r="H430" s="534"/>
      <c r="I430" s="533"/>
      <c r="J430" s="533"/>
      <c r="K430" s="533"/>
      <c r="L430" s="534"/>
      <c r="M430" s="534"/>
      <c r="N430" s="534"/>
      <c r="O430" s="534"/>
      <c r="P430" s="534"/>
      <c r="Q430" s="534"/>
      <c r="R430" s="534"/>
      <c r="S430" s="534"/>
      <c r="T430" s="535"/>
      <c r="U430" s="534"/>
      <c r="V430" s="536"/>
    </row>
    <row r="431" spans="1:22" ht="15" thickBot="1" x14ac:dyDescent="0.4">
      <c r="A431" s="493"/>
      <c r="B431" s="463"/>
      <c r="C431" s="494"/>
      <c r="D431" s="494"/>
      <c r="E431" s="494"/>
      <c r="F431" s="463"/>
      <c r="G431" s="494"/>
      <c r="H431" s="494"/>
      <c r="I431" s="463"/>
      <c r="J431" s="463"/>
      <c r="K431" s="463"/>
      <c r="L431" s="494"/>
      <c r="M431" s="494"/>
      <c r="N431" s="494"/>
      <c r="O431" s="494"/>
      <c r="P431" s="494"/>
      <c r="Q431" s="494"/>
      <c r="R431" s="494"/>
      <c r="S431" s="494"/>
      <c r="T431" s="494"/>
      <c r="U431" s="494"/>
      <c r="V431" s="495"/>
    </row>
    <row r="432" spans="1:22" ht="33.75" customHeight="1" thickBot="1" x14ac:dyDescent="0.4">
      <c r="A432" s="173" t="s">
        <v>9</v>
      </c>
      <c r="B432" s="1488" t="s">
        <v>145</v>
      </c>
      <c r="C432" s="1489"/>
      <c r="E432" s="1490" t="s">
        <v>294</v>
      </c>
      <c r="F432" s="1491"/>
      <c r="G432" s="1492">
        <f>VLOOKUP(B432,'EXTRAUrbano.Piano inv. forn '!$D$233:$AB$270,3,FALSE)</f>
        <v>0</v>
      </c>
      <c r="H432" s="1493"/>
      <c r="I432" s="486"/>
      <c r="J432" s="1490" t="s">
        <v>295</v>
      </c>
      <c r="K432" s="1494"/>
      <c r="L432" s="1491"/>
      <c r="M432" s="1492">
        <f>VLOOKUP(B432,'EXTRAUrbano.Piano inv. forn '!$D$233:$AB$270,4,O434)</f>
        <v>0</v>
      </c>
      <c r="N432" s="1493"/>
      <c r="P432" s="173" t="s">
        <v>296</v>
      </c>
      <c r="Q432" s="436"/>
      <c r="S432" s="496" t="s">
        <v>297</v>
      </c>
      <c r="T432" s="1495"/>
      <c r="U432" s="1496"/>
      <c r="V432" s="497"/>
    </row>
    <row r="433" spans="1:23" ht="13.5" customHeight="1" thickBot="1" x14ac:dyDescent="0.4">
      <c r="A433" s="498"/>
      <c r="B433" s="499"/>
      <c r="C433" s="499"/>
      <c r="E433" s="500"/>
      <c r="F433" s="500"/>
      <c r="G433" s="501"/>
      <c r="H433" s="501"/>
      <c r="I433" s="486"/>
      <c r="J433" s="500"/>
      <c r="K433" s="500"/>
      <c r="L433" s="500"/>
      <c r="M433" s="501"/>
      <c r="N433" s="501"/>
      <c r="P433" s="117"/>
      <c r="S433" s="117"/>
      <c r="T433" s="502"/>
      <c r="V433" s="503"/>
      <c r="W433" s="502"/>
    </row>
    <row r="434" spans="1:23" ht="33.75" customHeight="1" thickBot="1" x14ac:dyDescent="0.4">
      <c r="A434" s="1497" t="s">
        <v>298</v>
      </c>
      <c r="B434" s="1498"/>
      <c r="C434" s="1498"/>
      <c r="D434" s="1499"/>
      <c r="E434" s="1500">
        <f>VLOOKUP(B432,'EXTRAUrbano.Piano inv. forn '!$D$233:$AB$270,17,FALSE)</f>
        <v>0</v>
      </c>
      <c r="F434" s="1501"/>
      <c r="G434" s="1501"/>
      <c r="H434" s="1502"/>
      <c r="I434" s="486"/>
      <c r="J434" s="1503" t="s">
        <v>53</v>
      </c>
      <c r="K434" s="1504"/>
      <c r="L434" s="1505"/>
      <c r="M434" s="1500">
        <f>VLOOKUP(B432,'EXTRAUrbano.Piano inv. forn '!$D$233:$AB$270,19,FALSE)</f>
        <v>0</v>
      </c>
      <c r="N434" s="1502"/>
      <c r="O434" s="504"/>
      <c r="P434" s="496" t="s">
        <v>299</v>
      </c>
      <c r="Q434" s="505">
        <f>M434+E434</f>
        <v>0</v>
      </c>
      <c r="S434" s="496" t="s">
        <v>300</v>
      </c>
      <c r="T434" s="1495"/>
      <c r="U434" s="1496"/>
      <c r="V434" s="503"/>
      <c r="W434" s="502"/>
    </row>
    <row r="435" spans="1:23" ht="21.75" customHeight="1" thickBot="1" x14ac:dyDescent="0.4">
      <c r="A435" s="136"/>
      <c r="B435" s="137"/>
      <c r="C435" s="137"/>
      <c r="D435" s="137"/>
      <c r="E435" s="492"/>
      <c r="F435" s="492"/>
      <c r="G435" s="492"/>
      <c r="H435" s="492"/>
      <c r="I435" s="486"/>
      <c r="J435" s="500"/>
      <c r="K435" s="500"/>
      <c r="L435" s="500"/>
      <c r="M435" s="492"/>
      <c r="N435" s="492"/>
      <c r="O435" s="504"/>
      <c r="P435" s="117"/>
      <c r="Q435" s="504"/>
      <c r="S435" s="117"/>
      <c r="T435" s="499"/>
      <c r="U435" s="499"/>
      <c r="V435" s="503"/>
      <c r="W435" s="502"/>
    </row>
    <row r="436" spans="1:23" s="166" customFormat="1" ht="72" customHeight="1" x14ac:dyDescent="0.35">
      <c r="A436" s="1480" t="s">
        <v>301</v>
      </c>
      <c r="B436" s="1482" t="s">
        <v>302</v>
      </c>
      <c r="C436" s="1482" t="s">
        <v>303</v>
      </c>
      <c r="D436" s="169" t="s">
        <v>304</v>
      </c>
      <c r="E436" s="170" t="s">
        <v>305</v>
      </c>
      <c r="F436" s="169" t="s">
        <v>306</v>
      </c>
      <c r="G436" s="169" t="s">
        <v>307</v>
      </c>
      <c r="H436" s="171" t="s">
        <v>268</v>
      </c>
      <c r="I436" s="171" t="s">
        <v>308</v>
      </c>
      <c r="J436" s="171" t="s">
        <v>309</v>
      </c>
      <c r="K436" s="171" t="s">
        <v>818</v>
      </c>
      <c r="L436" s="171" t="s">
        <v>310</v>
      </c>
      <c r="M436" s="171" t="s">
        <v>311</v>
      </c>
      <c r="N436" s="171" t="s">
        <v>312</v>
      </c>
      <c r="O436" s="171" t="s">
        <v>313</v>
      </c>
      <c r="P436" s="171" t="s">
        <v>314</v>
      </c>
      <c r="Q436" s="171" t="s">
        <v>315</v>
      </c>
      <c r="R436" s="171" t="s">
        <v>316</v>
      </c>
      <c r="S436" s="171" t="s">
        <v>317</v>
      </c>
      <c r="T436" s="780" t="s">
        <v>819</v>
      </c>
      <c r="U436" s="1484" t="s">
        <v>319</v>
      </c>
      <c r="V436" s="438"/>
    </row>
    <row r="437" spans="1:23" s="166" customFormat="1" ht="40.5" customHeight="1" thickBot="1" x14ac:dyDescent="0.4">
      <c r="A437" s="1481"/>
      <c r="B437" s="1483"/>
      <c r="C437" s="1483"/>
      <c r="D437" s="172" t="s">
        <v>320</v>
      </c>
      <c r="E437" s="172" t="s">
        <v>333</v>
      </c>
      <c r="F437" s="172" t="s">
        <v>322</v>
      </c>
      <c r="G437" s="172" t="s">
        <v>322</v>
      </c>
      <c r="H437" s="172" t="s">
        <v>345</v>
      </c>
      <c r="I437" s="172" t="s">
        <v>348</v>
      </c>
      <c r="J437" s="172" t="s">
        <v>323</v>
      </c>
      <c r="K437" s="172" t="s">
        <v>324</v>
      </c>
      <c r="L437" s="172" t="s">
        <v>324</v>
      </c>
      <c r="M437" s="172" t="s">
        <v>325</v>
      </c>
      <c r="N437" s="172" t="s">
        <v>324</v>
      </c>
      <c r="O437" s="172" t="s">
        <v>326</v>
      </c>
      <c r="P437" s="172" t="s">
        <v>820</v>
      </c>
      <c r="Q437" s="172" t="s">
        <v>327</v>
      </c>
      <c r="R437" s="172" t="s">
        <v>328</v>
      </c>
      <c r="S437" s="172" t="s">
        <v>329</v>
      </c>
      <c r="T437" s="172" t="s">
        <v>329</v>
      </c>
      <c r="U437" s="1485"/>
      <c r="V437" s="438"/>
    </row>
    <row r="438" spans="1:23" ht="15" customHeight="1" x14ac:dyDescent="0.35">
      <c r="A438" s="1486" t="str">
        <f>B432</f>
        <v>EXTRA-urb.d.1</v>
      </c>
      <c r="B438" s="506">
        <v>1</v>
      </c>
      <c r="C438" s="224"/>
      <c r="D438" s="507"/>
      <c r="E438" s="507"/>
      <c r="F438" s="224"/>
      <c r="G438" s="508"/>
      <c r="H438" s="120"/>
      <c r="I438" s="509"/>
      <c r="J438" s="510"/>
      <c r="K438" s="442"/>
      <c r="L438" s="511"/>
      <c r="M438" s="509"/>
      <c r="N438" s="443"/>
      <c r="O438" s="512"/>
      <c r="P438" s="512"/>
      <c r="Q438" s="509"/>
      <c r="R438" s="509"/>
      <c r="S438" s="509"/>
      <c r="T438" s="509"/>
      <c r="U438" s="513"/>
      <c r="V438" s="497"/>
    </row>
    <row r="439" spans="1:23" x14ac:dyDescent="0.35">
      <c r="A439" s="1486"/>
      <c r="B439" s="514">
        <v>2</v>
      </c>
      <c r="C439" s="183"/>
      <c r="D439" s="515"/>
      <c r="E439" s="515"/>
      <c r="F439" s="183"/>
      <c r="G439" s="516"/>
      <c r="H439" s="183"/>
      <c r="I439" s="517"/>
      <c r="J439" s="518"/>
      <c r="K439" s="446"/>
      <c r="L439" s="519"/>
      <c r="M439" s="517"/>
      <c r="N439" s="447"/>
      <c r="O439" s="520"/>
      <c r="P439" s="520"/>
      <c r="Q439" s="517"/>
      <c r="R439" s="517" t="s">
        <v>330</v>
      </c>
      <c r="S439" s="517"/>
      <c r="T439" s="517"/>
      <c r="U439" s="521"/>
      <c r="V439" s="497"/>
    </row>
    <row r="440" spans="1:23" x14ac:dyDescent="0.35">
      <c r="A440" s="1486"/>
      <c r="B440" s="514">
        <v>3</v>
      </c>
      <c r="C440" s="183"/>
      <c r="D440" s="515"/>
      <c r="E440" s="515"/>
      <c r="F440" s="183"/>
      <c r="G440" s="516"/>
      <c r="H440" s="183"/>
      <c r="I440" s="517"/>
      <c r="J440" s="518"/>
      <c r="K440" s="446"/>
      <c r="L440" s="519"/>
      <c r="M440" s="517"/>
      <c r="N440" s="447"/>
      <c r="O440" s="520"/>
      <c r="P440" s="520"/>
      <c r="Q440" s="517"/>
      <c r="R440" s="517"/>
      <c r="S440" s="517"/>
      <c r="T440" s="517"/>
      <c r="U440" s="521"/>
      <c r="V440" s="497"/>
    </row>
    <row r="441" spans="1:23" x14ac:dyDescent="0.35">
      <c r="A441" s="1486"/>
      <c r="B441" s="514">
        <v>4</v>
      </c>
      <c r="C441" s="183"/>
      <c r="D441" s="515"/>
      <c r="E441" s="515"/>
      <c r="F441" s="183"/>
      <c r="G441" s="516"/>
      <c r="H441" s="183"/>
      <c r="I441" s="517"/>
      <c r="J441" s="518"/>
      <c r="K441" s="446"/>
      <c r="L441" s="519"/>
      <c r="M441" s="517"/>
      <c r="N441" s="447"/>
      <c r="O441" s="520"/>
      <c r="P441" s="520"/>
      <c r="Q441" s="517"/>
      <c r="R441" s="517"/>
      <c r="S441" s="517"/>
      <c r="T441" s="517"/>
      <c r="U441" s="521"/>
      <c r="V441" s="497"/>
    </row>
    <row r="442" spans="1:23" x14ac:dyDescent="0.35">
      <c r="A442" s="1486"/>
      <c r="B442" s="514">
        <v>5</v>
      </c>
      <c r="C442" s="183"/>
      <c r="D442" s="515"/>
      <c r="E442" s="515"/>
      <c r="F442" s="183"/>
      <c r="G442" s="516"/>
      <c r="H442" s="183"/>
      <c r="I442" s="517"/>
      <c r="J442" s="518"/>
      <c r="K442" s="446"/>
      <c r="L442" s="519"/>
      <c r="M442" s="517"/>
      <c r="N442" s="447"/>
      <c r="O442" s="520"/>
      <c r="P442" s="520"/>
      <c r="Q442" s="517"/>
      <c r="R442" s="517"/>
      <c r="S442" s="517"/>
      <c r="T442" s="517"/>
      <c r="U442" s="521"/>
      <c r="V442" s="497"/>
    </row>
    <row r="443" spans="1:23" x14ac:dyDescent="0.35">
      <c r="A443" s="1486"/>
      <c r="B443" s="514">
        <v>6</v>
      </c>
      <c r="C443" s="183"/>
      <c r="D443" s="515"/>
      <c r="E443" s="515"/>
      <c r="F443" s="183"/>
      <c r="G443" s="516"/>
      <c r="H443" s="183"/>
      <c r="I443" s="517"/>
      <c r="J443" s="518"/>
      <c r="K443" s="446"/>
      <c r="L443" s="519"/>
      <c r="M443" s="517"/>
      <c r="N443" s="447"/>
      <c r="O443" s="520"/>
      <c r="P443" s="520"/>
      <c r="Q443" s="517"/>
      <c r="R443" s="517"/>
      <c r="S443" s="517"/>
      <c r="T443" s="517"/>
      <c r="U443" s="521"/>
      <c r="V443" s="497"/>
    </row>
    <row r="444" spans="1:23" x14ac:dyDescent="0.35">
      <c r="A444" s="1486"/>
      <c r="B444" s="514">
        <v>7</v>
      </c>
      <c r="C444" s="183"/>
      <c r="D444" s="515"/>
      <c r="E444" s="515"/>
      <c r="F444" s="183"/>
      <c r="G444" s="516"/>
      <c r="H444" s="183"/>
      <c r="I444" s="517"/>
      <c r="J444" s="518"/>
      <c r="K444" s="446"/>
      <c r="L444" s="519"/>
      <c r="M444" s="517"/>
      <c r="N444" s="447"/>
      <c r="O444" s="520"/>
      <c r="P444" s="520"/>
      <c r="Q444" s="517"/>
      <c r="R444" s="517"/>
      <c r="S444" s="517"/>
      <c r="T444" s="517"/>
      <c r="U444" s="521"/>
      <c r="V444" s="497"/>
    </row>
    <row r="445" spans="1:23" x14ac:dyDescent="0.35">
      <c r="A445" s="1486"/>
      <c r="B445" s="514">
        <v>8</v>
      </c>
      <c r="C445" s="183"/>
      <c r="D445" s="515"/>
      <c r="E445" s="515"/>
      <c r="F445" s="183"/>
      <c r="G445" s="516"/>
      <c r="H445" s="183"/>
      <c r="I445" s="517"/>
      <c r="J445" s="518"/>
      <c r="K445" s="446"/>
      <c r="L445" s="519"/>
      <c r="M445" s="517"/>
      <c r="N445" s="447"/>
      <c r="O445" s="520"/>
      <c r="P445" s="520"/>
      <c r="Q445" s="517"/>
      <c r="R445" s="517"/>
      <c r="S445" s="517"/>
      <c r="T445" s="517"/>
      <c r="U445" s="521"/>
      <c r="V445" s="497"/>
    </row>
    <row r="446" spans="1:23" x14ac:dyDescent="0.35">
      <c r="A446" s="1486"/>
      <c r="B446" s="514">
        <v>9</v>
      </c>
      <c r="C446" s="183"/>
      <c r="D446" s="515"/>
      <c r="E446" s="515"/>
      <c r="F446" s="183"/>
      <c r="G446" s="516"/>
      <c r="H446" s="183"/>
      <c r="I446" s="517"/>
      <c r="J446" s="518"/>
      <c r="K446" s="446"/>
      <c r="L446" s="519"/>
      <c r="M446" s="517"/>
      <c r="N446" s="447"/>
      <c r="O446" s="520"/>
      <c r="P446" s="520"/>
      <c r="Q446" s="517"/>
      <c r="R446" s="517"/>
      <c r="S446" s="517"/>
      <c r="T446" s="517"/>
      <c r="U446" s="521"/>
      <c r="V446" s="497"/>
    </row>
    <row r="447" spans="1:23" ht="15" thickBot="1" x14ac:dyDescent="0.4">
      <c r="A447" s="1487"/>
      <c r="B447" s="522">
        <v>10</v>
      </c>
      <c r="C447" s="523"/>
      <c r="D447" s="524"/>
      <c r="E447" s="524"/>
      <c r="F447" s="523"/>
      <c r="G447" s="525"/>
      <c r="H447" s="523"/>
      <c r="I447" s="526"/>
      <c r="J447" s="527"/>
      <c r="K447" s="451"/>
      <c r="L447" s="528"/>
      <c r="M447" s="526"/>
      <c r="N447" s="452"/>
      <c r="O447" s="529"/>
      <c r="P447" s="529"/>
      <c r="Q447" s="526"/>
      <c r="R447" s="526"/>
      <c r="S447" s="526"/>
      <c r="T447" s="526"/>
      <c r="U447" s="530"/>
      <c r="V447" s="497"/>
    </row>
    <row r="448" spans="1:23" s="104" customFormat="1" ht="24.65" customHeight="1" thickBot="1" x14ac:dyDescent="0.4">
      <c r="A448" s="564"/>
      <c r="B448" s="430"/>
      <c r="C448" s="565"/>
      <c r="D448" s="566"/>
      <c r="E448" s="424" t="s">
        <v>331</v>
      </c>
      <c r="F448" s="425">
        <f>COUNTA(F438:F447)</f>
        <v>0</v>
      </c>
      <c r="G448" s="426">
        <f>COUNTA(G438:G447)</f>
        <v>0</v>
      </c>
      <c r="H448" s="565"/>
      <c r="I448" s="431"/>
      <c r="J448" s="567"/>
      <c r="K448" s="567"/>
      <c r="L448" s="568"/>
      <c r="M448" s="1354" t="s">
        <v>563</v>
      </c>
      <c r="N448" s="1355"/>
      <c r="O448" s="747">
        <f>SUM(O438:O447)</f>
        <v>0</v>
      </c>
      <c r="P448" s="748">
        <f>SUM(P438:P447)</f>
        <v>0</v>
      </c>
      <c r="Q448" s="431"/>
      <c r="S448" s="113"/>
      <c r="T448" s="117"/>
      <c r="U448" s="531"/>
      <c r="V448" s="455"/>
    </row>
    <row r="449" spans="1:23" ht="15" thickBot="1" x14ac:dyDescent="0.4">
      <c r="A449" s="532"/>
      <c r="B449" s="533"/>
      <c r="C449" s="534"/>
      <c r="D449" s="534"/>
      <c r="E449" s="534"/>
      <c r="F449" s="533"/>
      <c r="G449" s="534"/>
      <c r="H449" s="534"/>
      <c r="I449" s="533"/>
      <c r="J449" s="533"/>
      <c r="K449" s="533"/>
      <c r="L449" s="534"/>
      <c r="M449" s="534"/>
      <c r="N449" s="534"/>
      <c r="O449" s="534"/>
      <c r="P449" s="534"/>
      <c r="Q449" s="534"/>
      <c r="R449" s="534"/>
      <c r="S449" s="534"/>
      <c r="T449" s="535"/>
      <c r="U449" s="534"/>
      <c r="V449" s="536"/>
    </row>
    <row r="450" spans="1:23" ht="15" thickBot="1" x14ac:dyDescent="0.4">
      <c r="A450" s="493"/>
      <c r="B450" s="463"/>
      <c r="C450" s="494"/>
      <c r="D450" s="494"/>
      <c r="E450" s="494"/>
      <c r="F450" s="463"/>
      <c r="G450" s="494"/>
      <c r="H450" s="494"/>
      <c r="I450" s="463"/>
      <c r="J450" s="463"/>
      <c r="K450" s="463"/>
      <c r="L450" s="494"/>
      <c r="M450" s="494"/>
      <c r="N450" s="494"/>
      <c r="O450" s="494"/>
      <c r="P450" s="494"/>
      <c r="Q450" s="494"/>
      <c r="R450" s="494"/>
      <c r="S450" s="494"/>
      <c r="T450" s="494"/>
      <c r="U450" s="494"/>
      <c r="V450" s="495"/>
    </row>
    <row r="451" spans="1:23" ht="33.75" customHeight="1" thickBot="1" x14ac:dyDescent="0.4">
      <c r="A451" s="173" t="s">
        <v>9</v>
      </c>
      <c r="B451" s="1488" t="s">
        <v>145</v>
      </c>
      <c r="C451" s="1489"/>
      <c r="E451" s="1490" t="s">
        <v>294</v>
      </c>
      <c r="F451" s="1491"/>
      <c r="G451" s="1492">
        <f>VLOOKUP(B451,'EXTRAUrbano.Piano inv. forn '!$D$233:$AB$270,3,FALSE)</f>
        <v>0</v>
      </c>
      <c r="H451" s="1493"/>
      <c r="I451" s="486"/>
      <c r="J451" s="1490" t="s">
        <v>295</v>
      </c>
      <c r="K451" s="1494"/>
      <c r="L451" s="1491"/>
      <c r="M451" s="1492">
        <f>VLOOKUP(B451,'EXTRAUrbano.Piano inv. forn '!$D$233:$AB$270,4,O453)</f>
        <v>0</v>
      </c>
      <c r="N451" s="1493"/>
      <c r="P451" s="173" t="s">
        <v>296</v>
      </c>
      <c r="Q451" s="436"/>
      <c r="S451" s="496" t="s">
        <v>297</v>
      </c>
      <c r="T451" s="1495"/>
      <c r="U451" s="1496"/>
      <c r="V451" s="497"/>
    </row>
    <row r="452" spans="1:23" ht="13.5" customHeight="1" thickBot="1" x14ac:dyDescent="0.4">
      <c r="A452" s="498"/>
      <c r="B452" s="499"/>
      <c r="C452" s="499"/>
      <c r="E452" s="500"/>
      <c r="F452" s="500"/>
      <c r="G452" s="501"/>
      <c r="H452" s="501"/>
      <c r="I452" s="486"/>
      <c r="J452" s="500"/>
      <c r="K452" s="500"/>
      <c r="L452" s="500"/>
      <c r="M452" s="501"/>
      <c r="N452" s="501"/>
      <c r="P452" s="117"/>
      <c r="S452" s="117"/>
      <c r="T452" s="502"/>
      <c r="V452" s="503"/>
      <c r="W452" s="502"/>
    </row>
    <row r="453" spans="1:23" ht="33.75" customHeight="1" thickBot="1" x14ac:dyDescent="0.4">
      <c r="A453" s="1497" t="s">
        <v>298</v>
      </c>
      <c r="B453" s="1498"/>
      <c r="C453" s="1498"/>
      <c r="D453" s="1499"/>
      <c r="E453" s="1500">
        <f>VLOOKUP(B451,'EXTRAUrbano.Piano inv. forn '!$D$233:$AB$270,17,FALSE)</f>
        <v>0</v>
      </c>
      <c r="F453" s="1501"/>
      <c r="G453" s="1501"/>
      <c r="H453" s="1502"/>
      <c r="I453" s="486"/>
      <c r="J453" s="1503" t="s">
        <v>53</v>
      </c>
      <c r="K453" s="1504"/>
      <c r="L453" s="1505"/>
      <c r="M453" s="1500">
        <f>VLOOKUP(B451,'EXTRAUrbano.Piano inv. forn '!$D$233:$AB$270,19,FALSE)</f>
        <v>0</v>
      </c>
      <c r="N453" s="1502"/>
      <c r="O453" s="504"/>
      <c r="P453" s="496" t="s">
        <v>299</v>
      </c>
      <c r="Q453" s="505">
        <f>M453+E453</f>
        <v>0</v>
      </c>
      <c r="S453" s="496" t="s">
        <v>300</v>
      </c>
      <c r="T453" s="1495"/>
      <c r="U453" s="1496"/>
      <c r="V453" s="503"/>
      <c r="W453" s="502"/>
    </row>
    <row r="454" spans="1:23" ht="21.75" customHeight="1" thickBot="1" x14ac:dyDescent="0.4">
      <c r="A454" s="136"/>
      <c r="B454" s="137"/>
      <c r="C454" s="137"/>
      <c r="D454" s="137"/>
      <c r="E454" s="492"/>
      <c r="F454" s="492"/>
      <c r="G454" s="492"/>
      <c r="H454" s="492"/>
      <c r="I454" s="486"/>
      <c r="J454" s="500"/>
      <c r="K454" s="500"/>
      <c r="L454" s="500"/>
      <c r="M454" s="492"/>
      <c r="N454" s="492"/>
      <c r="O454" s="504"/>
      <c r="P454" s="117"/>
      <c r="Q454" s="504"/>
      <c r="S454" s="117"/>
      <c r="T454" s="499"/>
      <c r="U454" s="499"/>
      <c r="V454" s="503"/>
      <c r="W454" s="502"/>
    </row>
    <row r="455" spans="1:23" s="166" customFormat="1" ht="72" customHeight="1" x14ac:dyDescent="0.35">
      <c r="A455" s="1480" t="s">
        <v>301</v>
      </c>
      <c r="B455" s="1482" t="s">
        <v>302</v>
      </c>
      <c r="C455" s="1482" t="s">
        <v>303</v>
      </c>
      <c r="D455" s="169" t="s">
        <v>304</v>
      </c>
      <c r="E455" s="170" t="s">
        <v>305</v>
      </c>
      <c r="F455" s="169" t="s">
        <v>306</v>
      </c>
      <c r="G455" s="169" t="s">
        <v>307</v>
      </c>
      <c r="H455" s="171" t="s">
        <v>268</v>
      </c>
      <c r="I455" s="171" t="s">
        <v>308</v>
      </c>
      <c r="J455" s="171" t="s">
        <v>309</v>
      </c>
      <c r="K455" s="171" t="s">
        <v>818</v>
      </c>
      <c r="L455" s="171" t="s">
        <v>310</v>
      </c>
      <c r="M455" s="171" t="s">
        <v>311</v>
      </c>
      <c r="N455" s="171" t="s">
        <v>312</v>
      </c>
      <c r="O455" s="171" t="s">
        <v>313</v>
      </c>
      <c r="P455" s="171" t="s">
        <v>314</v>
      </c>
      <c r="Q455" s="171" t="s">
        <v>315</v>
      </c>
      <c r="R455" s="171" t="s">
        <v>316</v>
      </c>
      <c r="S455" s="171" t="s">
        <v>317</v>
      </c>
      <c r="T455" s="780" t="s">
        <v>819</v>
      </c>
      <c r="U455" s="1484" t="s">
        <v>319</v>
      </c>
      <c r="V455" s="438"/>
    </row>
    <row r="456" spans="1:23" s="166" customFormat="1" ht="40.5" customHeight="1" thickBot="1" x14ac:dyDescent="0.4">
      <c r="A456" s="1481"/>
      <c r="B456" s="1483"/>
      <c r="C456" s="1483"/>
      <c r="D456" s="172" t="s">
        <v>320</v>
      </c>
      <c r="E456" s="172" t="s">
        <v>333</v>
      </c>
      <c r="F456" s="172" t="s">
        <v>322</v>
      </c>
      <c r="G456" s="172" t="s">
        <v>322</v>
      </c>
      <c r="H456" s="172" t="s">
        <v>345</v>
      </c>
      <c r="I456" s="172" t="s">
        <v>348</v>
      </c>
      <c r="J456" s="172" t="s">
        <v>323</v>
      </c>
      <c r="K456" s="172" t="s">
        <v>324</v>
      </c>
      <c r="L456" s="172" t="s">
        <v>324</v>
      </c>
      <c r="M456" s="172" t="s">
        <v>325</v>
      </c>
      <c r="N456" s="172" t="s">
        <v>324</v>
      </c>
      <c r="O456" s="172" t="s">
        <v>326</v>
      </c>
      <c r="P456" s="172" t="s">
        <v>820</v>
      </c>
      <c r="Q456" s="172" t="s">
        <v>327</v>
      </c>
      <c r="R456" s="172" t="s">
        <v>328</v>
      </c>
      <c r="S456" s="172" t="s">
        <v>329</v>
      </c>
      <c r="T456" s="172" t="s">
        <v>329</v>
      </c>
      <c r="U456" s="1485"/>
      <c r="V456" s="438"/>
    </row>
    <row r="457" spans="1:23" ht="15" customHeight="1" x14ac:dyDescent="0.35">
      <c r="A457" s="1486" t="str">
        <f>B451</f>
        <v>EXTRA-urb.d.1</v>
      </c>
      <c r="B457" s="506">
        <v>1</v>
      </c>
      <c r="C457" s="224"/>
      <c r="D457" s="507"/>
      <c r="E457" s="507"/>
      <c r="F457" s="224"/>
      <c r="G457" s="508"/>
      <c r="H457" s="120"/>
      <c r="I457" s="509"/>
      <c r="J457" s="510"/>
      <c r="K457" s="442"/>
      <c r="L457" s="511"/>
      <c r="M457" s="509"/>
      <c r="N457" s="443"/>
      <c r="O457" s="512"/>
      <c r="P457" s="512"/>
      <c r="Q457" s="509"/>
      <c r="R457" s="509"/>
      <c r="S457" s="509"/>
      <c r="T457" s="509"/>
      <c r="U457" s="513"/>
      <c r="V457" s="497"/>
    </row>
    <row r="458" spans="1:23" x14ac:dyDescent="0.35">
      <c r="A458" s="1486"/>
      <c r="B458" s="514">
        <v>2</v>
      </c>
      <c r="C458" s="183"/>
      <c r="D458" s="515"/>
      <c r="E458" s="515"/>
      <c r="F458" s="183"/>
      <c r="G458" s="516"/>
      <c r="H458" s="183"/>
      <c r="I458" s="517"/>
      <c r="J458" s="518"/>
      <c r="K458" s="446"/>
      <c r="L458" s="519"/>
      <c r="M458" s="517"/>
      <c r="N458" s="447"/>
      <c r="O458" s="520"/>
      <c r="P458" s="520"/>
      <c r="Q458" s="517"/>
      <c r="R458" s="517" t="s">
        <v>330</v>
      </c>
      <c r="S458" s="517"/>
      <c r="T458" s="517"/>
      <c r="U458" s="521"/>
      <c r="V458" s="497"/>
    </row>
    <row r="459" spans="1:23" x14ac:dyDescent="0.35">
      <c r="A459" s="1486"/>
      <c r="B459" s="514">
        <v>3</v>
      </c>
      <c r="C459" s="183"/>
      <c r="D459" s="515"/>
      <c r="E459" s="515"/>
      <c r="F459" s="183"/>
      <c r="G459" s="516"/>
      <c r="H459" s="183"/>
      <c r="I459" s="517"/>
      <c r="J459" s="518"/>
      <c r="K459" s="446"/>
      <c r="L459" s="519"/>
      <c r="M459" s="517"/>
      <c r="N459" s="447"/>
      <c r="O459" s="520"/>
      <c r="P459" s="520"/>
      <c r="Q459" s="517"/>
      <c r="R459" s="517"/>
      <c r="S459" s="517"/>
      <c r="T459" s="517"/>
      <c r="U459" s="521"/>
      <c r="V459" s="497"/>
    </row>
    <row r="460" spans="1:23" x14ac:dyDescent="0.35">
      <c r="A460" s="1486"/>
      <c r="B460" s="514">
        <v>4</v>
      </c>
      <c r="C460" s="183"/>
      <c r="D460" s="515"/>
      <c r="E460" s="515"/>
      <c r="F460" s="183"/>
      <c r="G460" s="516"/>
      <c r="H460" s="183"/>
      <c r="I460" s="517"/>
      <c r="J460" s="518"/>
      <c r="K460" s="446"/>
      <c r="L460" s="519"/>
      <c r="M460" s="517"/>
      <c r="N460" s="447"/>
      <c r="O460" s="520"/>
      <c r="P460" s="520"/>
      <c r="Q460" s="517"/>
      <c r="R460" s="517"/>
      <c r="S460" s="517"/>
      <c r="T460" s="517"/>
      <c r="U460" s="521"/>
      <c r="V460" s="497"/>
    </row>
    <row r="461" spans="1:23" x14ac:dyDescent="0.35">
      <c r="A461" s="1486"/>
      <c r="B461" s="514">
        <v>5</v>
      </c>
      <c r="C461" s="183"/>
      <c r="D461" s="515"/>
      <c r="E461" s="515"/>
      <c r="F461" s="183"/>
      <c r="G461" s="516"/>
      <c r="H461" s="183"/>
      <c r="I461" s="517"/>
      <c r="J461" s="518"/>
      <c r="K461" s="446"/>
      <c r="L461" s="519"/>
      <c r="M461" s="517"/>
      <c r="N461" s="447"/>
      <c r="O461" s="520"/>
      <c r="P461" s="520"/>
      <c r="Q461" s="517"/>
      <c r="R461" s="517"/>
      <c r="S461" s="517"/>
      <c r="T461" s="517"/>
      <c r="U461" s="521"/>
      <c r="V461" s="497"/>
    </row>
    <row r="462" spans="1:23" x14ac:dyDescent="0.35">
      <c r="A462" s="1486"/>
      <c r="B462" s="514">
        <v>6</v>
      </c>
      <c r="C462" s="183"/>
      <c r="D462" s="515"/>
      <c r="E462" s="515"/>
      <c r="F462" s="183"/>
      <c r="G462" s="516"/>
      <c r="H462" s="183"/>
      <c r="I462" s="517"/>
      <c r="J462" s="518"/>
      <c r="K462" s="446"/>
      <c r="L462" s="519"/>
      <c r="M462" s="517"/>
      <c r="N462" s="447"/>
      <c r="O462" s="520"/>
      <c r="P462" s="520"/>
      <c r="Q462" s="517"/>
      <c r="R462" s="517"/>
      <c r="S462" s="517"/>
      <c r="T462" s="517"/>
      <c r="U462" s="521"/>
      <c r="V462" s="497"/>
    </row>
    <row r="463" spans="1:23" x14ac:dyDescent="0.35">
      <c r="A463" s="1486"/>
      <c r="B463" s="514">
        <v>7</v>
      </c>
      <c r="C463" s="183"/>
      <c r="D463" s="515"/>
      <c r="E463" s="515"/>
      <c r="F463" s="183"/>
      <c r="G463" s="516"/>
      <c r="H463" s="183"/>
      <c r="I463" s="517"/>
      <c r="J463" s="518"/>
      <c r="K463" s="446"/>
      <c r="L463" s="519"/>
      <c r="M463" s="517"/>
      <c r="N463" s="447"/>
      <c r="O463" s="520"/>
      <c r="P463" s="520"/>
      <c r="Q463" s="517"/>
      <c r="R463" s="517"/>
      <c r="S463" s="517"/>
      <c r="T463" s="517"/>
      <c r="U463" s="521"/>
      <c r="V463" s="497"/>
    </row>
    <row r="464" spans="1:23" x14ac:dyDescent="0.35">
      <c r="A464" s="1486"/>
      <c r="B464" s="514">
        <v>8</v>
      </c>
      <c r="C464" s="183"/>
      <c r="D464" s="515"/>
      <c r="E464" s="515"/>
      <c r="F464" s="183"/>
      <c r="G464" s="516"/>
      <c r="H464" s="183"/>
      <c r="I464" s="517"/>
      <c r="J464" s="518"/>
      <c r="K464" s="446"/>
      <c r="L464" s="519"/>
      <c r="M464" s="517"/>
      <c r="N464" s="447"/>
      <c r="O464" s="520"/>
      <c r="P464" s="520"/>
      <c r="Q464" s="517"/>
      <c r="R464" s="517"/>
      <c r="S464" s="517"/>
      <c r="T464" s="517"/>
      <c r="U464" s="521"/>
      <c r="V464" s="497"/>
    </row>
    <row r="465" spans="1:23" x14ac:dyDescent="0.35">
      <c r="A465" s="1486"/>
      <c r="B465" s="514">
        <v>9</v>
      </c>
      <c r="C465" s="183"/>
      <c r="D465" s="515"/>
      <c r="E465" s="515"/>
      <c r="F465" s="183"/>
      <c r="G465" s="516"/>
      <c r="H465" s="183"/>
      <c r="I465" s="517"/>
      <c r="J465" s="518"/>
      <c r="K465" s="446"/>
      <c r="L465" s="519"/>
      <c r="M465" s="517"/>
      <c r="N465" s="447"/>
      <c r="O465" s="520"/>
      <c r="P465" s="520"/>
      <c r="Q465" s="517"/>
      <c r="R465" s="517"/>
      <c r="S465" s="517"/>
      <c r="T465" s="517"/>
      <c r="U465" s="521"/>
      <c r="V465" s="497"/>
    </row>
    <row r="466" spans="1:23" ht="15" thickBot="1" x14ac:dyDescent="0.4">
      <c r="A466" s="1487"/>
      <c r="B466" s="522">
        <v>10</v>
      </c>
      <c r="C466" s="523"/>
      <c r="D466" s="524"/>
      <c r="E466" s="524"/>
      <c r="F466" s="523"/>
      <c r="G466" s="525"/>
      <c r="H466" s="523"/>
      <c r="I466" s="526"/>
      <c r="J466" s="527"/>
      <c r="K466" s="451"/>
      <c r="L466" s="528"/>
      <c r="M466" s="526"/>
      <c r="N466" s="452"/>
      <c r="O466" s="529"/>
      <c r="P466" s="529"/>
      <c r="Q466" s="526"/>
      <c r="R466" s="526"/>
      <c r="S466" s="526"/>
      <c r="T466" s="526"/>
      <c r="U466" s="530"/>
      <c r="V466" s="497"/>
    </row>
    <row r="467" spans="1:23" s="104" customFormat="1" ht="24.65" customHeight="1" thickBot="1" x14ac:dyDescent="0.4">
      <c r="A467" s="564"/>
      <c r="B467" s="430"/>
      <c r="C467" s="565"/>
      <c r="D467" s="566"/>
      <c r="E467" s="424" t="s">
        <v>331</v>
      </c>
      <c r="F467" s="425">
        <f>COUNTA(F457:F466)</f>
        <v>0</v>
      </c>
      <c r="G467" s="426">
        <f>COUNTA(G457:G466)</f>
        <v>0</v>
      </c>
      <c r="H467" s="565"/>
      <c r="I467" s="431"/>
      <c r="J467" s="567"/>
      <c r="K467" s="567"/>
      <c r="L467" s="568"/>
      <c r="M467" s="1354" t="s">
        <v>563</v>
      </c>
      <c r="N467" s="1355"/>
      <c r="O467" s="747">
        <f>SUM(O457:O466)</f>
        <v>0</v>
      </c>
      <c r="P467" s="748">
        <f>SUM(P457:P466)</f>
        <v>0</v>
      </c>
      <c r="Q467" s="431"/>
      <c r="S467" s="113"/>
      <c r="T467" s="117"/>
      <c r="U467" s="531"/>
      <c r="V467" s="455"/>
    </row>
    <row r="468" spans="1:23" ht="15" thickBot="1" x14ac:dyDescent="0.4">
      <c r="A468" s="532"/>
      <c r="B468" s="533"/>
      <c r="C468" s="534"/>
      <c r="D468" s="534"/>
      <c r="E468" s="534"/>
      <c r="F468" s="533"/>
      <c r="G468" s="534"/>
      <c r="H468" s="534"/>
      <c r="I468" s="533"/>
      <c r="J468" s="533"/>
      <c r="K468" s="533"/>
      <c r="L468" s="534"/>
      <c r="M468" s="534"/>
      <c r="N468" s="534"/>
      <c r="O468" s="534"/>
      <c r="P468" s="534"/>
      <c r="Q468" s="534"/>
      <c r="R468" s="534"/>
      <c r="S468" s="534"/>
      <c r="T468" s="535"/>
      <c r="U468" s="534"/>
      <c r="V468" s="536"/>
    </row>
    <row r="469" spans="1:23" ht="15" thickBot="1" x14ac:dyDescent="0.4">
      <c r="A469" s="493"/>
      <c r="B469" s="463"/>
      <c r="C469" s="494"/>
      <c r="D469" s="494"/>
      <c r="E469" s="494"/>
      <c r="F469" s="463"/>
      <c r="G469" s="494"/>
      <c r="H469" s="494"/>
      <c r="I469" s="463"/>
      <c r="J469" s="463"/>
      <c r="K469" s="463"/>
      <c r="L469" s="494"/>
      <c r="M469" s="494"/>
      <c r="N469" s="494"/>
      <c r="O469" s="494"/>
      <c r="P469" s="494"/>
      <c r="Q469" s="494"/>
      <c r="R469" s="494"/>
      <c r="S469" s="494"/>
      <c r="T469" s="494"/>
      <c r="U469" s="494"/>
      <c r="V469" s="495"/>
    </row>
    <row r="470" spans="1:23" ht="33.75" customHeight="1" thickBot="1" x14ac:dyDescent="0.4">
      <c r="A470" s="173" t="s">
        <v>9</v>
      </c>
      <c r="B470" s="1488" t="s">
        <v>145</v>
      </c>
      <c r="C470" s="1489"/>
      <c r="E470" s="1490" t="s">
        <v>294</v>
      </c>
      <c r="F470" s="1491"/>
      <c r="G470" s="1492">
        <f>VLOOKUP(B470,'EXTRAUrbano.Piano inv. forn '!$D$233:$AB$270,3,FALSE)</f>
        <v>0</v>
      </c>
      <c r="H470" s="1493"/>
      <c r="I470" s="486"/>
      <c r="J470" s="1490" t="s">
        <v>295</v>
      </c>
      <c r="K470" s="1494"/>
      <c r="L470" s="1491"/>
      <c r="M470" s="1492">
        <f>VLOOKUP(B470,'EXTRAUrbano.Piano inv. forn '!$D$233:$AB$270,4,O472)</f>
        <v>0</v>
      </c>
      <c r="N470" s="1493"/>
      <c r="P470" s="173" t="s">
        <v>296</v>
      </c>
      <c r="Q470" s="436"/>
      <c r="S470" s="496" t="s">
        <v>297</v>
      </c>
      <c r="T470" s="1495"/>
      <c r="U470" s="1496"/>
      <c r="V470" s="497"/>
    </row>
    <row r="471" spans="1:23" ht="13.5" customHeight="1" thickBot="1" x14ac:dyDescent="0.4">
      <c r="A471" s="498"/>
      <c r="B471" s="499"/>
      <c r="C471" s="499"/>
      <c r="E471" s="500"/>
      <c r="F471" s="500"/>
      <c r="G471" s="501"/>
      <c r="H471" s="501"/>
      <c r="I471" s="486"/>
      <c r="J471" s="500"/>
      <c r="K471" s="500"/>
      <c r="L471" s="500"/>
      <c r="M471" s="501"/>
      <c r="N471" s="501"/>
      <c r="P471" s="117"/>
      <c r="S471" s="117"/>
      <c r="T471" s="502"/>
      <c r="V471" s="503"/>
      <c r="W471" s="502"/>
    </row>
    <row r="472" spans="1:23" ht="33.75" customHeight="1" thickBot="1" x14ac:dyDescent="0.4">
      <c r="A472" s="1497" t="s">
        <v>298</v>
      </c>
      <c r="B472" s="1498"/>
      <c r="C472" s="1498"/>
      <c r="D472" s="1499"/>
      <c r="E472" s="1500">
        <f>VLOOKUP(B470,'EXTRAUrbano.Piano inv. forn '!$D$233:$AB$270,17,FALSE)</f>
        <v>0</v>
      </c>
      <c r="F472" s="1501"/>
      <c r="G472" s="1501"/>
      <c r="H472" s="1502"/>
      <c r="I472" s="486"/>
      <c r="J472" s="1503" t="s">
        <v>53</v>
      </c>
      <c r="K472" s="1504"/>
      <c r="L472" s="1505"/>
      <c r="M472" s="1500">
        <f>VLOOKUP(B470,'EXTRAUrbano.Piano inv. forn '!$D$233:$AB$270,19,FALSE)</f>
        <v>0</v>
      </c>
      <c r="N472" s="1502"/>
      <c r="O472" s="504"/>
      <c r="P472" s="496" t="s">
        <v>299</v>
      </c>
      <c r="Q472" s="505">
        <f>M472+E472</f>
        <v>0</v>
      </c>
      <c r="S472" s="496" t="s">
        <v>300</v>
      </c>
      <c r="T472" s="1495"/>
      <c r="U472" s="1496"/>
      <c r="V472" s="503"/>
      <c r="W472" s="502"/>
    </row>
    <row r="473" spans="1:23" ht="21.75" customHeight="1" thickBot="1" x14ac:dyDescent="0.4">
      <c r="A473" s="136"/>
      <c r="B473" s="137"/>
      <c r="C473" s="137"/>
      <c r="D473" s="137"/>
      <c r="E473" s="492"/>
      <c r="F473" s="492"/>
      <c r="G473" s="492"/>
      <c r="H473" s="492"/>
      <c r="I473" s="486"/>
      <c r="J473" s="500"/>
      <c r="K473" s="500"/>
      <c r="L473" s="500"/>
      <c r="M473" s="492"/>
      <c r="N473" s="492"/>
      <c r="O473" s="504"/>
      <c r="P473" s="117"/>
      <c r="Q473" s="504"/>
      <c r="S473" s="117"/>
      <c r="T473" s="499"/>
      <c r="U473" s="499"/>
      <c r="V473" s="503"/>
      <c r="W473" s="502"/>
    </row>
    <row r="474" spans="1:23" s="166" customFormat="1" ht="72" customHeight="1" x14ac:dyDescent="0.35">
      <c r="A474" s="1480" t="s">
        <v>301</v>
      </c>
      <c r="B474" s="1482" t="s">
        <v>302</v>
      </c>
      <c r="C474" s="1482" t="s">
        <v>303</v>
      </c>
      <c r="D474" s="169" t="s">
        <v>304</v>
      </c>
      <c r="E474" s="170" t="s">
        <v>305</v>
      </c>
      <c r="F474" s="169" t="s">
        <v>306</v>
      </c>
      <c r="G474" s="169" t="s">
        <v>307</v>
      </c>
      <c r="H474" s="171" t="s">
        <v>268</v>
      </c>
      <c r="I474" s="171" t="s">
        <v>308</v>
      </c>
      <c r="J474" s="171" t="s">
        <v>309</v>
      </c>
      <c r="K474" s="171" t="s">
        <v>818</v>
      </c>
      <c r="L474" s="171" t="s">
        <v>310</v>
      </c>
      <c r="M474" s="171" t="s">
        <v>311</v>
      </c>
      <c r="N474" s="171" t="s">
        <v>312</v>
      </c>
      <c r="O474" s="171" t="s">
        <v>313</v>
      </c>
      <c r="P474" s="171" t="s">
        <v>314</v>
      </c>
      <c r="Q474" s="171" t="s">
        <v>315</v>
      </c>
      <c r="R474" s="171" t="s">
        <v>316</v>
      </c>
      <c r="S474" s="171" t="s">
        <v>317</v>
      </c>
      <c r="T474" s="780" t="s">
        <v>819</v>
      </c>
      <c r="U474" s="1484" t="s">
        <v>319</v>
      </c>
      <c r="V474" s="438"/>
    </row>
    <row r="475" spans="1:23" s="166" customFormat="1" ht="40.5" customHeight="1" thickBot="1" x14ac:dyDescent="0.4">
      <c r="A475" s="1481"/>
      <c r="B475" s="1483"/>
      <c r="C475" s="1483"/>
      <c r="D475" s="172" t="s">
        <v>320</v>
      </c>
      <c r="E475" s="172" t="s">
        <v>333</v>
      </c>
      <c r="F475" s="172" t="s">
        <v>322</v>
      </c>
      <c r="G475" s="172" t="s">
        <v>322</v>
      </c>
      <c r="H475" s="172" t="s">
        <v>345</v>
      </c>
      <c r="I475" s="172" t="s">
        <v>348</v>
      </c>
      <c r="J475" s="172" t="s">
        <v>323</v>
      </c>
      <c r="K475" s="172" t="s">
        <v>324</v>
      </c>
      <c r="L475" s="172" t="s">
        <v>324</v>
      </c>
      <c r="M475" s="172" t="s">
        <v>325</v>
      </c>
      <c r="N475" s="172" t="s">
        <v>324</v>
      </c>
      <c r="O475" s="172" t="s">
        <v>326</v>
      </c>
      <c r="P475" s="172" t="s">
        <v>820</v>
      </c>
      <c r="Q475" s="172" t="s">
        <v>327</v>
      </c>
      <c r="R475" s="172" t="s">
        <v>328</v>
      </c>
      <c r="S475" s="172" t="s">
        <v>329</v>
      </c>
      <c r="T475" s="172" t="s">
        <v>329</v>
      </c>
      <c r="U475" s="1485"/>
      <c r="V475" s="438"/>
    </row>
    <row r="476" spans="1:23" ht="15" customHeight="1" x14ac:dyDescent="0.35">
      <c r="A476" s="1486" t="str">
        <f>B470</f>
        <v>EXTRA-urb.d.1</v>
      </c>
      <c r="B476" s="506">
        <v>1</v>
      </c>
      <c r="C476" s="224"/>
      <c r="D476" s="507"/>
      <c r="E476" s="507"/>
      <c r="F476" s="224"/>
      <c r="G476" s="508"/>
      <c r="H476" s="120"/>
      <c r="I476" s="509"/>
      <c r="J476" s="510"/>
      <c r="K476" s="442"/>
      <c r="L476" s="511"/>
      <c r="M476" s="509"/>
      <c r="N476" s="443"/>
      <c r="O476" s="512"/>
      <c r="P476" s="512"/>
      <c r="Q476" s="509"/>
      <c r="R476" s="509"/>
      <c r="S476" s="509"/>
      <c r="T476" s="509"/>
      <c r="U476" s="513"/>
      <c r="V476" s="497"/>
    </row>
    <row r="477" spans="1:23" x14ac:dyDescent="0.35">
      <c r="A477" s="1486"/>
      <c r="B477" s="514">
        <v>2</v>
      </c>
      <c r="C477" s="183"/>
      <c r="D477" s="515"/>
      <c r="E477" s="515"/>
      <c r="F477" s="183"/>
      <c r="G477" s="516"/>
      <c r="H477" s="183"/>
      <c r="I477" s="517"/>
      <c r="J477" s="518"/>
      <c r="K477" s="446"/>
      <c r="L477" s="519"/>
      <c r="M477" s="517"/>
      <c r="N477" s="447"/>
      <c r="O477" s="520"/>
      <c r="P477" s="520"/>
      <c r="Q477" s="517"/>
      <c r="R477" s="517" t="s">
        <v>330</v>
      </c>
      <c r="S477" s="517"/>
      <c r="T477" s="517"/>
      <c r="U477" s="521"/>
      <c r="V477" s="497"/>
    </row>
    <row r="478" spans="1:23" x14ac:dyDescent="0.35">
      <c r="A478" s="1486"/>
      <c r="B478" s="514">
        <v>3</v>
      </c>
      <c r="C478" s="183"/>
      <c r="D478" s="515"/>
      <c r="E478" s="515"/>
      <c r="F478" s="183"/>
      <c r="G478" s="516"/>
      <c r="H478" s="183"/>
      <c r="I478" s="517"/>
      <c r="J478" s="518"/>
      <c r="K478" s="446"/>
      <c r="L478" s="519"/>
      <c r="M478" s="517"/>
      <c r="N478" s="447"/>
      <c r="O478" s="520"/>
      <c r="P478" s="520"/>
      <c r="Q478" s="517"/>
      <c r="R478" s="517"/>
      <c r="S478" s="517"/>
      <c r="T478" s="517"/>
      <c r="U478" s="521"/>
      <c r="V478" s="497"/>
    </row>
    <row r="479" spans="1:23" x14ac:dyDescent="0.35">
      <c r="A479" s="1486"/>
      <c r="B479" s="514">
        <v>4</v>
      </c>
      <c r="C479" s="183"/>
      <c r="D479" s="515"/>
      <c r="E479" s="515"/>
      <c r="F479" s="183"/>
      <c r="G479" s="516"/>
      <c r="H479" s="183"/>
      <c r="I479" s="517"/>
      <c r="J479" s="518"/>
      <c r="K479" s="446"/>
      <c r="L479" s="519"/>
      <c r="M479" s="517"/>
      <c r="N479" s="447"/>
      <c r="O479" s="520"/>
      <c r="P479" s="520"/>
      <c r="Q479" s="517"/>
      <c r="R479" s="517"/>
      <c r="S479" s="517"/>
      <c r="T479" s="517"/>
      <c r="U479" s="521"/>
      <c r="V479" s="497"/>
    </row>
    <row r="480" spans="1:23" x14ac:dyDescent="0.35">
      <c r="A480" s="1486"/>
      <c r="B480" s="514">
        <v>5</v>
      </c>
      <c r="C480" s="183"/>
      <c r="D480" s="515"/>
      <c r="E480" s="515"/>
      <c r="F480" s="183"/>
      <c r="G480" s="516"/>
      <c r="H480" s="183"/>
      <c r="I480" s="517"/>
      <c r="J480" s="518"/>
      <c r="K480" s="446"/>
      <c r="L480" s="519"/>
      <c r="M480" s="517"/>
      <c r="N480" s="447"/>
      <c r="O480" s="520"/>
      <c r="P480" s="520"/>
      <c r="Q480" s="517"/>
      <c r="R480" s="517"/>
      <c r="S480" s="517"/>
      <c r="T480" s="517"/>
      <c r="U480" s="521"/>
      <c r="V480" s="497"/>
    </row>
    <row r="481" spans="1:23" x14ac:dyDescent="0.35">
      <c r="A481" s="1486"/>
      <c r="B481" s="514">
        <v>6</v>
      </c>
      <c r="C481" s="183"/>
      <c r="D481" s="515"/>
      <c r="E481" s="515"/>
      <c r="F481" s="183"/>
      <c r="G481" s="516"/>
      <c r="H481" s="183"/>
      <c r="I481" s="517"/>
      <c r="J481" s="518"/>
      <c r="K481" s="446"/>
      <c r="L481" s="519"/>
      <c r="M481" s="517"/>
      <c r="N481" s="447"/>
      <c r="O481" s="520"/>
      <c r="P481" s="520"/>
      <c r="Q481" s="517"/>
      <c r="R481" s="517"/>
      <c r="S481" s="517"/>
      <c r="T481" s="517"/>
      <c r="U481" s="521"/>
      <c r="V481" s="497"/>
    </row>
    <row r="482" spans="1:23" x14ac:dyDescent="0.35">
      <c r="A482" s="1486"/>
      <c r="B482" s="514">
        <v>7</v>
      </c>
      <c r="C482" s="183"/>
      <c r="D482" s="515"/>
      <c r="E482" s="515"/>
      <c r="F482" s="183"/>
      <c r="G482" s="516"/>
      <c r="H482" s="183"/>
      <c r="I482" s="517"/>
      <c r="J482" s="518"/>
      <c r="K482" s="446"/>
      <c r="L482" s="519"/>
      <c r="M482" s="517"/>
      <c r="N482" s="447"/>
      <c r="O482" s="520"/>
      <c r="P482" s="520"/>
      <c r="Q482" s="517"/>
      <c r="R482" s="517"/>
      <c r="S482" s="517"/>
      <c r="T482" s="517"/>
      <c r="U482" s="521"/>
      <c r="V482" s="497"/>
    </row>
    <row r="483" spans="1:23" x14ac:dyDescent="0.35">
      <c r="A483" s="1486"/>
      <c r="B483" s="514">
        <v>8</v>
      </c>
      <c r="C483" s="183"/>
      <c r="D483" s="515"/>
      <c r="E483" s="515"/>
      <c r="F483" s="183"/>
      <c r="G483" s="516"/>
      <c r="H483" s="183"/>
      <c r="I483" s="517"/>
      <c r="J483" s="518"/>
      <c r="K483" s="446"/>
      <c r="L483" s="519"/>
      <c r="M483" s="517"/>
      <c r="N483" s="447"/>
      <c r="O483" s="520"/>
      <c r="P483" s="520"/>
      <c r="Q483" s="517"/>
      <c r="R483" s="517"/>
      <c r="S483" s="517"/>
      <c r="T483" s="517"/>
      <c r="U483" s="521"/>
      <c r="V483" s="497"/>
    </row>
    <row r="484" spans="1:23" x14ac:dyDescent="0.35">
      <c r="A484" s="1486"/>
      <c r="B484" s="514">
        <v>9</v>
      </c>
      <c r="C484" s="183"/>
      <c r="D484" s="515"/>
      <c r="E484" s="515"/>
      <c r="F484" s="183"/>
      <c r="G484" s="516"/>
      <c r="H484" s="183"/>
      <c r="I484" s="517"/>
      <c r="J484" s="518"/>
      <c r="K484" s="446"/>
      <c r="L484" s="519"/>
      <c r="M484" s="517"/>
      <c r="N484" s="447"/>
      <c r="O484" s="520"/>
      <c r="P484" s="520"/>
      <c r="Q484" s="517"/>
      <c r="R484" s="517"/>
      <c r="S484" s="517"/>
      <c r="T484" s="517"/>
      <c r="U484" s="521"/>
      <c r="V484" s="497"/>
    </row>
    <row r="485" spans="1:23" ht="15" thickBot="1" x14ac:dyDescent="0.4">
      <c r="A485" s="1487"/>
      <c r="B485" s="522">
        <v>10</v>
      </c>
      <c r="C485" s="523"/>
      <c r="D485" s="524"/>
      <c r="E485" s="524"/>
      <c r="F485" s="523"/>
      <c r="G485" s="525"/>
      <c r="H485" s="523"/>
      <c r="I485" s="526"/>
      <c r="J485" s="527"/>
      <c r="K485" s="451"/>
      <c r="L485" s="528"/>
      <c r="M485" s="526"/>
      <c r="N485" s="452"/>
      <c r="O485" s="529"/>
      <c r="P485" s="529"/>
      <c r="Q485" s="526"/>
      <c r="R485" s="526"/>
      <c r="S485" s="526"/>
      <c r="T485" s="526"/>
      <c r="U485" s="530"/>
      <c r="V485" s="497"/>
    </row>
    <row r="486" spans="1:23" s="104" customFormat="1" ht="24.65" customHeight="1" thickBot="1" x14ac:dyDescent="0.4">
      <c r="A486" s="564"/>
      <c r="B486" s="430"/>
      <c r="C486" s="565"/>
      <c r="D486" s="566"/>
      <c r="E486" s="424" t="s">
        <v>331</v>
      </c>
      <c r="F486" s="425">
        <f>COUNTA(F476:F485)</f>
        <v>0</v>
      </c>
      <c r="G486" s="426">
        <f>COUNTA(G476:G485)</f>
        <v>0</v>
      </c>
      <c r="H486" s="565"/>
      <c r="I486" s="431"/>
      <c r="J486" s="567"/>
      <c r="K486" s="567"/>
      <c r="L486" s="568"/>
      <c r="M486" s="1354" t="s">
        <v>563</v>
      </c>
      <c r="N486" s="1355"/>
      <c r="O486" s="747">
        <f>SUM(O476:O485)</f>
        <v>0</v>
      </c>
      <c r="P486" s="748">
        <f>SUM(P476:P485)</f>
        <v>0</v>
      </c>
      <c r="Q486" s="431"/>
      <c r="S486" s="113"/>
      <c r="T486" s="117"/>
      <c r="U486" s="531"/>
      <c r="V486" s="455"/>
    </row>
    <row r="487" spans="1:23" ht="15" thickBot="1" x14ac:dyDescent="0.4">
      <c r="A487" s="532"/>
      <c r="B487" s="533"/>
      <c r="C487" s="534"/>
      <c r="D487" s="534"/>
      <c r="E487" s="534"/>
      <c r="F487" s="533"/>
      <c r="G487" s="534"/>
      <c r="H487" s="534"/>
      <c r="I487" s="533"/>
      <c r="J487" s="533"/>
      <c r="K487" s="533"/>
      <c r="L487" s="534"/>
      <c r="M487" s="534"/>
      <c r="N487" s="534"/>
      <c r="O487" s="534"/>
      <c r="P487" s="534"/>
      <c r="Q487" s="534"/>
      <c r="R487" s="534"/>
      <c r="S487" s="534"/>
      <c r="T487" s="535"/>
      <c r="U487" s="534"/>
      <c r="V487" s="536"/>
    </row>
    <row r="488" spans="1:23" ht="15" thickBot="1" x14ac:dyDescent="0.4">
      <c r="A488" s="493"/>
      <c r="B488" s="463"/>
      <c r="C488" s="494"/>
      <c r="D488" s="494"/>
      <c r="E488" s="494"/>
      <c r="F488" s="463"/>
      <c r="G488" s="494"/>
      <c r="H488" s="494"/>
      <c r="I488" s="463"/>
      <c r="J488" s="463"/>
      <c r="K488" s="463"/>
      <c r="L488" s="494"/>
      <c r="M488" s="494"/>
      <c r="N488" s="494"/>
      <c r="O488" s="494"/>
      <c r="P488" s="494"/>
      <c r="Q488" s="494"/>
      <c r="R488" s="494"/>
      <c r="S488" s="494"/>
      <c r="T488" s="494"/>
      <c r="U488" s="494"/>
      <c r="V488" s="495"/>
    </row>
    <row r="489" spans="1:23" ht="33.75" customHeight="1" thickBot="1" x14ac:dyDescent="0.4">
      <c r="A489" s="173" t="s">
        <v>9</v>
      </c>
      <c r="B489" s="1488" t="s">
        <v>145</v>
      </c>
      <c r="C489" s="1489"/>
      <c r="E489" s="1490" t="s">
        <v>294</v>
      </c>
      <c r="F489" s="1491"/>
      <c r="G489" s="1492">
        <f>VLOOKUP(B489,'EXTRAUrbano.Piano inv. forn '!$D$233:$AB$270,3,FALSE)</f>
        <v>0</v>
      </c>
      <c r="H489" s="1493"/>
      <c r="I489" s="486"/>
      <c r="J489" s="1490" t="s">
        <v>295</v>
      </c>
      <c r="K489" s="1494"/>
      <c r="L489" s="1491"/>
      <c r="M489" s="1492">
        <f>VLOOKUP(B489,'EXTRAUrbano.Piano inv. forn '!$D$233:$AB$270,4,O491)</f>
        <v>0</v>
      </c>
      <c r="N489" s="1493"/>
      <c r="P489" s="173" t="s">
        <v>296</v>
      </c>
      <c r="Q489" s="436"/>
      <c r="S489" s="496" t="s">
        <v>297</v>
      </c>
      <c r="T489" s="1495"/>
      <c r="U489" s="1496"/>
      <c r="V489" s="497"/>
    </row>
    <row r="490" spans="1:23" ht="13.5" customHeight="1" thickBot="1" x14ac:dyDescent="0.4">
      <c r="A490" s="498"/>
      <c r="B490" s="499"/>
      <c r="C490" s="499"/>
      <c r="E490" s="500"/>
      <c r="F490" s="500"/>
      <c r="G490" s="501"/>
      <c r="H490" s="501"/>
      <c r="I490" s="486"/>
      <c r="J490" s="500"/>
      <c r="K490" s="500"/>
      <c r="L490" s="500"/>
      <c r="M490" s="501"/>
      <c r="N490" s="501"/>
      <c r="P490" s="117"/>
      <c r="S490" s="117"/>
      <c r="T490" s="502"/>
      <c r="V490" s="503"/>
      <c r="W490" s="502"/>
    </row>
    <row r="491" spans="1:23" ht="33.75" customHeight="1" thickBot="1" x14ac:dyDescent="0.4">
      <c r="A491" s="1497" t="s">
        <v>298</v>
      </c>
      <c r="B491" s="1498"/>
      <c r="C491" s="1498"/>
      <c r="D491" s="1499"/>
      <c r="E491" s="1500">
        <f>VLOOKUP(B489,'EXTRAUrbano.Piano inv. forn '!$D$233:$AB$270,17,FALSE)</f>
        <v>0</v>
      </c>
      <c r="F491" s="1501"/>
      <c r="G491" s="1501"/>
      <c r="H491" s="1502"/>
      <c r="I491" s="486"/>
      <c r="J491" s="1503" t="s">
        <v>53</v>
      </c>
      <c r="K491" s="1504"/>
      <c r="L491" s="1505"/>
      <c r="M491" s="1500">
        <f>VLOOKUP(B489,'EXTRAUrbano.Piano inv. forn '!$D$233:$AB$270,19,FALSE)</f>
        <v>0</v>
      </c>
      <c r="N491" s="1502"/>
      <c r="O491" s="504"/>
      <c r="P491" s="496" t="s">
        <v>299</v>
      </c>
      <c r="Q491" s="505">
        <f>M491+E491</f>
        <v>0</v>
      </c>
      <c r="S491" s="496" t="s">
        <v>300</v>
      </c>
      <c r="T491" s="1495"/>
      <c r="U491" s="1496"/>
      <c r="V491" s="503"/>
      <c r="W491" s="502"/>
    </row>
    <row r="492" spans="1:23" ht="21.75" customHeight="1" thickBot="1" x14ac:dyDescent="0.4">
      <c r="A492" s="136"/>
      <c r="B492" s="137"/>
      <c r="C492" s="137"/>
      <c r="D492" s="137"/>
      <c r="E492" s="492"/>
      <c r="F492" s="492"/>
      <c r="G492" s="492"/>
      <c r="H492" s="492"/>
      <c r="I492" s="486"/>
      <c r="J492" s="500"/>
      <c r="K492" s="500"/>
      <c r="L492" s="500"/>
      <c r="M492" s="492"/>
      <c r="N492" s="492"/>
      <c r="O492" s="504"/>
      <c r="P492" s="117"/>
      <c r="Q492" s="504"/>
      <c r="S492" s="117"/>
      <c r="T492" s="499"/>
      <c r="U492" s="499"/>
      <c r="V492" s="503"/>
      <c r="W492" s="502"/>
    </row>
    <row r="493" spans="1:23" s="166" customFormat="1" ht="72" customHeight="1" x14ac:dyDescent="0.35">
      <c r="A493" s="1480" t="s">
        <v>301</v>
      </c>
      <c r="B493" s="1482" t="s">
        <v>302</v>
      </c>
      <c r="C493" s="1482" t="s">
        <v>303</v>
      </c>
      <c r="D493" s="169" t="s">
        <v>304</v>
      </c>
      <c r="E493" s="170" t="s">
        <v>305</v>
      </c>
      <c r="F493" s="169" t="s">
        <v>306</v>
      </c>
      <c r="G493" s="169" t="s">
        <v>307</v>
      </c>
      <c r="H493" s="171" t="s">
        <v>268</v>
      </c>
      <c r="I493" s="171" t="s">
        <v>308</v>
      </c>
      <c r="J493" s="171" t="s">
        <v>309</v>
      </c>
      <c r="K493" s="171" t="s">
        <v>818</v>
      </c>
      <c r="L493" s="171" t="s">
        <v>310</v>
      </c>
      <c r="M493" s="171" t="s">
        <v>311</v>
      </c>
      <c r="N493" s="171" t="s">
        <v>312</v>
      </c>
      <c r="O493" s="171" t="s">
        <v>313</v>
      </c>
      <c r="P493" s="171" t="s">
        <v>314</v>
      </c>
      <c r="Q493" s="171" t="s">
        <v>315</v>
      </c>
      <c r="R493" s="171" t="s">
        <v>316</v>
      </c>
      <c r="S493" s="171" t="s">
        <v>317</v>
      </c>
      <c r="T493" s="780" t="s">
        <v>819</v>
      </c>
      <c r="U493" s="1484" t="s">
        <v>319</v>
      </c>
      <c r="V493" s="438"/>
    </row>
    <row r="494" spans="1:23" s="166" customFormat="1" ht="40.5" customHeight="1" thickBot="1" x14ac:dyDescent="0.4">
      <c r="A494" s="1481"/>
      <c r="B494" s="1483"/>
      <c r="C494" s="1483"/>
      <c r="D494" s="172" t="s">
        <v>320</v>
      </c>
      <c r="E494" s="172" t="s">
        <v>333</v>
      </c>
      <c r="F494" s="172" t="s">
        <v>322</v>
      </c>
      <c r="G494" s="172" t="s">
        <v>322</v>
      </c>
      <c r="H494" s="172" t="s">
        <v>345</v>
      </c>
      <c r="I494" s="172" t="s">
        <v>348</v>
      </c>
      <c r="J494" s="172" t="s">
        <v>323</v>
      </c>
      <c r="K494" s="172" t="s">
        <v>324</v>
      </c>
      <c r="L494" s="172" t="s">
        <v>324</v>
      </c>
      <c r="M494" s="172" t="s">
        <v>325</v>
      </c>
      <c r="N494" s="172" t="s">
        <v>324</v>
      </c>
      <c r="O494" s="172" t="s">
        <v>326</v>
      </c>
      <c r="P494" s="172" t="s">
        <v>820</v>
      </c>
      <c r="Q494" s="172" t="s">
        <v>327</v>
      </c>
      <c r="R494" s="172" t="s">
        <v>328</v>
      </c>
      <c r="S494" s="172" t="s">
        <v>329</v>
      </c>
      <c r="T494" s="172" t="s">
        <v>329</v>
      </c>
      <c r="U494" s="1485"/>
      <c r="V494" s="438"/>
    </row>
    <row r="495" spans="1:23" ht="15" customHeight="1" x14ac:dyDescent="0.35">
      <c r="A495" s="1486" t="str">
        <f>B489</f>
        <v>EXTRA-urb.d.1</v>
      </c>
      <c r="B495" s="506">
        <v>1</v>
      </c>
      <c r="C495" s="224"/>
      <c r="D495" s="507"/>
      <c r="E495" s="507"/>
      <c r="F495" s="224"/>
      <c r="G495" s="508"/>
      <c r="H495" s="120"/>
      <c r="I495" s="509"/>
      <c r="J495" s="510"/>
      <c r="K495" s="442"/>
      <c r="L495" s="511"/>
      <c r="M495" s="509"/>
      <c r="N495" s="443"/>
      <c r="O495" s="512"/>
      <c r="P495" s="512"/>
      <c r="Q495" s="509"/>
      <c r="R495" s="509"/>
      <c r="S495" s="509"/>
      <c r="T495" s="509"/>
      <c r="U495" s="513"/>
      <c r="V495" s="497"/>
    </row>
    <row r="496" spans="1:23" x14ac:dyDescent="0.35">
      <c r="A496" s="1486"/>
      <c r="B496" s="514">
        <v>2</v>
      </c>
      <c r="C496" s="183"/>
      <c r="D496" s="515"/>
      <c r="E496" s="515"/>
      <c r="F496" s="183"/>
      <c r="G496" s="516"/>
      <c r="H496" s="183"/>
      <c r="I496" s="517"/>
      <c r="J496" s="518"/>
      <c r="K496" s="446"/>
      <c r="L496" s="519"/>
      <c r="M496" s="517"/>
      <c r="N496" s="447"/>
      <c r="O496" s="520"/>
      <c r="P496" s="520"/>
      <c r="Q496" s="517"/>
      <c r="R496" s="517" t="s">
        <v>330</v>
      </c>
      <c r="S496" s="517"/>
      <c r="T496" s="517"/>
      <c r="U496" s="521"/>
      <c r="V496" s="497"/>
    </row>
    <row r="497" spans="1:23" x14ac:dyDescent="0.35">
      <c r="A497" s="1486"/>
      <c r="B497" s="514">
        <v>3</v>
      </c>
      <c r="C497" s="183"/>
      <c r="D497" s="515"/>
      <c r="E497" s="515"/>
      <c r="F497" s="183"/>
      <c r="G497" s="516"/>
      <c r="H497" s="183"/>
      <c r="I497" s="517"/>
      <c r="J497" s="518"/>
      <c r="K497" s="446"/>
      <c r="L497" s="519"/>
      <c r="M497" s="517"/>
      <c r="N497" s="447"/>
      <c r="O497" s="520"/>
      <c r="P497" s="520"/>
      <c r="Q497" s="517"/>
      <c r="R497" s="517"/>
      <c r="S497" s="517"/>
      <c r="T497" s="517"/>
      <c r="U497" s="521"/>
      <c r="V497" s="497"/>
    </row>
    <row r="498" spans="1:23" x14ac:dyDescent="0.35">
      <c r="A498" s="1486"/>
      <c r="B498" s="514">
        <v>4</v>
      </c>
      <c r="C498" s="183"/>
      <c r="D498" s="515"/>
      <c r="E498" s="515"/>
      <c r="F498" s="183"/>
      <c r="G498" s="516"/>
      <c r="H498" s="183"/>
      <c r="I498" s="517"/>
      <c r="J498" s="518"/>
      <c r="K498" s="446"/>
      <c r="L498" s="519"/>
      <c r="M498" s="517"/>
      <c r="N498" s="447"/>
      <c r="O498" s="520"/>
      <c r="P498" s="520"/>
      <c r="Q498" s="517"/>
      <c r="R498" s="517"/>
      <c r="S498" s="517"/>
      <c r="T498" s="517"/>
      <c r="U498" s="521"/>
      <c r="V498" s="497"/>
    </row>
    <row r="499" spans="1:23" x14ac:dyDescent="0.35">
      <c r="A499" s="1486"/>
      <c r="B499" s="514">
        <v>5</v>
      </c>
      <c r="C499" s="183"/>
      <c r="D499" s="515"/>
      <c r="E499" s="515"/>
      <c r="F499" s="183"/>
      <c r="G499" s="516"/>
      <c r="H499" s="183"/>
      <c r="I499" s="517"/>
      <c r="J499" s="518"/>
      <c r="K499" s="446"/>
      <c r="L499" s="519"/>
      <c r="M499" s="517"/>
      <c r="N499" s="447"/>
      <c r="O499" s="520"/>
      <c r="P499" s="520"/>
      <c r="Q499" s="517"/>
      <c r="R499" s="517"/>
      <c r="S499" s="517"/>
      <c r="T499" s="517"/>
      <c r="U499" s="521"/>
      <c r="V499" s="497"/>
    </row>
    <row r="500" spans="1:23" x14ac:dyDescent="0.35">
      <c r="A500" s="1486"/>
      <c r="B500" s="514">
        <v>6</v>
      </c>
      <c r="C500" s="183"/>
      <c r="D500" s="515"/>
      <c r="E500" s="515"/>
      <c r="F500" s="183"/>
      <c r="G500" s="516"/>
      <c r="H500" s="183"/>
      <c r="I500" s="517"/>
      <c r="J500" s="518"/>
      <c r="K500" s="446"/>
      <c r="L500" s="519"/>
      <c r="M500" s="517"/>
      <c r="N500" s="447"/>
      <c r="O500" s="520"/>
      <c r="P500" s="520"/>
      <c r="Q500" s="517"/>
      <c r="R500" s="517"/>
      <c r="S500" s="517"/>
      <c r="T500" s="517"/>
      <c r="U500" s="521"/>
      <c r="V500" s="497"/>
    </row>
    <row r="501" spans="1:23" x14ac:dyDescent="0.35">
      <c r="A501" s="1486"/>
      <c r="B501" s="514">
        <v>7</v>
      </c>
      <c r="C501" s="183"/>
      <c r="D501" s="515"/>
      <c r="E501" s="515"/>
      <c r="F501" s="183"/>
      <c r="G501" s="516"/>
      <c r="H501" s="183"/>
      <c r="I501" s="517"/>
      <c r="J501" s="518"/>
      <c r="K501" s="446"/>
      <c r="L501" s="519"/>
      <c r="M501" s="517"/>
      <c r="N501" s="447"/>
      <c r="O501" s="520"/>
      <c r="P501" s="520"/>
      <c r="Q501" s="517"/>
      <c r="R501" s="517"/>
      <c r="S501" s="517"/>
      <c r="T501" s="517"/>
      <c r="U501" s="521"/>
      <c r="V501" s="497"/>
    </row>
    <row r="502" spans="1:23" x14ac:dyDescent="0.35">
      <c r="A502" s="1486"/>
      <c r="B502" s="514">
        <v>8</v>
      </c>
      <c r="C502" s="183"/>
      <c r="D502" s="515"/>
      <c r="E502" s="515"/>
      <c r="F502" s="183"/>
      <c r="G502" s="516"/>
      <c r="H502" s="183"/>
      <c r="I502" s="517"/>
      <c r="J502" s="518"/>
      <c r="K502" s="446"/>
      <c r="L502" s="519"/>
      <c r="M502" s="517"/>
      <c r="N502" s="447"/>
      <c r="O502" s="520"/>
      <c r="P502" s="520"/>
      <c r="Q502" s="517"/>
      <c r="R502" s="517"/>
      <c r="S502" s="517"/>
      <c r="T502" s="517"/>
      <c r="U502" s="521"/>
      <c r="V502" s="497"/>
    </row>
    <row r="503" spans="1:23" x14ac:dyDescent="0.35">
      <c r="A503" s="1486"/>
      <c r="B503" s="514">
        <v>9</v>
      </c>
      <c r="C503" s="183"/>
      <c r="D503" s="515"/>
      <c r="E503" s="515"/>
      <c r="F503" s="183"/>
      <c r="G503" s="516"/>
      <c r="H503" s="183"/>
      <c r="I503" s="517"/>
      <c r="J503" s="518"/>
      <c r="K503" s="446"/>
      <c r="L503" s="519"/>
      <c r="M503" s="517"/>
      <c r="N503" s="447"/>
      <c r="O503" s="520"/>
      <c r="P503" s="520"/>
      <c r="Q503" s="517"/>
      <c r="R503" s="517"/>
      <c r="S503" s="517"/>
      <c r="T503" s="517"/>
      <c r="U503" s="521"/>
      <c r="V503" s="497"/>
    </row>
    <row r="504" spans="1:23" ht="15" thickBot="1" x14ac:dyDescent="0.4">
      <c r="A504" s="1487"/>
      <c r="B504" s="522">
        <v>10</v>
      </c>
      <c r="C504" s="523"/>
      <c r="D504" s="524"/>
      <c r="E504" s="524"/>
      <c r="F504" s="523"/>
      <c r="G504" s="525"/>
      <c r="H504" s="523"/>
      <c r="I504" s="526"/>
      <c r="J504" s="527"/>
      <c r="K504" s="451"/>
      <c r="L504" s="528"/>
      <c r="M504" s="526"/>
      <c r="N504" s="452"/>
      <c r="O504" s="529"/>
      <c r="P504" s="529"/>
      <c r="Q504" s="526"/>
      <c r="R504" s="526"/>
      <c r="S504" s="526"/>
      <c r="T504" s="526"/>
      <c r="U504" s="530"/>
      <c r="V504" s="497"/>
    </row>
    <row r="505" spans="1:23" s="104" customFormat="1" ht="24.65" customHeight="1" thickBot="1" x14ac:dyDescent="0.4">
      <c r="A505" s="564"/>
      <c r="B505" s="430"/>
      <c r="C505" s="565"/>
      <c r="D505" s="566"/>
      <c r="E505" s="424" t="s">
        <v>331</v>
      </c>
      <c r="F505" s="425">
        <f>COUNTA(F495:F504)</f>
        <v>0</v>
      </c>
      <c r="G505" s="426">
        <f>COUNTA(G495:G504)</f>
        <v>0</v>
      </c>
      <c r="H505" s="565"/>
      <c r="I505" s="431"/>
      <c r="J505" s="567"/>
      <c r="K505" s="567"/>
      <c r="L505" s="568"/>
      <c r="M505" s="1354" t="s">
        <v>563</v>
      </c>
      <c r="N505" s="1355"/>
      <c r="O505" s="747">
        <f>SUM(O495:O504)</f>
        <v>0</v>
      </c>
      <c r="P505" s="748">
        <f>SUM(P495:P504)</f>
        <v>0</v>
      </c>
      <c r="Q505" s="431"/>
      <c r="S505" s="113"/>
      <c r="T505" s="117"/>
      <c r="U505" s="531"/>
      <c r="V505" s="455"/>
    </row>
    <row r="506" spans="1:23" ht="15" thickBot="1" x14ac:dyDescent="0.4">
      <c r="A506" s="532"/>
      <c r="B506" s="533"/>
      <c r="C506" s="534"/>
      <c r="D506" s="534"/>
      <c r="E506" s="534"/>
      <c r="F506" s="533"/>
      <c r="G506" s="534"/>
      <c r="H506" s="534"/>
      <c r="I506" s="533"/>
      <c r="J506" s="533"/>
      <c r="K506" s="533"/>
      <c r="L506" s="534"/>
      <c r="M506" s="534"/>
      <c r="N506" s="534"/>
      <c r="O506" s="534"/>
      <c r="P506" s="534"/>
      <c r="Q506" s="534"/>
      <c r="R506" s="534"/>
      <c r="S506" s="534"/>
      <c r="T506" s="535"/>
      <c r="U506" s="534"/>
      <c r="V506" s="536"/>
    </row>
    <row r="507" spans="1:23" ht="15" thickBot="1" x14ac:dyDescent="0.4">
      <c r="A507" s="493"/>
      <c r="B507" s="463"/>
      <c r="C507" s="494"/>
      <c r="D507" s="494"/>
      <c r="E507" s="494"/>
      <c r="F507" s="463"/>
      <c r="G507" s="494"/>
      <c r="H507" s="494"/>
      <c r="I507" s="463"/>
      <c r="J507" s="463"/>
      <c r="K507" s="463"/>
      <c r="L507" s="494"/>
      <c r="M507" s="494"/>
      <c r="N507" s="494"/>
      <c r="O507" s="494"/>
      <c r="P507" s="494"/>
      <c r="Q507" s="494"/>
      <c r="R507" s="494"/>
      <c r="S507" s="494"/>
      <c r="T507" s="494"/>
      <c r="U507" s="494"/>
      <c r="V507" s="495"/>
    </row>
    <row r="508" spans="1:23" ht="33.75" customHeight="1" thickBot="1" x14ac:dyDescent="0.4">
      <c r="A508" s="173" t="s">
        <v>9</v>
      </c>
      <c r="B508" s="1488" t="s">
        <v>145</v>
      </c>
      <c r="C508" s="1489"/>
      <c r="E508" s="1490" t="s">
        <v>294</v>
      </c>
      <c r="F508" s="1491"/>
      <c r="G508" s="1492">
        <f>VLOOKUP(B508,'EXTRAUrbano.Piano inv. forn '!$D$233:$AB$270,3,FALSE)</f>
        <v>0</v>
      </c>
      <c r="H508" s="1493"/>
      <c r="I508" s="486"/>
      <c r="J508" s="1490" t="s">
        <v>295</v>
      </c>
      <c r="K508" s="1494"/>
      <c r="L508" s="1491"/>
      <c r="M508" s="1492">
        <f>VLOOKUP(B508,'EXTRAUrbano.Piano inv. forn '!$D$233:$AB$270,4,O510)</f>
        <v>0</v>
      </c>
      <c r="N508" s="1493"/>
      <c r="P508" s="173" t="s">
        <v>296</v>
      </c>
      <c r="Q508" s="436"/>
      <c r="S508" s="496" t="s">
        <v>297</v>
      </c>
      <c r="T508" s="1495"/>
      <c r="U508" s="1496"/>
      <c r="V508" s="497"/>
    </row>
    <row r="509" spans="1:23" ht="13.5" customHeight="1" thickBot="1" x14ac:dyDescent="0.4">
      <c r="A509" s="498"/>
      <c r="B509" s="499"/>
      <c r="C509" s="499"/>
      <c r="E509" s="500"/>
      <c r="F509" s="500"/>
      <c r="G509" s="501"/>
      <c r="H509" s="501"/>
      <c r="I509" s="486"/>
      <c r="J509" s="500"/>
      <c r="K509" s="500"/>
      <c r="L509" s="500"/>
      <c r="M509" s="501"/>
      <c r="N509" s="501"/>
      <c r="P509" s="117"/>
      <c r="S509" s="117"/>
      <c r="T509" s="502"/>
      <c r="V509" s="503"/>
      <c r="W509" s="502"/>
    </row>
    <row r="510" spans="1:23" ht="33.75" customHeight="1" thickBot="1" x14ac:dyDescent="0.4">
      <c r="A510" s="1497" t="s">
        <v>298</v>
      </c>
      <c r="B510" s="1498"/>
      <c r="C510" s="1498"/>
      <c r="D510" s="1499"/>
      <c r="E510" s="1500">
        <f>VLOOKUP(B508,'EXTRAUrbano.Piano inv. forn '!$D$233:$AB$270,17,FALSE)</f>
        <v>0</v>
      </c>
      <c r="F510" s="1501"/>
      <c r="G510" s="1501"/>
      <c r="H510" s="1502"/>
      <c r="I510" s="486"/>
      <c r="J510" s="1503" t="s">
        <v>53</v>
      </c>
      <c r="K510" s="1504"/>
      <c r="L510" s="1505"/>
      <c r="M510" s="1500">
        <f>VLOOKUP(B508,'EXTRAUrbano.Piano inv. forn '!$D$233:$AB$270,19,FALSE)</f>
        <v>0</v>
      </c>
      <c r="N510" s="1502"/>
      <c r="O510" s="504"/>
      <c r="P510" s="496" t="s">
        <v>299</v>
      </c>
      <c r="Q510" s="505">
        <f>M510+E510</f>
        <v>0</v>
      </c>
      <c r="S510" s="496" t="s">
        <v>300</v>
      </c>
      <c r="T510" s="1495"/>
      <c r="U510" s="1496"/>
      <c r="V510" s="503"/>
      <c r="W510" s="502"/>
    </row>
    <row r="511" spans="1:23" ht="21.75" customHeight="1" thickBot="1" x14ac:dyDescent="0.4">
      <c r="A511" s="136"/>
      <c r="B511" s="137"/>
      <c r="C511" s="137"/>
      <c r="D511" s="137"/>
      <c r="E511" s="492"/>
      <c r="F511" s="492"/>
      <c r="G511" s="492"/>
      <c r="H511" s="492"/>
      <c r="I511" s="486"/>
      <c r="J511" s="500"/>
      <c r="K511" s="500"/>
      <c r="L511" s="500"/>
      <c r="M511" s="492"/>
      <c r="N511" s="492"/>
      <c r="O511" s="504"/>
      <c r="P511" s="117"/>
      <c r="Q511" s="504"/>
      <c r="S511" s="117"/>
      <c r="T511" s="499"/>
      <c r="U511" s="499"/>
      <c r="V511" s="503"/>
      <c r="W511" s="502"/>
    </row>
    <row r="512" spans="1:23" s="166" customFormat="1" ht="72" customHeight="1" x14ac:dyDescent="0.35">
      <c r="A512" s="1480" t="s">
        <v>301</v>
      </c>
      <c r="B512" s="1482" t="s">
        <v>302</v>
      </c>
      <c r="C512" s="1482" t="s">
        <v>303</v>
      </c>
      <c r="D512" s="169" t="s">
        <v>304</v>
      </c>
      <c r="E512" s="170" t="s">
        <v>305</v>
      </c>
      <c r="F512" s="169" t="s">
        <v>306</v>
      </c>
      <c r="G512" s="169" t="s">
        <v>307</v>
      </c>
      <c r="H512" s="171" t="s">
        <v>268</v>
      </c>
      <c r="I512" s="171" t="s">
        <v>308</v>
      </c>
      <c r="J512" s="171" t="s">
        <v>309</v>
      </c>
      <c r="K512" s="171" t="s">
        <v>818</v>
      </c>
      <c r="L512" s="171" t="s">
        <v>310</v>
      </c>
      <c r="M512" s="171" t="s">
        <v>311</v>
      </c>
      <c r="N512" s="171" t="s">
        <v>312</v>
      </c>
      <c r="O512" s="171" t="s">
        <v>313</v>
      </c>
      <c r="P512" s="171" t="s">
        <v>314</v>
      </c>
      <c r="Q512" s="171" t="s">
        <v>315</v>
      </c>
      <c r="R512" s="171" t="s">
        <v>316</v>
      </c>
      <c r="S512" s="171" t="s">
        <v>317</v>
      </c>
      <c r="T512" s="780" t="s">
        <v>819</v>
      </c>
      <c r="U512" s="1484" t="s">
        <v>319</v>
      </c>
      <c r="V512" s="438"/>
    </row>
    <row r="513" spans="1:23" s="166" customFormat="1" ht="40.5" customHeight="1" thickBot="1" x14ac:dyDescent="0.4">
      <c r="A513" s="1481"/>
      <c r="B513" s="1483"/>
      <c r="C513" s="1483"/>
      <c r="D513" s="172" t="s">
        <v>320</v>
      </c>
      <c r="E513" s="172" t="s">
        <v>333</v>
      </c>
      <c r="F513" s="172" t="s">
        <v>322</v>
      </c>
      <c r="G513" s="172" t="s">
        <v>322</v>
      </c>
      <c r="H513" s="172" t="s">
        <v>345</v>
      </c>
      <c r="I513" s="172" t="s">
        <v>348</v>
      </c>
      <c r="J513" s="172" t="s">
        <v>323</v>
      </c>
      <c r="K513" s="172" t="s">
        <v>324</v>
      </c>
      <c r="L513" s="172" t="s">
        <v>324</v>
      </c>
      <c r="M513" s="172" t="s">
        <v>325</v>
      </c>
      <c r="N513" s="172" t="s">
        <v>324</v>
      </c>
      <c r="O513" s="172" t="s">
        <v>326</v>
      </c>
      <c r="P513" s="172" t="s">
        <v>820</v>
      </c>
      <c r="Q513" s="172" t="s">
        <v>327</v>
      </c>
      <c r="R513" s="172" t="s">
        <v>328</v>
      </c>
      <c r="S513" s="172" t="s">
        <v>329</v>
      </c>
      <c r="T513" s="172" t="s">
        <v>329</v>
      </c>
      <c r="U513" s="1485"/>
      <c r="V513" s="438"/>
    </row>
    <row r="514" spans="1:23" ht="15" customHeight="1" x14ac:dyDescent="0.35">
      <c r="A514" s="1486" t="str">
        <f>B508</f>
        <v>EXTRA-urb.d.1</v>
      </c>
      <c r="B514" s="506">
        <v>1</v>
      </c>
      <c r="C514" s="224"/>
      <c r="D514" s="507"/>
      <c r="E514" s="507"/>
      <c r="F514" s="224"/>
      <c r="G514" s="508"/>
      <c r="H514" s="120"/>
      <c r="I514" s="509"/>
      <c r="J514" s="510"/>
      <c r="K514" s="442"/>
      <c r="L514" s="511"/>
      <c r="M514" s="509"/>
      <c r="N514" s="443"/>
      <c r="O514" s="512"/>
      <c r="P514" s="512"/>
      <c r="Q514" s="509"/>
      <c r="R514" s="509"/>
      <c r="S514" s="509"/>
      <c r="T514" s="509"/>
      <c r="U514" s="513"/>
      <c r="V514" s="497"/>
    </row>
    <row r="515" spans="1:23" x14ac:dyDescent="0.35">
      <c r="A515" s="1486"/>
      <c r="B515" s="514">
        <v>2</v>
      </c>
      <c r="C515" s="183"/>
      <c r="D515" s="515"/>
      <c r="E515" s="515"/>
      <c r="F515" s="183"/>
      <c r="G515" s="516"/>
      <c r="H515" s="183"/>
      <c r="I515" s="517"/>
      <c r="J515" s="518"/>
      <c r="K515" s="446"/>
      <c r="L515" s="519"/>
      <c r="M515" s="517"/>
      <c r="N515" s="447"/>
      <c r="O515" s="520"/>
      <c r="P515" s="520"/>
      <c r="Q515" s="517"/>
      <c r="R515" s="517" t="s">
        <v>330</v>
      </c>
      <c r="S515" s="517"/>
      <c r="T515" s="517"/>
      <c r="U515" s="521"/>
      <c r="V515" s="497"/>
    </row>
    <row r="516" spans="1:23" x14ac:dyDescent="0.35">
      <c r="A516" s="1486"/>
      <c r="B516" s="514">
        <v>3</v>
      </c>
      <c r="C516" s="183"/>
      <c r="D516" s="515"/>
      <c r="E516" s="515"/>
      <c r="F516" s="183"/>
      <c r="G516" s="516"/>
      <c r="H516" s="183"/>
      <c r="I516" s="517"/>
      <c r="J516" s="518"/>
      <c r="K516" s="446"/>
      <c r="L516" s="519"/>
      <c r="M516" s="517"/>
      <c r="N516" s="447"/>
      <c r="O516" s="520"/>
      <c r="P516" s="520"/>
      <c r="Q516" s="517"/>
      <c r="R516" s="517"/>
      <c r="S516" s="517"/>
      <c r="T516" s="517"/>
      <c r="U516" s="521"/>
      <c r="V516" s="497"/>
    </row>
    <row r="517" spans="1:23" x14ac:dyDescent="0.35">
      <c r="A517" s="1486"/>
      <c r="B517" s="514">
        <v>4</v>
      </c>
      <c r="C517" s="183"/>
      <c r="D517" s="515"/>
      <c r="E517" s="515"/>
      <c r="F517" s="183"/>
      <c r="G517" s="516"/>
      <c r="H517" s="183"/>
      <c r="I517" s="517"/>
      <c r="J517" s="518"/>
      <c r="K517" s="446"/>
      <c r="L517" s="519"/>
      <c r="M517" s="517"/>
      <c r="N517" s="447"/>
      <c r="O517" s="520"/>
      <c r="P517" s="520"/>
      <c r="Q517" s="517"/>
      <c r="R517" s="517"/>
      <c r="S517" s="517"/>
      <c r="T517" s="517"/>
      <c r="U517" s="521"/>
      <c r="V517" s="497"/>
    </row>
    <row r="518" spans="1:23" x14ac:dyDescent="0.35">
      <c r="A518" s="1486"/>
      <c r="B518" s="514">
        <v>5</v>
      </c>
      <c r="C518" s="183"/>
      <c r="D518" s="515"/>
      <c r="E518" s="515"/>
      <c r="F518" s="183"/>
      <c r="G518" s="516"/>
      <c r="H518" s="183"/>
      <c r="I518" s="517"/>
      <c r="J518" s="518"/>
      <c r="K518" s="446"/>
      <c r="L518" s="519"/>
      <c r="M518" s="517"/>
      <c r="N518" s="447"/>
      <c r="O518" s="520"/>
      <c r="P518" s="520"/>
      <c r="Q518" s="517"/>
      <c r="R518" s="517"/>
      <c r="S518" s="517"/>
      <c r="T518" s="517"/>
      <c r="U518" s="521"/>
      <c r="V518" s="497"/>
    </row>
    <row r="519" spans="1:23" x14ac:dyDescent="0.35">
      <c r="A519" s="1486"/>
      <c r="B519" s="514">
        <v>6</v>
      </c>
      <c r="C519" s="183"/>
      <c r="D519" s="515"/>
      <c r="E519" s="515"/>
      <c r="F519" s="183"/>
      <c r="G519" s="516"/>
      <c r="H519" s="183"/>
      <c r="I519" s="517"/>
      <c r="J519" s="518"/>
      <c r="K519" s="446"/>
      <c r="L519" s="519"/>
      <c r="M519" s="517"/>
      <c r="N519" s="447"/>
      <c r="O519" s="520"/>
      <c r="P519" s="520"/>
      <c r="Q519" s="517"/>
      <c r="R519" s="517"/>
      <c r="S519" s="517"/>
      <c r="T519" s="517"/>
      <c r="U519" s="521"/>
      <c r="V519" s="497"/>
    </row>
    <row r="520" spans="1:23" x14ac:dyDescent="0.35">
      <c r="A520" s="1486"/>
      <c r="B520" s="514">
        <v>7</v>
      </c>
      <c r="C520" s="183"/>
      <c r="D520" s="515"/>
      <c r="E520" s="515"/>
      <c r="F520" s="183"/>
      <c r="G520" s="516"/>
      <c r="H520" s="183"/>
      <c r="I520" s="517"/>
      <c r="J520" s="518"/>
      <c r="K520" s="446"/>
      <c r="L520" s="519"/>
      <c r="M520" s="517"/>
      <c r="N520" s="447"/>
      <c r="O520" s="520"/>
      <c r="P520" s="520"/>
      <c r="Q520" s="517"/>
      <c r="R520" s="517"/>
      <c r="S520" s="517"/>
      <c r="T520" s="517"/>
      <c r="U520" s="521"/>
      <c r="V520" s="497"/>
    </row>
    <row r="521" spans="1:23" x14ac:dyDescent="0.35">
      <c r="A521" s="1486"/>
      <c r="B521" s="514">
        <v>8</v>
      </c>
      <c r="C521" s="183"/>
      <c r="D521" s="515"/>
      <c r="E521" s="515"/>
      <c r="F521" s="183"/>
      <c r="G521" s="516"/>
      <c r="H521" s="183"/>
      <c r="I521" s="517"/>
      <c r="J521" s="518"/>
      <c r="K521" s="446"/>
      <c r="L521" s="519"/>
      <c r="M521" s="517"/>
      <c r="N521" s="447"/>
      <c r="O521" s="520"/>
      <c r="P521" s="520"/>
      <c r="Q521" s="517"/>
      <c r="R521" s="517"/>
      <c r="S521" s="517"/>
      <c r="T521" s="517"/>
      <c r="U521" s="521"/>
      <c r="V521" s="497"/>
    </row>
    <row r="522" spans="1:23" x14ac:dyDescent="0.35">
      <c r="A522" s="1486"/>
      <c r="B522" s="514">
        <v>9</v>
      </c>
      <c r="C522" s="183"/>
      <c r="D522" s="515"/>
      <c r="E522" s="515"/>
      <c r="F522" s="183"/>
      <c r="G522" s="516"/>
      <c r="H522" s="183"/>
      <c r="I522" s="517"/>
      <c r="J522" s="518"/>
      <c r="K522" s="446"/>
      <c r="L522" s="519"/>
      <c r="M522" s="517"/>
      <c r="N522" s="447"/>
      <c r="O522" s="520"/>
      <c r="P522" s="520"/>
      <c r="Q522" s="517"/>
      <c r="R522" s="517"/>
      <c r="S522" s="517"/>
      <c r="T522" s="517"/>
      <c r="U522" s="521"/>
      <c r="V522" s="497"/>
    </row>
    <row r="523" spans="1:23" ht="15" thickBot="1" x14ac:dyDescent="0.4">
      <c r="A523" s="1487"/>
      <c r="B523" s="522">
        <v>10</v>
      </c>
      <c r="C523" s="523"/>
      <c r="D523" s="524"/>
      <c r="E523" s="524"/>
      <c r="F523" s="523"/>
      <c r="G523" s="525"/>
      <c r="H523" s="523"/>
      <c r="I523" s="526"/>
      <c r="J523" s="527"/>
      <c r="K523" s="451"/>
      <c r="L523" s="528"/>
      <c r="M523" s="526"/>
      <c r="N523" s="452"/>
      <c r="O523" s="529"/>
      <c r="P523" s="529"/>
      <c r="Q523" s="526"/>
      <c r="R523" s="526"/>
      <c r="S523" s="526"/>
      <c r="T523" s="526"/>
      <c r="U523" s="530"/>
      <c r="V523" s="497"/>
    </row>
    <row r="524" spans="1:23" s="104" customFormat="1" ht="24.65" customHeight="1" thickBot="1" x14ac:dyDescent="0.4">
      <c r="A524" s="564"/>
      <c r="B524" s="430"/>
      <c r="C524" s="565"/>
      <c r="D524" s="566"/>
      <c r="E524" s="424" t="s">
        <v>331</v>
      </c>
      <c r="F524" s="425">
        <f>COUNTA(F514:F523)</f>
        <v>0</v>
      </c>
      <c r="G524" s="426">
        <f>COUNTA(G514:G523)</f>
        <v>0</v>
      </c>
      <c r="H524" s="565"/>
      <c r="I524" s="431"/>
      <c r="J524" s="567"/>
      <c r="K524" s="567"/>
      <c r="L524" s="568"/>
      <c r="M524" s="1354" t="s">
        <v>563</v>
      </c>
      <c r="N524" s="1355"/>
      <c r="O524" s="747">
        <f>SUM(O514:O523)</f>
        <v>0</v>
      </c>
      <c r="P524" s="748">
        <f>SUM(P514:P523)</f>
        <v>0</v>
      </c>
      <c r="Q524" s="431"/>
      <c r="S524" s="113"/>
      <c r="T524" s="117"/>
      <c r="U524" s="531"/>
      <c r="V524" s="455"/>
    </row>
    <row r="525" spans="1:23" ht="15" thickBot="1" x14ac:dyDescent="0.4">
      <c r="A525" s="532"/>
      <c r="B525" s="533"/>
      <c r="C525" s="534"/>
      <c r="D525" s="534"/>
      <c r="E525" s="534"/>
      <c r="F525" s="533"/>
      <c r="G525" s="534"/>
      <c r="H525" s="534"/>
      <c r="I525" s="533"/>
      <c r="J525" s="533"/>
      <c r="K525" s="533"/>
      <c r="L525" s="534"/>
      <c r="M525" s="534"/>
      <c r="N525" s="534"/>
      <c r="O525" s="534"/>
      <c r="P525" s="534"/>
      <c r="Q525" s="534"/>
      <c r="R525" s="534"/>
      <c r="S525" s="534"/>
      <c r="T525" s="535"/>
      <c r="U525" s="534"/>
      <c r="V525" s="536"/>
    </row>
    <row r="526" spans="1:23" ht="15" thickBot="1" x14ac:dyDescent="0.4">
      <c r="A526" s="493"/>
      <c r="B526" s="463"/>
      <c r="C526" s="494"/>
      <c r="D526" s="494"/>
      <c r="E526" s="494"/>
      <c r="F526" s="463"/>
      <c r="G526" s="494"/>
      <c r="H526" s="494"/>
      <c r="I526" s="463"/>
      <c r="J526" s="463"/>
      <c r="K526" s="463"/>
      <c r="L526" s="494"/>
      <c r="M526" s="494"/>
      <c r="N526" s="494"/>
      <c r="O526" s="494"/>
      <c r="P526" s="494"/>
      <c r="Q526" s="494"/>
      <c r="R526" s="494"/>
      <c r="S526" s="494"/>
      <c r="T526" s="494"/>
      <c r="U526" s="494"/>
      <c r="V526" s="495"/>
    </row>
    <row r="527" spans="1:23" ht="33.75" customHeight="1" thickBot="1" x14ac:dyDescent="0.4">
      <c r="A527" s="173" t="s">
        <v>9</v>
      </c>
      <c r="B527" s="1488" t="s">
        <v>145</v>
      </c>
      <c r="C527" s="1489"/>
      <c r="E527" s="1490" t="s">
        <v>294</v>
      </c>
      <c r="F527" s="1491"/>
      <c r="G527" s="1492">
        <f>VLOOKUP(B527,'EXTRAUrbano.Piano inv. forn '!$D$233:$AB$270,3,FALSE)</f>
        <v>0</v>
      </c>
      <c r="H527" s="1493"/>
      <c r="I527" s="486"/>
      <c r="J527" s="1490" t="s">
        <v>295</v>
      </c>
      <c r="K527" s="1494"/>
      <c r="L527" s="1491"/>
      <c r="M527" s="1492">
        <f>VLOOKUP(B527,'EXTRAUrbano.Piano inv. forn '!$D$233:$AB$270,4,O529)</f>
        <v>0</v>
      </c>
      <c r="N527" s="1493"/>
      <c r="P527" s="173" t="s">
        <v>296</v>
      </c>
      <c r="Q527" s="436"/>
      <c r="S527" s="496" t="s">
        <v>297</v>
      </c>
      <c r="T527" s="1495"/>
      <c r="U527" s="1496"/>
      <c r="V527" s="497"/>
    </row>
    <row r="528" spans="1:23" ht="13.5" customHeight="1" thickBot="1" x14ac:dyDescent="0.4">
      <c r="A528" s="498"/>
      <c r="B528" s="499"/>
      <c r="C528" s="499"/>
      <c r="E528" s="500"/>
      <c r="F528" s="500"/>
      <c r="G528" s="501"/>
      <c r="H528" s="501"/>
      <c r="I528" s="486"/>
      <c r="J528" s="500"/>
      <c r="K528" s="500"/>
      <c r="L528" s="500"/>
      <c r="M528" s="501"/>
      <c r="N528" s="501"/>
      <c r="P528" s="117"/>
      <c r="S528" s="117"/>
      <c r="T528" s="502"/>
      <c r="V528" s="503"/>
      <c r="W528" s="502"/>
    </row>
    <row r="529" spans="1:23" ht="33.75" customHeight="1" thickBot="1" x14ac:dyDescent="0.4">
      <c r="A529" s="1497" t="s">
        <v>298</v>
      </c>
      <c r="B529" s="1498"/>
      <c r="C529" s="1498"/>
      <c r="D529" s="1499"/>
      <c r="E529" s="1500">
        <f>VLOOKUP(B527,'EXTRAUrbano.Piano inv. forn '!$D$233:$AB$270,17,FALSE)</f>
        <v>0</v>
      </c>
      <c r="F529" s="1501"/>
      <c r="G529" s="1501"/>
      <c r="H529" s="1502"/>
      <c r="I529" s="486"/>
      <c r="J529" s="1503" t="s">
        <v>53</v>
      </c>
      <c r="K529" s="1504"/>
      <c r="L529" s="1505"/>
      <c r="M529" s="1500">
        <f>VLOOKUP(B527,'EXTRAUrbano.Piano inv. forn '!$D$233:$AB$270,19,FALSE)</f>
        <v>0</v>
      </c>
      <c r="N529" s="1502"/>
      <c r="O529" s="504"/>
      <c r="P529" s="496" t="s">
        <v>299</v>
      </c>
      <c r="Q529" s="505">
        <f>M529+E529</f>
        <v>0</v>
      </c>
      <c r="S529" s="496" t="s">
        <v>300</v>
      </c>
      <c r="T529" s="1495"/>
      <c r="U529" s="1496"/>
      <c r="V529" s="503"/>
      <c r="W529" s="502"/>
    </row>
    <row r="530" spans="1:23" ht="21.75" customHeight="1" thickBot="1" x14ac:dyDescent="0.4">
      <c r="A530" s="136"/>
      <c r="B530" s="137"/>
      <c r="C530" s="137"/>
      <c r="D530" s="137"/>
      <c r="E530" s="492"/>
      <c r="F530" s="492"/>
      <c r="G530" s="492"/>
      <c r="H530" s="492"/>
      <c r="I530" s="486"/>
      <c r="J530" s="500"/>
      <c r="K530" s="500"/>
      <c r="L530" s="500"/>
      <c r="M530" s="492"/>
      <c r="N530" s="492"/>
      <c r="O530" s="504"/>
      <c r="P530" s="117"/>
      <c r="Q530" s="504"/>
      <c r="S530" s="117"/>
      <c r="T530" s="499"/>
      <c r="U530" s="499"/>
      <c r="V530" s="503"/>
      <c r="W530" s="502"/>
    </row>
    <row r="531" spans="1:23" s="166" customFormat="1" ht="72" customHeight="1" x14ac:dyDescent="0.35">
      <c r="A531" s="1480" t="s">
        <v>301</v>
      </c>
      <c r="B531" s="1482" t="s">
        <v>302</v>
      </c>
      <c r="C531" s="1482" t="s">
        <v>303</v>
      </c>
      <c r="D531" s="169" t="s">
        <v>304</v>
      </c>
      <c r="E531" s="170" t="s">
        <v>305</v>
      </c>
      <c r="F531" s="169" t="s">
        <v>306</v>
      </c>
      <c r="G531" s="169" t="s">
        <v>307</v>
      </c>
      <c r="H531" s="171" t="s">
        <v>268</v>
      </c>
      <c r="I531" s="171" t="s">
        <v>308</v>
      </c>
      <c r="J531" s="171" t="s">
        <v>309</v>
      </c>
      <c r="K531" s="171" t="s">
        <v>818</v>
      </c>
      <c r="L531" s="171" t="s">
        <v>310</v>
      </c>
      <c r="M531" s="171" t="s">
        <v>311</v>
      </c>
      <c r="N531" s="171" t="s">
        <v>312</v>
      </c>
      <c r="O531" s="171" t="s">
        <v>313</v>
      </c>
      <c r="P531" s="171" t="s">
        <v>314</v>
      </c>
      <c r="Q531" s="171" t="s">
        <v>315</v>
      </c>
      <c r="R531" s="171" t="s">
        <v>316</v>
      </c>
      <c r="S531" s="171" t="s">
        <v>317</v>
      </c>
      <c r="T531" s="780" t="s">
        <v>819</v>
      </c>
      <c r="U531" s="1484" t="s">
        <v>319</v>
      </c>
      <c r="V531" s="438"/>
    </row>
    <row r="532" spans="1:23" s="166" customFormat="1" ht="40.5" customHeight="1" thickBot="1" x14ac:dyDescent="0.4">
      <c r="A532" s="1481"/>
      <c r="B532" s="1483"/>
      <c r="C532" s="1483"/>
      <c r="D532" s="172" t="s">
        <v>320</v>
      </c>
      <c r="E532" s="172" t="s">
        <v>333</v>
      </c>
      <c r="F532" s="172" t="s">
        <v>322</v>
      </c>
      <c r="G532" s="172" t="s">
        <v>322</v>
      </c>
      <c r="H532" s="172" t="s">
        <v>345</v>
      </c>
      <c r="I532" s="172" t="s">
        <v>348</v>
      </c>
      <c r="J532" s="172" t="s">
        <v>323</v>
      </c>
      <c r="K532" s="172" t="s">
        <v>324</v>
      </c>
      <c r="L532" s="172" t="s">
        <v>324</v>
      </c>
      <c r="M532" s="172" t="s">
        <v>325</v>
      </c>
      <c r="N532" s="172" t="s">
        <v>324</v>
      </c>
      <c r="O532" s="172" t="s">
        <v>326</v>
      </c>
      <c r="P532" s="172" t="s">
        <v>820</v>
      </c>
      <c r="Q532" s="172" t="s">
        <v>327</v>
      </c>
      <c r="R532" s="172" t="s">
        <v>328</v>
      </c>
      <c r="S532" s="172" t="s">
        <v>329</v>
      </c>
      <c r="T532" s="172" t="s">
        <v>329</v>
      </c>
      <c r="U532" s="1485"/>
      <c r="V532" s="438"/>
    </row>
    <row r="533" spans="1:23" ht="15" customHeight="1" x14ac:dyDescent="0.35">
      <c r="A533" s="1486" t="str">
        <f>B527</f>
        <v>EXTRA-urb.d.1</v>
      </c>
      <c r="B533" s="506">
        <v>1</v>
      </c>
      <c r="C533" s="224"/>
      <c r="D533" s="507"/>
      <c r="E533" s="507"/>
      <c r="F533" s="224"/>
      <c r="G533" s="508"/>
      <c r="H533" s="120"/>
      <c r="I533" s="509"/>
      <c r="J533" s="510"/>
      <c r="K533" s="442"/>
      <c r="L533" s="511"/>
      <c r="M533" s="509"/>
      <c r="N533" s="443"/>
      <c r="O533" s="512"/>
      <c r="P533" s="512"/>
      <c r="Q533" s="509"/>
      <c r="R533" s="509"/>
      <c r="S533" s="509"/>
      <c r="T533" s="509"/>
      <c r="U533" s="513"/>
      <c r="V533" s="497"/>
    </row>
    <row r="534" spans="1:23" x14ac:dyDescent="0.35">
      <c r="A534" s="1486"/>
      <c r="B534" s="514">
        <v>2</v>
      </c>
      <c r="C534" s="183"/>
      <c r="D534" s="515"/>
      <c r="E534" s="515"/>
      <c r="F534" s="183"/>
      <c r="G534" s="516"/>
      <c r="H534" s="183"/>
      <c r="I534" s="517"/>
      <c r="J534" s="518"/>
      <c r="K534" s="446"/>
      <c r="L534" s="519"/>
      <c r="M534" s="517"/>
      <c r="N534" s="447"/>
      <c r="O534" s="520"/>
      <c r="P534" s="520"/>
      <c r="Q534" s="517"/>
      <c r="R534" s="517" t="s">
        <v>330</v>
      </c>
      <c r="S534" s="517"/>
      <c r="T534" s="517"/>
      <c r="U534" s="521"/>
      <c r="V534" s="497"/>
    </row>
    <row r="535" spans="1:23" x14ac:dyDescent="0.35">
      <c r="A535" s="1486"/>
      <c r="B535" s="514">
        <v>3</v>
      </c>
      <c r="C535" s="183"/>
      <c r="D535" s="515"/>
      <c r="E535" s="515"/>
      <c r="F535" s="183"/>
      <c r="G535" s="516"/>
      <c r="H535" s="183"/>
      <c r="I535" s="517"/>
      <c r="J535" s="518"/>
      <c r="K535" s="446"/>
      <c r="L535" s="519"/>
      <c r="M535" s="517"/>
      <c r="N535" s="447"/>
      <c r="O535" s="520"/>
      <c r="P535" s="520"/>
      <c r="Q535" s="517"/>
      <c r="R535" s="517"/>
      <c r="S535" s="517"/>
      <c r="T535" s="517"/>
      <c r="U535" s="521"/>
      <c r="V535" s="497"/>
    </row>
    <row r="536" spans="1:23" x14ac:dyDescent="0.35">
      <c r="A536" s="1486"/>
      <c r="B536" s="514">
        <v>4</v>
      </c>
      <c r="C536" s="183"/>
      <c r="D536" s="515"/>
      <c r="E536" s="515"/>
      <c r="F536" s="183"/>
      <c r="G536" s="516"/>
      <c r="H536" s="183"/>
      <c r="I536" s="517"/>
      <c r="J536" s="518"/>
      <c r="K536" s="446"/>
      <c r="L536" s="519"/>
      <c r="M536" s="517"/>
      <c r="N536" s="447"/>
      <c r="O536" s="520"/>
      <c r="P536" s="520"/>
      <c r="Q536" s="517"/>
      <c r="R536" s="517"/>
      <c r="S536" s="517"/>
      <c r="T536" s="517"/>
      <c r="U536" s="521"/>
      <c r="V536" s="497"/>
    </row>
    <row r="537" spans="1:23" x14ac:dyDescent="0.35">
      <c r="A537" s="1486"/>
      <c r="B537" s="514">
        <v>5</v>
      </c>
      <c r="C537" s="183"/>
      <c r="D537" s="515"/>
      <c r="E537" s="515"/>
      <c r="F537" s="183"/>
      <c r="G537" s="516"/>
      <c r="H537" s="183"/>
      <c r="I537" s="517"/>
      <c r="J537" s="518"/>
      <c r="K537" s="446"/>
      <c r="L537" s="519"/>
      <c r="M537" s="517"/>
      <c r="N537" s="447"/>
      <c r="O537" s="520"/>
      <c r="P537" s="520"/>
      <c r="Q537" s="517"/>
      <c r="R537" s="517"/>
      <c r="S537" s="517"/>
      <c r="T537" s="517"/>
      <c r="U537" s="521"/>
      <c r="V537" s="497"/>
    </row>
    <row r="538" spans="1:23" x14ac:dyDescent="0.35">
      <c r="A538" s="1486"/>
      <c r="B538" s="514">
        <v>6</v>
      </c>
      <c r="C538" s="183"/>
      <c r="D538" s="515"/>
      <c r="E538" s="515"/>
      <c r="F538" s="183"/>
      <c r="G538" s="516"/>
      <c r="H538" s="183"/>
      <c r="I538" s="517"/>
      <c r="J538" s="518"/>
      <c r="K538" s="446"/>
      <c r="L538" s="519"/>
      <c r="M538" s="517"/>
      <c r="N538" s="447"/>
      <c r="O538" s="520"/>
      <c r="P538" s="520"/>
      <c r="Q538" s="517"/>
      <c r="R538" s="517"/>
      <c r="S538" s="517"/>
      <c r="T538" s="517"/>
      <c r="U538" s="521"/>
      <c r="V538" s="497"/>
    </row>
    <row r="539" spans="1:23" x14ac:dyDescent="0.35">
      <c r="A539" s="1486"/>
      <c r="B539" s="514">
        <v>7</v>
      </c>
      <c r="C539" s="183"/>
      <c r="D539" s="515"/>
      <c r="E539" s="515"/>
      <c r="F539" s="183"/>
      <c r="G539" s="516"/>
      <c r="H539" s="183"/>
      <c r="I539" s="517"/>
      <c r="J539" s="518"/>
      <c r="K539" s="446"/>
      <c r="L539" s="519"/>
      <c r="M539" s="517"/>
      <c r="N539" s="447"/>
      <c r="O539" s="520"/>
      <c r="P539" s="520"/>
      <c r="Q539" s="517"/>
      <c r="R539" s="517"/>
      <c r="S539" s="517"/>
      <c r="T539" s="517"/>
      <c r="U539" s="521"/>
      <c r="V539" s="497"/>
    </row>
    <row r="540" spans="1:23" x14ac:dyDescent="0.35">
      <c r="A540" s="1486"/>
      <c r="B540" s="514">
        <v>8</v>
      </c>
      <c r="C540" s="183"/>
      <c r="D540" s="515"/>
      <c r="E540" s="515"/>
      <c r="F540" s="183"/>
      <c r="G540" s="516"/>
      <c r="H540" s="183"/>
      <c r="I540" s="517"/>
      <c r="J540" s="518"/>
      <c r="K540" s="446"/>
      <c r="L540" s="519"/>
      <c r="M540" s="517"/>
      <c r="N540" s="447"/>
      <c r="O540" s="520"/>
      <c r="P540" s="520"/>
      <c r="Q540" s="517"/>
      <c r="R540" s="517"/>
      <c r="S540" s="517"/>
      <c r="T540" s="517"/>
      <c r="U540" s="521"/>
      <c r="V540" s="497"/>
    </row>
    <row r="541" spans="1:23" x14ac:dyDescent="0.35">
      <c r="A541" s="1486"/>
      <c r="B541" s="514">
        <v>9</v>
      </c>
      <c r="C541" s="183"/>
      <c r="D541" s="515"/>
      <c r="E541" s="515"/>
      <c r="F541" s="183"/>
      <c r="G541" s="516"/>
      <c r="H541" s="183"/>
      <c r="I541" s="517"/>
      <c r="J541" s="518"/>
      <c r="K541" s="446"/>
      <c r="L541" s="519"/>
      <c r="M541" s="517"/>
      <c r="N541" s="447"/>
      <c r="O541" s="520"/>
      <c r="P541" s="520"/>
      <c r="Q541" s="517"/>
      <c r="R541" s="517"/>
      <c r="S541" s="517"/>
      <c r="T541" s="517"/>
      <c r="U541" s="521"/>
      <c r="V541" s="497"/>
    </row>
    <row r="542" spans="1:23" ht="15" thickBot="1" x14ac:dyDescent="0.4">
      <c r="A542" s="1487"/>
      <c r="B542" s="522">
        <v>10</v>
      </c>
      <c r="C542" s="523"/>
      <c r="D542" s="524"/>
      <c r="E542" s="524"/>
      <c r="F542" s="523"/>
      <c r="G542" s="525"/>
      <c r="H542" s="523"/>
      <c r="I542" s="526"/>
      <c r="J542" s="527"/>
      <c r="K542" s="451"/>
      <c r="L542" s="528"/>
      <c r="M542" s="526"/>
      <c r="N542" s="452"/>
      <c r="O542" s="529"/>
      <c r="P542" s="529"/>
      <c r="Q542" s="526"/>
      <c r="R542" s="526"/>
      <c r="S542" s="526"/>
      <c r="T542" s="526"/>
      <c r="U542" s="530"/>
      <c r="V542" s="497"/>
    </row>
    <row r="543" spans="1:23" s="104" customFormat="1" ht="24.65" customHeight="1" thickBot="1" x14ac:dyDescent="0.4">
      <c r="A543" s="564"/>
      <c r="B543" s="430"/>
      <c r="C543" s="565"/>
      <c r="D543" s="566"/>
      <c r="E543" s="424" t="s">
        <v>331</v>
      </c>
      <c r="F543" s="425">
        <f>COUNTA(F533:F542)</f>
        <v>0</v>
      </c>
      <c r="G543" s="426">
        <f>COUNTA(G533:G542)</f>
        <v>0</v>
      </c>
      <c r="H543" s="565"/>
      <c r="I543" s="431"/>
      <c r="J543" s="567"/>
      <c r="K543" s="567"/>
      <c r="L543" s="568"/>
      <c r="M543" s="1354" t="s">
        <v>563</v>
      </c>
      <c r="N543" s="1355"/>
      <c r="O543" s="747">
        <f>SUM(O533:O542)</f>
        <v>0</v>
      </c>
      <c r="P543" s="748">
        <f>SUM(P533:P542)</f>
        <v>0</v>
      </c>
      <c r="Q543" s="431"/>
      <c r="S543" s="113"/>
      <c r="T543" s="117"/>
      <c r="U543" s="531"/>
      <c r="V543" s="455"/>
    </row>
    <row r="544" spans="1:23" ht="15" thickBot="1" x14ac:dyDescent="0.4">
      <c r="A544" s="532"/>
      <c r="B544" s="533"/>
      <c r="C544" s="534"/>
      <c r="D544" s="534"/>
      <c r="E544" s="534"/>
      <c r="F544" s="533"/>
      <c r="G544" s="534"/>
      <c r="H544" s="534"/>
      <c r="I544" s="533"/>
      <c r="J544" s="533"/>
      <c r="K544" s="533"/>
      <c r="L544" s="534"/>
      <c r="M544" s="534"/>
      <c r="N544" s="534"/>
      <c r="O544" s="534"/>
      <c r="P544" s="534"/>
      <c r="Q544" s="534"/>
      <c r="R544" s="534"/>
      <c r="S544" s="534"/>
      <c r="T544" s="535"/>
      <c r="U544" s="534"/>
      <c r="V544" s="536"/>
    </row>
    <row r="545" spans="1:23" ht="15" thickBot="1" x14ac:dyDescent="0.4">
      <c r="A545" s="493"/>
      <c r="B545" s="463"/>
      <c r="C545" s="494"/>
      <c r="D545" s="494"/>
      <c r="E545" s="494"/>
      <c r="F545" s="463"/>
      <c r="G545" s="494"/>
      <c r="H545" s="494"/>
      <c r="I545" s="463"/>
      <c r="J545" s="463"/>
      <c r="K545" s="463"/>
      <c r="L545" s="494"/>
      <c r="M545" s="494"/>
      <c r="N545" s="494"/>
      <c r="O545" s="494"/>
      <c r="P545" s="494"/>
      <c r="Q545" s="494"/>
      <c r="R545" s="494"/>
      <c r="S545" s="494"/>
      <c r="T545" s="494"/>
      <c r="U545" s="494"/>
      <c r="V545" s="495"/>
    </row>
    <row r="546" spans="1:23" ht="33.75" customHeight="1" thickBot="1" x14ac:dyDescent="0.4">
      <c r="A546" s="173" t="s">
        <v>9</v>
      </c>
      <c r="B546" s="1488" t="s">
        <v>145</v>
      </c>
      <c r="C546" s="1489"/>
      <c r="E546" s="1490" t="s">
        <v>294</v>
      </c>
      <c r="F546" s="1491"/>
      <c r="G546" s="1492">
        <f>VLOOKUP(B546,'EXTRAUrbano.Piano inv. forn '!$D$233:$AB$270,3,FALSE)</f>
        <v>0</v>
      </c>
      <c r="H546" s="1493"/>
      <c r="I546" s="486"/>
      <c r="J546" s="1490" t="s">
        <v>295</v>
      </c>
      <c r="K546" s="1494"/>
      <c r="L546" s="1491"/>
      <c r="M546" s="1492">
        <f>VLOOKUP(B546,'EXTRAUrbano.Piano inv. forn '!$D$233:$AB$270,4,O548)</f>
        <v>0</v>
      </c>
      <c r="N546" s="1493"/>
      <c r="P546" s="173" t="s">
        <v>296</v>
      </c>
      <c r="Q546" s="436"/>
      <c r="S546" s="496" t="s">
        <v>297</v>
      </c>
      <c r="T546" s="1495"/>
      <c r="U546" s="1496"/>
      <c r="V546" s="497"/>
    </row>
    <row r="547" spans="1:23" ht="13.5" customHeight="1" thickBot="1" x14ac:dyDescent="0.4">
      <c r="A547" s="498"/>
      <c r="B547" s="499"/>
      <c r="C547" s="499"/>
      <c r="E547" s="500"/>
      <c r="F547" s="500"/>
      <c r="G547" s="501"/>
      <c r="H547" s="501"/>
      <c r="I547" s="486"/>
      <c r="J547" s="500"/>
      <c r="K547" s="500"/>
      <c r="L547" s="500"/>
      <c r="M547" s="501"/>
      <c r="N547" s="501"/>
      <c r="P547" s="117"/>
      <c r="S547" s="117"/>
      <c r="T547" s="502"/>
      <c r="V547" s="503"/>
      <c r="W547" s="502"/>
    </row>
    <row r="548" spans="1:23" ht="33.75" customHeight="1" thickBot="1" x14ac:dyDescent="0.4">
      <c r="A548" s="1497" t="s">
        <v>298</v>
      </c>
      <c r="B548" s="1498"/>
      <c r="C548" s="1498"/>
      <c r="D548" s="1499"/>
      <c r="E548" s="1500">
        <f>VLOOKUP(B546,'EXTRAUrbano.Piano inv. forn '!$D$233:$AB$270,17,FALSE)</f>
        <v>0</v>
      </c>
      <c r="F548" s="1501"/>
      <c r="G548" s="1501"/>
      <c r="H548" s="1502"/>
      <c r="I548" s="486"/>
      <c r="J548" s="1503" t="s">
        <v>53</v>
      </c>
      <c r="K548" s="1504"/>
      <c r="L548" s="1505"/>
      <c r="M548" s="1500">
        <f>VLOOKUP(B546,'EXTRAUrbano.Piano inv. forn '!$D$233:$AB$270,19,FALSE)</f>
        <v>0</v>
      </c>
      <c r="N548" s="1502"/>
      <c r="O548" s="504"/>
      <c r="P548" s="496" t="s">
        <v>299</v>
      </c>
      <c r="Q548" s="505">
        <f>M548+E548</f>
        <v>0</v>
      </c>
      <c r="S548" s="496" t="s">
        <v>300</v>
      </c>
      <c r="T548" s="1495"/>
      <c r="U548" s="1496"/>
      <c r="V548" s="503"/>
      <c r="W548" s="502"/>
    </row>
    <row r="549" spans="1:23" ht="21.75" customHeight="1" thickBot="1" x14ac:dyDescent="0.4">
      <c r="A549" s="136"/>
      <c r="B549" s="137"/>
      <c r="C549" s="137"/>
      <c r="D549" s="137"/>
      <c r="E549" s="492"/>
      <c r="F549" s="492"/>
      <c r="G549" s="492"/>
      <c r="H549" s="492"/>
      <c r="I549" s="486"/>
      <c r="J549" s="500"/>
      <c r="K549" s="500"/>
      <c r="L549" s="500"/>
      <c r="M549" s="492"/>
      <c r="N549" s="492"/>
      <c r="O549" s="504"/>
      <c r="P549" s="117"/>
      <c r="Q549" s="504"/>
      <c r="S549" s="117"/>
      <c r="T549" s="499"/>
      <c r="U549" s="499"/>
      <c r="V549" s="503"/>
      <c r="W549" s="502"/>
    </row>
    <row r="550" spans="1:23" s="166" customFormat="1" ht="72" customHeight="1" x14ac:dyDescent="0.35">
      <c r="A550" s="1480" t="s">
        <v>301</v>
      </c>
      <c r="B550" s="1482" t="s">
        <v>302</v>
      </c>
      <c r="C550" s="1482" t="s">
        <v>303</v>
      </c>
      <c r="D550" s="169" t="s">
        <v>304</v>
      </c>
      <c r="E550" s="170" t="s">
        <v>305</v>
      </c>
      <c r="F550" s="169" t="s">
        <v>306</v>
      </c>
      <c r="G550" s="169" t="s">
        <v>307</v>
      </c>
      <c r="H550" s="171" t="s">
        <v>268</v>
      </c>
      <c r="I550" s="171" t="s">
        <v>308</v>
      </c>
      <c r="J550" s="171" t="s">
        <v>309</v>
      </c>
      <c r="K550" s="171" t="s">
        <v>818</v>
      </c>
      <c r="L550" s="171" t="s">
        <v>310</v>
      </c>
      <c r="M550" s="171" t="s">
        <v>311</v>
      </c>
      <c r="N550" s="171" t="s">
        <v>312</v>
      </c>
      <c r="O550" s="171" t="s">
        <v>313</v>
      </c>
      <c r="P550" s="171" t="s">
        <v>314</v>
      </c>
      <c r="Q550" s="171" t="s">
        <v>315</v>
      </c>
      <c r="R550" s="171" t="s">
        <v>316</v>
      </c>
      <c r="S550" s="171" t="s">
        <v>317</v>
      </c>
      <c r="T550" s="780" t="s">
        <v>819</v>
      </c>
      <c r="U550" s="1484" t="s">
        <v>319</v>
      </c>
      <c r="V550" s="438"/>
    </row>
    <row r="551" spans="1:23" s="166" customFormat="1" ht="40.5" customHeight="1" thickBot="1" x14ac:dyDescent="0.4">
      <c r="A551" s="1481"/>
      <c r="B551" s="1483"/>
      <c r="C551" s="1483"/>
      <c r="D551" s="172" t="s">
        <v>320</v>
      </c>
      <c r="E551" s="172" t="s">
        <v>333</v>
      </c>
      <c r="F551" s="172" t="s">
        <v>322</v>
      </c>
      <c r="G551" s="172" t="s">
        <v>322</v>
      </c>
      <c r="H551" s="172" t="s">
        <v>345</v>
      </c>
      <c r="I551" s="172" t="s">
        <v>348</v>
      </c>
      <c r="J551" s="172" t="s">
        <v>323</v>
      </c>
      <c r="K551" s="172" t="s">
        <v>324</v>
      </c>
      <c r="L551" s="172" t="s">
        <v>324</v>
      </c>
      <c r="M551" s="172" t="s">
        <v>325</v>
      </c>
      <c r="N551" s="172" t="s">
        <v>324</v>
      </c>
      <c r="O551" s="172" t="s">
        <v>326</v>
      </c>
      <c r="P551" s="172" t="s">
        <v>820</v>
      </c>
      <c r="Q551" s="172" t="s">
        <v>327</v>
      </c>
      <c r="R551" s="172" t="s">
        <v>328</v>
      </c>
      <c r="S551" s="172" t="s">
        <v>329</v>
      </c>
      <c r="T551" s="172" t="s">
        <v>329</v>
      </c>
      <c r="U551" s="1485"/>
      <c r="V551" s="438"/>
    </row>
    <row r="552" spans="1:23" ht="15" customHeight="1" x14ac:dyDescent="0.35">
      <c r="A552" s="1486" t="str">
        <f>B546</f>
        <v>EXTRA-urb.d.1</v>
      </c>
      <c r="B552" s="506">
        <v>1</v>
      </c>
      <c r="C552" s="224"/>
      <c r="D552" s="507"/>
      <c r="E552" s="507"/>
      <c r="F552" s="224"/>
      <c r="G552" s="508"/>
      <c r="H552" s="120"/>
      <c r="I552" s="509"/>
      <c r="J552" s="510"/>
      <c r="K552" s="442"/>
      <c r="L552" s="511"/>
      <c r="M552" s="509"/>
      <c r="N552" s="443"/>
      <c r="O552" s="512"/>
      <c r="P552" s="512"/>
      <c r="Q552" s="509"/>
      <c r="R552" s="509"/>
      <c r="S552" s="509"/>
      <c r="T552" s="509"/>
      <c r="U552" s="513"/>
      <c r="V552" s="497"/>
    </row>
    <row r="553" spans="1:23" x14ac:dyDescent="0.35">
      <c r="A553" s="1486"/>
      <c r="B553" s="514">
        <v>2</v>
      </c>
      <c r="C553" s="183"/>
      <c r="D553" s="515"/>
      <c r="E553" s="515"/>
      <c r="F553" s="183"/>
      <c r="G553" s="516"/>
      <c r="H553" s="183"/>
      <c r="I553" s="517"/>
      <c r="J553" s="518"/>
      <c r="K553" s="446"/>
      <c r="L553" s="519"/>
      <c r="M553" s="517"/>
      <c r="N553" s="447"/>
      <c r="O553" s="520"/>
      <c r="P553" s="520"/>
      <c r="Q553" s="517"/>
      <c r="R553" s="517" t="s">
        <v>330</v>
      </c>
      <c r="S553" s="517"/>
      <c r="T553" s="517"/>
      <c r="U553" s="521"/>
      <c r="V553" s="497"/>
    </row>
    <row r="554" spans="1:23" x14ac:dyDescent="0.35">
      <c r="A554" s="1486"/>
      <c r="B554" s="514">
        <v>3</v>
      </c>
      <c r="C554" s="183"/>
      <c r="D554" s="515"/>
      <c r="E554" s="515"/>
      <c r="F554" s="183"/>
      <c r="G554" s="516"/>
      <c r="H554" s="183"/>
      <c r="I554" s="517"/>
      <c r="J554" s="518"/>
      <c r="K554" s="446"/>
      <c r="L554" s="519"/>
      <c r="M554" s="517"/>
      <c r="N554" s="447"/>
      <c r="O554" s="520"/>
      <c r="P554" s="520"/>
      <c r="Q554" s="517"/>
      <c r="R554" s="517"/>
      <c r="S554" s="517"/>
      <c r="T554" s="517"/>
      <c r="U554" s="521"/>
      <c r="V554" s="497"/>
    </row>
    <row r="555" spans="1:23" x14ac:dyDescent="0.35">
      <c r="A555" s="1486"/>
      <c r="B555" s="514">
        <v>4</v>
      </c>
      <c r="C555" s="183"/>
      <c r="D555" s="515"/>
      <c r="E555" s="515"/>
      <c r="F555" s="183"/>
      <c r="G555" s="516"/>
      <c r="H555" s="183"/>
      <c r="I555" s="517"/>
      <c r="J555" s="518"/>
      <c r="K555" s="446"/>
      <c r="L555" s="519"/>
      <c r="M555" s="517"/>
      <c r="N555" s="447"/>
      <c r="O555" s="520"/>
      <c r="P555" s="520"/>
      <c r="Q555" s="517"/>
      <c r="R555" s="517"/>
      <c r="S555" s="517"/>
      <c r="T555" s="517"/>
      <c r="U555" s="521"/>
      <c r="V555" s="497"/>
    </row>
    <row r="556" spans="1:23" x14ac:dyDescent="0.35">
      <c r="A556" s="1486"/>
      <c r="B556" s="514">
        <v>5</v>
      </c>
      <c r="C556" s="183"/>
      <c r="D556" s="515"/>
      <c r="E556" s="515"/>
      <c r="F556" s="183"/>
      <c r="G556" s="516"/>
      <c r="H556" s="183"/>
      <c r="I556" s="517"/>
      <c r="J556" s="518"/>
      <c r="K556" s="446"/>
      <c r="L556" s="519"/>
      <c r="M556" s="517"/>
      <c r="N556" s="447"/>
      <c r="O556" s="520"/>
      <c r="P556" s="520"/>
      <c r="Q556" s="517"/>
      <c r="R556" s="517"/>
      <c r="S556" s="517"/>
      <c r="T556" s="517"/>
      <c r="U556" s="521"/>
      <c r="V556" s="497"/>
    </row>
    <row r="557" spans="1:23" x14ac:dyDescent="0.35">
      <c r="A557" s="1486"/>
      <c r="B557" s="514">
        <v>6</v>
      </c>
      <c r="C557" s="183"/>
      <c r="D557" s="515"/>
      <c r="E557" s="515"/>
      <c r="F557" s="183"/>
      <c r="G557" s="516"/>
      <c r="H557" s="183"/>
      <c r="I557" s="517"/>
      <c r="J557" s="518"/>
      <c r="K557" s="446"/>
      <c r="L557" s="519"/>
      <c r="M557" s="517"/>
      <c r="N557" s="447"/>
      <c r="O557" s="520"/>
      <c r="P557" s="520"/>
      <c r="Q557" s="517"/>
      <c r="R557" s="517"/>
      <c r="S557" s="517"/>
      <c r="T557" s="517"/>
      <c r="U557" s="521"/>
      <c r="V557" s="497"/>
    </row>
    <row r="558" spans="1:23" x14ac:dyDescent="0.35">
      <c r="A558" s="1486"/>
      <c r="B558" s="514">
        <v>7</v>
      </c>
      <c r="C558" s="183"/>
      <c r="D558" s="515"/>
      <c r="E558" s="515"/>
      <c r="F558" s="183"/>
      <c r="G558" s="516"/>
      <c r="H558" s="183"/>
      <c r="I558" s="517"/>
      <c r="J558" s="518"/>
      <c r="K558" s="446"/>
      <c r="L558" s="519"/>
      <c r="M558" s="517"/>
      <c r="N558" s="447"/>
      <c r="O558" s="520"/>
      <c r="P558" s="520"/>
      <c r="Q558" s="517"/>
      <c r="R558" s="517"/>
      <c r="S558" s="517"/>
      <c r="T558" s="517"/>
      <c r="U558" s="521"/>
      <c r="V558" s="497"/>
    </row>
    <row r="559" spans="1:23" x14ac:dyDescent="0.35">
      <c r="A559" s="1486"/>
      <c r="B559" s="514">
        <v>8</v>
      </c>
      <c r="C559" s="183"/>
      <c r="D559" s="515"/>
      <c r="E559" s="515"/>
      <c r="F559" s="183"/>
      <c r="G559" s="516"/>
      <c r="H559" s="183"/>
      <c r="I559" s="517"/>
      <c r="J559" s="518"/>
      <c r="K559" s="446"/>
      <c r="L559" s="519"/>
      <c r="M559" s="517"/>
      <c r="N559" s="447"/>
      <c r="O559" s="520"/>
      <c r="P559" s="520"/>
      <c r="Q559" s="517"/>
      <c r="R559" s="517"/>
      <c r="S559" s="517"/>
      <c r="T559" s="517"/>
      <c r="U559" s="521"/>
      <c r="V559" s="497"/>
    </row>
    <row r="560" spans="1:23" x14ac:dyDescent="0.35">
      <c r="A560" s="1486"/>
      <c r="B560" s="514">
        <v>9</v>
      </c>
      <c r="C560" s="183"/>
      <c r="D560" s="515"/>
      <c r="E560" s="515"/>
      <c r="F560" s="183"/>
      <c r="G560" s="516"/>
      <c r="H560" s="183"/>
      <c r="I560" s="517"/>
      <c r="J560" s="518"/>
      <c r="K560" s="446"/>
      <c r="L560" s="519"/>
      <c r="M560" s="517"/>
      <c r="N560" s="447"/>
      <c r="O560" s="520"/>
      <c r="P560" s="520"/>
      <c r="Q560" s="517"/>
      <c r="R560" s="517"/>
      <c r="S560" s="517"/>
      <c r="T560" s="517"/>
      <c r="U560" s="521"/>
      <c r="V560" s="497"/>
    </row>
    <row r="561" spans="1:23" ht="15" thickBot="1" x14ac:dyDescent="0.4">
      <c r="A561" s="1487"/>
      <c r="B561" s="522">
        <v>10</v>
      </c>
      <c r="C561" s="523"/>
      <c r="D561" s="524"/>
      <c r="E561" s="524"/>
      <c r="F561" s="523"/>
      <c r="G561" s="525"/>
      <c r="H561" s="523"/>
      <c r="I561" s="526"/>
      <c r="J561" s="527"/>
      <c r="K561" s="451"/>
      <c r="L561" s="528"/>
      <c r="M561" s="526"/>
      <c r="N561" s="452"/>
      <c r="O561" s="529"/>
      <c r="P561" s="529"/>
      <c r="Q561" s="526"/>
      <c r="R561" s="526"/>
      <c r="S561" s="526"/>
      <c r="T561" s="526"/>
      <c r="U561" s="530"/>
      <c r="V561" s="497"/>
    </row>
    <row r="562" spans="1:23" s="104" customFormat="1" ht="24.65" customHeight="1" thickBot="1" x14ac:dyDescent="0.4">
      <c r="A562" s="564"/>
      <c r="B562" s="430"/>
      <c r="C562" s="565"/>
      <c r="D562" s="566"/>
      <c r="E562" s="424" t="s">
        <v>331</v>
      </c>
      <c r="F562" s="425">
        <f>COUNTA(F552:F561)</f>
        <v>0</v>
      </c>
      <c r="G562" s="426">
        <f>COUNTA(G552:G561)</f>
        <v>0</v>
      </c>
      <c r="H562" s="565"/>
      <c r="I562" s="431"/>
      <c r="J562" s="567"/>
      <c r="K562" s="567"/>
      <c r="L562" s="568"/>
      <c r="M562" s="1354" t="s">
        <v>563</v>
      </c>
      <c r="N562" s="1355"/>
      <c r="O562" s="747">
        <f>SUM(O552:O561)</f>
        <v>0</v>
      </c>
      <c r="P562" s="748">
        <f>SUM(P552:P561)</f>
        <v>0</v>
      </c>
      <c r="Q562" s="431"/>
      <c r="S562" s="113"/>
      <c r="T562" s="117"/>
      <c r="U562" s="531"/>
      <c r="V562" s="455"/>
    </row>
    <row r="563" spans="1:23" ht="15" thickBot="1" x14ac:dyDescent="0.4">
      <c r="A563" s="532"/>
      <c r="B563" s="533"/>
      <c r="C563" s="534"/>
      <c r="D563" s="534"/>
      <c r="E563" s="534"/>
      <c r="F563" s="533"/>
      <c r="G563" s="534"/>
      <c r="H563" s="534"/>
      <c r="I563" s="533"/>
      <c r="J563" s="533"/>
      <c r="K563" s="533"/>
      <c r="L563" s="534"/>
      <c r="M563" s="534"/>
      <c r="N563" s="534"/>
      <c r="O563" s="534"/>
      <c r="P563" s="534"/>
      <c r="Q563" s="534"/>
      <c r="R563" s="534"/>
      <c r="S563" s="534"/>
      <c r="T563" s="535"/>
      <c r="U563" s="534"/>
      <c r="V563" s="536"/>
    </row>
    <row r="564" spans="1:23" ht="15" thickBot="1" x14ac:dyDescent="0.4">
      <c r="A564" s="493"/>
      <c r="B564" s="463"/>
      <c r="C564" s="494"/>
      <c r="D564" s="494"/>
      <c r="E564" s="494"/>
      <c r="F564" s="463"/>
      <c r="G564" s="494"/>
      <c r="H564" s="494"/>
      <c r="I564" s="463"/>
      <c r="J564" s="463"/>
      <c r="K564" s="463"/>
      <c r="L564" s="494"/>
      <c r="M564" s="494"/>
      <c r="N564" s="494"/>
      <c r="O564" s="494"/>
      <c r="P564" s="494"/>
      <c r="Q564" s="494"/>
      <c r="R564" s="494"/>
      <c r="S564" s="494"/>
      <c r="T564" s="494"/>
      <c r="U564" s="494"/>
      <c r="V564" s="495"/>
    </row>
    <row r="565" spans="1:23" ht="33.75" customHeight="1" thickBot="1" x14ac:dyDescent="0.4">
      <c r="A565" s="173" t="s">
        <v>9</v>
      </c>
      <c r="B565" s="1488" t="s">
        <v>145</v>
      </c>
      <c r="C565" s="1489"/>
      <c r="E565" s="1490" t="s">
        <v>294</v>
      </c>
      <c r="F565" s="1491"/>
      <c r="G565" s="1492">
        <f>VLOOKUP(B565,'EXTRAUrbano.Piano inv. forn '!$D$233:$AB$270,3,FALSE)</f>
        <v>0</v>
      </c>
      <c r="H565" s="1493"/>
      <c r="I565" s="486"/>
      <c r="J565" s="1490" t="s">
        <v>295</v>
      </c>
      <c r="K565" s="1494"/>
      <c r="L565" s="1491"/>
      <c r="M565" s="1492">
        <f>VLOOKUP(B565,'EXTRAUrbano.Piano inv. forn '!$D$233:$AB$270,4,O567)</f>
        <v>0</v>
      </c>
      <c r="N565" s="1493"/>
      <c r="P565" s="173" t="s">
        <v>296</v>
      </c>
      <c r="Q565" s="436"/>
      <c r="S565" s="496" t="s">
        <v>297</v>
      </c>
      <c r="T565" s="1495"/>
      <c r="U565" s="1496"/>
      <c r="V565" s="497"/>
    </row>
    <row r="566" spans="1:23" ht="13.5" customHeight="1" thickBot="1" x14ac:dyDescent="0.4">
      <c r="A566" s="498"/>
      <c r="B566" s="499"/>
      <c r="C566" s="499"/>
      <c r="E566" s="500"/>
      <c r="F566" s="500"/>
      <c r="G566" s="501"/>
      <c r="H566" s="501"/>
      <c r="I566" s="486"/>
      <c r="J566" s="500"/>
      <c r="K566" s="500"/>
      <c r="L566" s="500"/>
      <c r="M566" s="501"/>
      <c r="N566" s="501"/>
      <c r="P566" s="117"/>
      <c r="S566" s="117"/>
      <c r="T566" s="502"/>
      <c r="V566" s="503"/>
      <c r="W566" s="502"/>
    </row>
    <row r="567" spans="1:23" ht="33.75" customHeight="1" thickBot="1" x14ac:dyDescent="0.4">
      <c r="A567" s="1497" t="s">
        <v>298</v>
      </c>
      <c r="B567" s="1498"/>
      <c r="C567" s="1498"/>
      <c r="D567" s="1499"/>
      <c r="E567" s="1500">
        <f>VLOOKUP(B565,'EXTRAUrbano.Piano inv. forn '!$D$233:$AB$270,17,FALSE)</f>
        <v>0</v>
      </c>
      <c r="F567" s="1501"/>
      <c r="G567" s="1501"/>
      <c r="H567" s="1502"/>
      <c r="I567" s="486"/>
      <c r="J567" s="1503" t="s">
        <v>53</v>
      </c>
      <c r="K567" s="1504"/>
      <c r="L567" s="1505"/>
      <c r="M567" s="1500">
        <f>VLOOKUP(B565,'EXTRAUrbano.Piano inv. forn '!$D$233:$AB$270,19,FALSE)</f>
        <v>0</v>
      </c>
      <c r="N567" s="1502"/>
      <c r="O567" s="504"/>
      <c r="P567" s="496" t="s">
        <v>299</v>
      </c>
      <c r="Q567" s="505">
        <f>M567+E567</f>
        <v>0</v>
      </c>
      <c r="S567" s="496" t="s">
        <v>300</v>
      </c>
      <c r="T567" s="1495"/>
      <c r="U567" s="1496"/>
      <c r="V567" s="503"/>
      <c r="W567" s="502"/>
    </row>
    <row r="568" spans="1:23" ht="21.75" customHeight="1" thickBot="1" x14ac:dyDescent="0.4">
      <c r="A568" s="136"/>
      <c r="B568" s="137"/>
      <c r="C568" s="137"/>
      <c r="D568" s="137"/>
      <c r="E568" s="492"/>
      <c r="F568" s="492"/>
      <c r="G568" s="492"/>
      <c r="H568" s="492"/>
      <c r="I568" s="486"/>
      <c r="J568" s="500"/>
      <c r="K568" s="500"/>
      <c r="L568" s="500"/>
      <c r="M568" s="492"/>
      <c r="N568" s="492"/>
      <c r="O568" s="504"/>
      <c r="P568" s="117"/>
      <c r="Q568" s="504"/>
      <c r="S568" s="117"/>
      <c r="T568" s="499"/>
      <c r="U568" s="499"/>
      <c r="V568" s="503"/>
      <c r="W568" s="502"/>
    </row>
    <row r="569" spans="1:23" s="166" customFormat="1" ht="72" customHeight="1" x14ac:dyDescent="0.35">
      <c r="A569" s="1480" t="s">
        <v>301</v>
      </c>
      <c r="B569" s="1482" t="s">
        <v>302</v>
      </c>
      <c r="C569" s="1482" t="s">
        <v>303</v>
      </c>
      <c r="D569" s="169" t="s">
        <v>304</v>
      </c>
      <c r="E569" s="170" t="s">
        <v>305</v>
      </c>
      <c r="F569" s="169" t="s">
        <v>306</v>
      </c>
      <c r="G569" s="169" t="s">
        <v>307</v>
      </c>
      <c r="H569" s="171" t="s">
        <v>268</v>
      </c>
      <c r="I569" s="171" t="s">
        <v>308</v>
      </c>
      <c r="J569" s="171" t="s">
        <v>309</v>
      </c>
      <c r="K569" s="171" t="s">
        <v>818</v>
      </c>
      <c r="L569" s="171" t="s">
        <v>310</v>
      </c>
      <c r="M569" s="171" t="s">
        <v>311</v>
      </c>
      <c r="N569" s="171" t="s">
        <v>312</v>
      </c>
      <c r="O569" s="171" t="s">
        <v>313</v>
      </c>
      <c r="P569" s="171" t="s">
        <v>314</v>
      </c>
      <c r="Q569" s="171" t="s">
        <v>315</v>
      </c>
      <c r="R569" s="171" t="s">
        <v>316</v>
      </c>
      <c r="S569" s="171" t="s">
        <v>317</v>
      </c>
      <c r="T569" s="780" t="s">
        <v>819</v>
      </c>
      <c r="U569" s="1484" t="s">
        <v>319</v>
      </c>
      <c r="V569" s="438"/>
    </row>
    <row r="570" spans="1:23" s="166" customFormat="1" ht="40.5" customHeight="1" thickBot="1" x14ac:dyDescent="0.4">
      <c r="A570" s="1481"/>
      <c r="B570" s="1483"/>
      <c r="C570" s="1483"/>
      <c r="D570" s="172" t="s">
        <v>320</v>
      </c>
      <c r="E570" s="172" t="s">
        <v>333</v>
      </c>
      <c r="F570" s="172" t="s">
        <v>322</v>
      </c>
      <c r="G570" s="172" t="s">
        <v>322</v>
      </c>
      <c r="H570" s="172" t="s">
        <v>345</v>
      </c>
      <c r="I570" s="172" t="s">
        <v>348</v>
      </c>
      <c r="J570" s="172" t="s">
        <v>323</v>
      </c>
      <c r="K570" s="172" t="s">
        <v>324</v>
      </c>
      <c r="L570" s="172" t="s">
        <v>324</v>
      </c>
      <c r="M570" s="172" t="s">
        <v>325</v>
      </c>
      <c r="N570" s="172" t="s">
        <v>324</v>
      </c>
      <c r="O570" s="172" t="s">
        <v>326</v>
      </c>
      <c r="P570" s="172" t="s">
        <v>820</v>
      </c>
      <c r="Q570" s="172" t="s">
        <v>327</v>
      </c>
      <c r="R570" s="172" t="s">
        <v>328</v>
      </c>
      <c r="S570" s="172" t="s">
        <v>329</v>
      </c>
      <c r="T570" s="172" t="s">
        <v>329</v>
      </c>
      <c r="U570" s="1485"/>
      <c r="V570" s="438"/>
    </row>
    <row r="571" spans="1:23" ht="15" customHeight="1" x14ac:dyDescent="0.35">
      <c r="A571" s="1486" t="str">
        <f>B565</f>
        <v>EXTRA-urb.d.1</v>
      </c>
      <c r="B571" s="506">
        <v>1</v>
      </c>
      <c r="C571" s="224"/>
      <c r="D571" s="507"/>
      <c r="E571" s="507"/>
      <c r="F571" s="224"/>
      <c r="G571" s="508"/>
      <c r="H571" s="120"/>
      <c r="I571" s="509"/>
      <c r="J571" s="510"/>
      <c r="K571" s="442"/>
      <c r="L571" s="511"/>
      <c r="M571" s="509"/>
      <c r="N571" s="443"/>
      <c r="O571" s="512"/>
      <c r="P571" s="512"/>
      <c r="Q571" s="509"/>
      <c r="R571" s="509"/>
      <c r="S571" s="509"/>
      <c r="T571" s="509"/>
      <c r="U571" s="513"/>
      <c r="V571" s="497"/>
    </row>
    <row r="572" spans="1:23" x14ac:dyDescent="0.35">
      <c r="A572" s="1486"/>
      <c r="B572" s="514">
        <v>2</v>
      </c>
      <c r="C572" s="183"/>
      <c r="D572" s="515"/>
      <c r="E572" s="515"/>
      <c r="F572" s="183"/>
      <c r="G572" s="516"/>
      <c r="H572" s="183"/>
      <c r="I572" s="517"/>
      <c r="J572" s="518"/>
      <c r="K572" s="446"/>
      <c r="L572" s="519"/>
      <c r="M572" s="517"/>
      <c r="N572" s="447"/>
      <c r="O572" s="520"/>
      <c r="P572" s="520"/>
      <c r="Q572" s="517"/>
      <c r="R572" s="517" t="s">
        <v>330</v>
      </c>
      <c r="S572" s="517"/>
      <c r="T572" s="517"/>
      <c r="U572" s="521"/>
      <c r="V572" s="497"/>
    </row>
    <row r="573" spans="1:23" x14ac:dyDescent="0.35">
      <c r="A573" s="1486"/>
      <c r="B573" s="514">
        <v>3</v>
      </c>
      <c r="C573" s="183"/>
      <c r="D573" s="515"/>
      <c r="E573" s="515"/>
      <c r="F573" s="183"/>
      <c r="G573" s="516"/>
      <c r="H573" s="183"/>
      <c r="I573" s="517"/>
      <c r="J573" s="518"/>
      <c r="K573" s="446"/>
      <c r="L573" s="519"/>
      <c r="M573" s="517"/>
      <c r="N573" s="447"/>
      <c r="O573" s="520"/>
      <c r="P573" s="520"/>
      <c r="Q573" s="517"/>
      <c r="R573" s="517"/>
      <c r="S573" s="517"/>
      <c r="T573" s="517"/>
      <c r="U573" s="521"/>
      <c r="V573" s="497"/>
    </row>
    <row r="574" spans="1:23" x14ac:dyDescent="0.35">
      <c r="A574" s="1486"/>
      <c r="B574" s="514">
        <v>4</v>
      </c>
      <c r="C574" s="183"/>
      <c r="D574" s="515"/>
      <c r="E574" s="515"/>
      <c r="F574" s="183"/>
      <c r="G574" s="516"/>
      <c r="H574" s="183"/>
      <c r="I574" s="517"/>
      <c r="J574" s="518"/>
      <c r="K574" s="446"/>
      <c r="L574" s="519"/>
      <c r="M574" s="517"/>
      <c r="N574" s="447"/>
      <c r="O574" s="520"/>
      <c r="P574" s="520"/>
      <c r="Q574" s="517"/>
      <c r="R574" s="517"/>
      <c r="S574" s="517"/>
      <c r="T574" s="517"/>
      <c r="U574" s="521"/>
      <c r="V574" s="497"/>
    </row>
    <row r="575" spans="1:23" x14ac:dyDescent="0.35">
      <c r="A575" s="1486"/>
      <c r="B575" s="514">
        <v>5</v>
      </c>
      <c r="C575" s="183"/>
      <c r="D575" s="515"/>
      <c r="E575" s="515"/>
      <c r="F575" s="183"/>
      <c r="G575" s="516"/>
      <c r="H575" s="183"/>
      <c r="I575" s="517"/>
      <c r="J575" s="518"/>
      <c r="K575" s="446"/>
      <c r="L575" s="519"/>
      <c r="M575" s="517"/>
      <c r="N575" s="447"/>
      <c r="O575" s="520"/>
      <c r="P575" s="520"/>
      <c r="Q575" s="517"/>
      <c r="R575" s="517"/>
      <c r="S575" s="517"/>
      <c r="T575" s="517"/>
      <c r="U575" s="521"/>
      <c r="V575" s="497"/>
    </row>
    <row r="576" spans="1:23" x14ac:dyDescent="0.35">
      <c r="A576" s="1486"/>
      <c r="B576" s="514">
        <v>6</v>
      </c>
      <c r="C576" s="183"/>
      <c r="D576" s="515"/>
      <c r="E576" s="515"/>
      <c r="F576" s="183"/>
      <c r="G576" s="516"/>
      <c r="H576" s="183"/>
      <c r="I576" s="517"/>
      <c r="J576" s="518"/>
      <c r="K576" s="446"/>
      <c r="L576" s="519"/>
      <c r="M576" s="517"/>
      <c r="N576" s="447"/>
      <c r="O576" s="520"/>
      <c r="P576" s="520"/>
      <c r="Q576" s="517"/>
      <c r="R576" s="517"/>
      <c r="S576" s="517"/>
      <c r="T576" s="517"/>
      <c r="U576" s="521"/>
      <c r="V576" s="497"/>
    </row>
    <row r="577" spans="1:23" x14ac:dyDescent="0.35">
      <c r="A577" s="1486"/>
      <c r="B577" s="514">
        <v>7</v>
      </c>
      <c r="C577" s="183"/>
      <c r="D577" s="515"/>
      <c r="E577" s="515"/>
      <c r="F577" s="183"/>
      <c r="G577" s="516"/>
      <c r="H577" s="183"/>
      <c r="I577" s="517"/>
      <c r="J577" s="518"/>
      <c r="K577" s="446"/>
      <c r="L577" s="519"/>
      <c r="M577" s="517"/>
      <c r="N577" s="447"/>
      <c r="O577" s="520"/>
      <c r="P577" s="520"/>
      <c r="Q577" s="517"/>
      <c r="R577" s="517"/>
      <c r="S577" s="517"/>
      <c r="T577" s="517"/>
      <c r="U577" s="521"/>
      <c r="V577" s="497"/>
    </row>
    <row r="578" spans="1:23" x14ac:dyDescent="0.35">
      <c r="A578" s="1486"/>
      <c r="B578" s="514">
        <v>8</v>
      </c>
      <c r="C578" s="183"/>
      <c r="D578" s="515"/>
      <c r="E578" s="515"/>
      <c r="F578" s="183"/>
      <c r="G578" s="516"/>
      <c r="H578" s="183"/>
      <c r="I578" s="517"/>
      <c r="J578" s="518"/>
      <c r="K578" s="446"/>
      <c r="L578" s="519"/>
      <c r="M578" s="517"/>
      <c r="N578" s="447"/>
      <c r="O578" s="520"/>
      <c r="P578" s="520"/>
      <c r="Q578" s="517"/>
      <c r="R578" s="517"/>
      <c r="S578" s="517"/>
      <c r="T578" s="517"/>
      <c r="U578" s="521"/>
      <c r="V578" s="497"/>
    </row>
    <row r="579" spans="1:23" x14ac:dyDescent="0.35">
      <c r="A579" s="1486"/>
      <c r="B579" s="514">
        <v>9</v>
      </c>
      <c r="C579" s="183"/>
      <c r="D579" s="515"/>
      <c r="E579" s="515"/>
      <c r="F579" s="183"/>
      <c r="G579" s="516"/>
      <c r="H579" s="183"/>
      <c r="I579" s="517"/>
      <c r="J579" s="518"/>
      <c r="K579" s="446"/>
      <c r="L579" s="519"/>
      <c r="M579" s="517"/>
      <c r="N579" s="447"/>
      <c r="O579" s="520"/>
      <c r="P579" s="520"/>
      <c r="Q579" s="517"/>
      <c r="R579" s="517"/>
      <c r="S579" s="517"/>
      <c r="T579" s="517"/>
      <c r="U579" s="521"/>
      <c r="V579" s="497"/>
    </row>
    <row r="580" spans="1:23" ht="15" thickBot="1" x14ac:dyDescent="0.4">
      <c r="A580" s="1487"/>
      <c r="B580" s="522">
        <v>10</v>
      </c>
      <c r="C580" s="523"/>
      <c r="D580" s="524"/>
      <c r="E580" s="524"/>
      <c r="F580" s="523"/>
      <c r="G580" s="525"/>
      <c r="H580" s="523"/>
      <c r="I580" s="526"/>
      <c r="J580" s="527"/>
      <c r="K580" s="451"/>
      <c r="L580" s="528"/>
      <c r="M580" s="526"/>
      <c r="N580" s="452"/>
      <c r="O580" s="529"/>
      <c r="P580" s="529"/>
      <c r="Q580" s="526"/>
      <c r="R580" s="526"/>
      <c r="S580" s="526"/>
      <c r="T580" s="526"/>
      <c r="U580" s="530"/>
      <c r="V580" s="497"/>
    </row>
    <row r="581" spans="1:23" s="104" customFormat="1" ht="24.65" customHeight="1" thickBot="1" x14ac:dyDescent="0.4">
      <c r="A581" s="564"/>
      <c r="B581" s="430"/>
      <c r="C581" s="565"/>
      <c r="D581" s="566"/>
      <c r="E581" s="424" t="s">
        <v>331</v>
      </c>
      <c r="F581" s="425">
        <f>COUNTA(F571:F580)</f>
        <v>0</v>
      </c>
      <c r="G581" s="426">
        <f>COUNTA(G571:G580)</f>
        <v>0</v>
      </c>
      <c r="H581" s="565"/>
      <c r="I581" s="431"/>
      <c r="J581" s="567"/>
      <c r="K581" s="567"/>
      <c r="L581" s="568"/>
      <c r="M581" s="1354" t="s">
        <v>563</v>
      </c>
      <c r="N581" s="1355"/>
      <c r="O581" s="747">
        <f>SUM(O571:O580)</f>
        <v>0</v>
      </c>
      <c r="P581" s="748">
        <f>SUM(P571:P580)</f>
        <v>0</v>
      </c>
      <c r="Q581" s="431"/>
      <c r="S581" s="113"/>
      <c r="T581" s="117"/>
      <c r="U581" s="531"/>
      <c r="V581" s="455"/>
    </row>
    <row r="582" spans="1:23" ht="15" thickBot="1" x14ac:dyDescent="0.4">
      <c r="A582" s="532"/>
      <c r="B582" s="533"/>
      <c r="C582" s="534"/>
      <c r="D582" s="534"/>
      <c r="E582" s="534"/>
      <c r="F582" s="533"/>
      <c r="G582" s="534"/>
      <c r="H582" s="534"/>
      <c r="I582" s="533"/>
      <c r="J582" s="533"/>
      <c r="K582" s="533"/>
      <c r="L582" s="534"/>
      <c r="M582" s="534"/>
      <c r="N582" s="534"/>
      <c r="O582" s="534"/>
      <c r="P582" s="534"/>
      <c r="Q582" s="534"/>
      <c r="R582" s="534"/>
      <c r="S582" s="534"/>
      <c r="T582" s="535"/>
      <c r="U582" s="534"/>
      <c r="V582" s="536"/>
    </row>
    <row r="583" spans="1:23" ht="15" thickBot="1" x14ac:dyDescent="0.4">
      <c r="A583" s="493"/>
      <c r="B583" s="463"/>
      <c r="C583" s="494"/>
      <c r="D583" s="494"/>
      <c r="E583" s="494"/>
      <c r="F583" s="463"/>
      <c r="G583" s="494"/>
      <c r="H583" s="494"/>
      <c r="I583" s="463"/>
      <c r="J583" s="463"/>
      <c r="K583" s="463"/>
      <c r="L583" s="494"/>
      <c r="M583" s="494"/>
      <c r="N583" s="494"/>
      <c r="O583" s="494"/>
      <c r="P583" s="494"/>
      <c r="Q583" s="494"/>
      <c r="R583" s="494"/>
      <c r="S583" s="494"/>
      <c r="T583" s="494"/>
      <c r="U583" s="494"/>
      <c r="V583" s="495"/>
    </row>
    <row r="584" spans="1:23" ht="33.75" customHeight="1" thickBot="1" x14ac:dyDescent="0.4">
      <c r="A584" s="173" t="s">
        <v>9</v>
      </c>
      <c r="B584" s="1488" t="s">
        <v>145</v>
      </c>
      <c r="C584" s="1489"/>
      <c r="E584" s="1490" t="s">
        <v>294</v>
      </c>
      <c r="F584" s="1491"/>
      <c r="G584" s="1492">
        <f>VLOOKUP(B584,'EXTRAUrbano.Piano inv. forn '!$D$233:$AB$270,3,FALSE)</f>
        <v>0</v>
      </c>
      <c r="H584" s="1493"/>
      <c r="I584" s="486"/>
      <c r="J584" s="1490" t="s">
        <v>295</v>
      </c>
      <c r="K584" s="1494"/>
      <c r="L584" s="1491"/>
      <c r="M584" s="1492">
        <f>VLOOKUP(B584,'EXTRAUrbano.Piano inv. forn '!$D$233:$AB$270,4,O586)</f>
        <v>0</v>
      </c>
      <c r="N584" s="1493"/>
      <c r="P584" s="173" t="s">
        <v>296</v>
      </c>
      <c r="Q584" s="436"/>
      <c r="S584" s="496" t="s">
        <v>297</v>
      </c>
      <c r="T584" s="1495"/>
      <c r="U584" s="1496"/>
      <c r="V584" s="497"/>
    </row>
    <row r="585" spans="1:23" ht="13.5" customHeight="1" thickBot="1" x14ac:dyDescent="0.4">
      <c r="A585" s="498"/>
      <c r="B585" s="499"/>
      <c r="C585" s="499"/>
      <c r="E585" s="500"/>
      <c r="F585" s="500"/>
      <c r="G585" s="501"/>
      <c r="H585" s="501"/>
      <c r="I585" s="486"/>
      <c r="J585" s="500"/>
      <c r="K585" s="500"/>
      <c r="L585" s="500"/>
      <c r="M585" s="501"/>
      <c r="N585" s="501"/>
      <c r="P585" s="117"/>
      <c r="S585" s="117"/>
      <c r="T585" s="502"/>
      <c r="V585" s="503"/>
      <c r="W585" s="502"/>
    </row>
    <row r="586" spans="1:23" ht="33.75" customHeight="1" thickBot="1" x14ac:dyDescent="0.4">
      <c r="A586" s="1497" t="s">
        <v>298</v>
      </c>
      <c r="B586" s="1498"/>
      <c r="C586" s="1498"/>
      <c r="D586" s="1499"/>
      <c r="E586" s="1500">
        <f>VLOOKUP(B584,'EXTRAUrbano.Piano inv. forn '!$D$233:$AB$270,17,FALSE)</f>
        <v>0</v>
      </c>
      <c r="F586" s="1501"/>
      <c r="G586" s="1501"/>
      <c r="H586" s="1502"/>
      <c r="I586" s="486"/>
      <c r="J586" s="1503" t="s">
        <v>53</v>
      </c>
      <c r="K586" s="1504"/>
      <c r="L586" s="1505"/>
      <c r="M586" s="1500">
        <f>VLOOKUP(B584,'EXTRAUrbano.Piano inv. forn '!$D$233:$AB$270,19,FALSE)</f>
        <v>0</v>
      </c>
      <c r="N586" s="1502"/>
      <c r="O586" s="504"/>
      <c r="P586" s="496" t="s">
        <v>299</v>
      </c>
      <c r="Q586" s="505">
        <f>M586+E586</f>
        <v>0</v>
      </c>
      <c r="S586" s="496" t="s">
        <v>300</v>
      </c>
      <c r="T586" s="1495"/>
      <c r="U586" s="1496"/>
      <c r="V586" s="503"/>
      <c r="W586" s="502"/>
    </row>
    <row r="587" spans="1:23" ht="21.75" customHeight="1" thickBot="1" x14ac:dyDescent="0.4">
      <c r="A587" s="136"/>
      <c r="B587" s="137"/>
      <c r="C587" s="137"/>
      <c r="D587" s="137"/>
      <c r="E587" s="492"/>
      <c r="F587" s="492"/>
      <c r="G587" s="492"/>
      <c r="H587" s="492"/>
      <c r="I587" s="486"/>
      <c r="J587" s="500"/>
      <c r="K587" s="500"/>
      <c r="L587" s="500"/>
      <c r="M587" s="492"/>
      <c r="N587" s="492"/>
      <c r="O587" s="504"/>
      <c r="P587" s="117"/>
      <c r="Q587" s="504"/>
      <c r="S587" s="117"/>
      <c r="T587" s="499"/>
      <c r="U587" s="499"/>
      <c r="V587" s="503"/>
      <c r="W587" s="502"/>
    </row>
    <row r="588" spans="1:23" s="166" customFormat="1" ht="72" customHeight="1" x14ac:dyDescent="0.35">
      <c r="A588" s="1480" t="s">
        <v>301</v>
      </c>
      <c r="B588" s="1482" t="s">
        <v>302</v>
      </c>
      <c r="C588" s="1482" t="s">
        <v>303</v>
      </c>
      <c r="D588" s="169" t="s">
        <v>304</v>
      </c>
      <c r="E588" s="170" t="s">
        <v>305</v>
      </c>
      <c r="F588" s="169" t="s">
        <v>306</v>
      </c>
      <c r="G588" s="169" t="s">
        <v>307</v>
      </c>
      <c r="H588" s="171" t="s">
        <v>268</v>
      </c>
      <c r="I588" s="171" t="s">
        <v>308</v>
      </c>
      <c r="J588" s="171" t="s">
        <v>309</v>
      </c>
      <c r="K588" s="171" t="s">
        <v>818</v>
      </c>
      <c r="L588" s="171" t="s">
        <v>310</v>
      </c>
      <c r="M588" s="171" t="s">
        <v>311</v>
      </c>
      <c r="N588" s="171" t="s">
        <v>312</v>
      </c>
      <c r="O588" s="171" t="s">
        <v>313</v>
      </c>
      <c r="P588" s="171" t="s">
        <v>314</v>
      </c>
      <c r="Q588" s="171" t="s">
        <v>315</v>
      </c>
      <c r="R588" s="171" t="s">
        <v>316</v>
      </c>
      <c r="S588" s="171" t="s">
        <v>317</v>
      </c>
      <c r="T588" s="780" t="s">
        <v>819</v>
      </c>
      <c r="U588" s="1484" t="s">
        <v>319</v>
      </c>
      <c r="V588" s="438"/>
    </row>
    <row r="589" spans="1:23" s="166" customFormat="1" ht="40.5" customHeight="1" thickBot="1" x14ac:dyDescent="0.4">
      <c r="A589" s="1481"/>
      <c r="B589" s="1483"/>
      <c r="C589" s="1483"/>
      <c r="D589" s="172" t="s">
        <v>320</v>
      </c>
      <c r="E589" s="172" t="s">
        <v>333</v>
      </c>
      <c r="F589" s="172" t="s">
        <v>322</v>
      </c>
      <c r="G589" s="172" t="s">
        <v>322</v>
      </c>
      <c r="H589" s="172" t="s">
        <v>345</v>
      </c>
      <c r="I589" s="172" t="s">
        <v>348</v>
      </c>
      <c r="J589" s="172" t="s">
        <v>323</v>
      </c>
      <c r="K589" s="172" t="s">
        <v>324</v>
      </c>
      <c r="L589" s="172" t="s">
        <v>324</v>
      </c>
      <c r="M589" s="172" t="s">
        <v>325</v>
      </c>
      <c r="N589" s="172" t="s">
        <v>324</v>
      </c>
      <c r="O589" s="172" t="s">
        <v>326</v>
      </c>
      <c r="P589" s="172" t="s">
        <v>820</v>
      </c>
      <c r="Q589" s="172" t="s">
        <v>327</v>
      </c>
      <c r="R589" s="172" t="s">
        <v>328</v>
      </c>
      <c r="S589" s="172" t="s">
        <v>329</v>
      </c>
      <c r="T589" s="172" t="s">
        <v>329</v>
      </c>
      <c r="U589" s="1485"/>
      <c r="V589" s="438"/>
    </row>
    <row r="590" spans="1:23" ht="15" customHeight="1" x14ac:dyDescent="0.35">
      <c r="A590" s="1486" t="str">
        <f>B584</f>
        <v>EXTRA-urb.d.1</v>
      </c>
      <c r="B590" s="506">
        <v>1</v>
      </c>
      <c r="C590" s="224"/>
      <c r="D590" s="507"/>
      <c r="E590" s="507"/>
      <c r="F590" s="224"/>
      <c r="G590" s="508"/>
      <c r="H590" s="120"/>
      <c r="I590" s="509"/>
      <c r="J590" s="510"/>
      <c r="K590" s="442"/>
      <c r="L590" s="511"/>
      <c r="M590" s="509"/>
      <c r="N590" s="443"/>
      <c r="O590" s="512"/>
      <c r="P590" s="512"/>
      <c r="Q590" s="509"/>
      <c r="R590" s="509"/>
      <c r="S590" s="509"/>
      <c r="T590" s="509"/>
      <c r="U590" s="513"/>
      <c r="V590" s="497"/>
    </row>
    <row r="591" spans="1:23" x14ac:dyDescent="0.35">
      <c r="A591" s="1486"/>
      <c r="B591" s="514">
        <v>2</v>
      </c>
      <c r="C591" s="183"/>
      <c r="D591" s="515"/>
      <c r="E591" s="515"/>
      <c r="F591" s="183"/>
      <c r="G591" s="516"/>
      <c r="H591" s="183"/>
      <c r="I591" s="517"/>
      <c r="J591" s="518"/>
      <c r="K591" s="446"/>
      <c r="L591" s="519"/>
      <c r="M591" s="517"/>
      <c r="N591" s="447"/>
      <c r="O591" s="520"/>
      <c r="P591" s="520"/>
      <c r="Q591" s="517"/>
      <c r="R591" s="517" t="s">
        <v>330</v>
      </c>
      <c r="S591" s="517"/>
      <c r="T591" s="517"/>
      <c r="U591" s="521"/>
      <c r="V591" s="497"/>
    </row>
    <row r="592" spans="1:23" x14ac:dyDescent="0.35">
      <c r="A592" s="1486"/>
      <c r="B592" s="514">
        <v>3</v>
      </c>
      <c r="C592" s="183"/>
      <c r="D592" s="515"/>
      <c r="E592" s="515"/>
      <c r="F592" s="183"/>
      <c r="G592" s="516"/>
      <c r="H592" s="183"/>
      <c r="I592" s="517"/>
      <c r="J592" s="518"/>
      <c r="K592" s="446"/>
      <c r="L592" s="519"/>
      <c r="M592" s="517"/>
      <c r="N592" s="447"/>
      <c r="O592" s="520"/>
      <c r="P592" s="520"/>
      <c r="Q592" s="517"/>
      <c r="R592" s="517"/>
      <c r="S592" s="517"/>
      <c r="T592" s="517"/>
      <c r="U592" s="521"/>
      <c r="V592" s="497"/>
    </row>
    <row r="593" spans="1:23" x14ac:dyDescent="0.35">
      <c r="A593" s="1486"/>
      <c r="B593" s="514">
        <v>4</v>
      </c>
      <c r="C593" s="183"/>
      <c r="D593" s="515"/>
      <c r="E593" s="515"/>
      <c r="F593" s="183"/>
      <c r="G593" s="516"/>
      <c r="H593" s="183"/>
      <c r="I593" s="517"/>
      <c r="J593" s="518"/>
      <c r="K593" s="446"/>
      <c r="L593" s="519"/>
      <c r="M593" s="517"/>
      <c r="N593" s="447"/>
      <c r="O593" s="520"/>
      <c r="P593" s="520"/>
      <c r="Q593" s="517"/>
      <c r="R593" s="517"/>
      <c r="S593" s="517"/>
      <c r="T593" s="517"/>
      <c r="U593" s="521"/>
      <c r="V593" s="497"/>
    </row>
    <row r="594" spans="1:23" x14ac:dyDescent="0.35">
      <c r="A594" s="1486"/>
      <c r="B594" s="514">
        <v>5</v>
      </c>
      <c r="C594" s="183"/>
      <c r="D594" s="515"/>
      <c r="E594" s="515"/>
      <c r="F594" s="183"/>
      <c r="G594" s="516"/>
      <c r="H594" s="183"/>
      <c r="I594" s="517"/>
      <c r="J594" s="518"/>
      <c r="K594" s="446"/>
      <c r="L594" s="519"/>
      <c r="M594" s="517"/>
      <c r="N594" s="447"/>
      <c r="O594" s="520"/>
      <c r="P594" s="520"/>
      <c r="Q594" s="517"/>
      <c r="R594" s="517"/>
      <c r="S594" s="517"/>
      <c r="T594" s="517"/>
      <c r="U594" s="521"/>
      <c r="V594" s="497"/>
    </row>
    <row r="595" spans="1:23" x14ac:dyDescent="0.35">
      <c r="A595" s="1486"/>
      <c r="B595" s="514">
        <v>6</v>
      </c>
      <c r="C595" s="183"/>
      <c r="D595" s="515"/>
      <c r="E595" s="515"/>
      <c r="F595" s="183"/>
      <c r="G595" s="516"/>
      <c r="H595" s="183"/>
      <c r="I595" s="517"/>
      <c r="J595" s="518"/>
      <c r="K595" s="446"/>
      <c r="L595" s="519"/>
      <c r="M595" s="517"/>
      <c r="N595" s="447"/>
      <c r="O595" s="520"/>
      <c r="P595" s="520"/>
      <c r="Q595" s="517"/>
      <c r="R595" s="517"/>
      <c r="S595" s="517"/>
      <c r="T595" s="517"/>
      <c r="U595" s="521"/>
      <c r="V595" s="497"/>
    </row>
    <row r="596" spans="1:23" x14ac:dyDescent="0.35">
      <c r="A596" s="1486"/>
      <c r="B596" s="514">
        <v>7</v>
      </c>
      <c r="C596" s="183"/>
      <c r="D596" s="515"/>
      <c r="E596" s="515"/>
      <c r="F596" s="183"/>
      <c r="G596" s="516"/>
      <c r="H596" s="183"/>
      <c r="I596" s="517"/>
      <c r="J596" s="518"/>
      <c r="K596" s="446"/>
      <c r="L596" s="519"/>
      <c r="M596" s="517"/>
      <c r="N596" s="447"/>
      <c r="O596" s="520"/>
      <c r="P596" s="520"/>
      <c r="Q596" s="517"/>
      <c r="R596" s="517"/>
      <c r="S596" s="517"/>
      <c r="T596" s="517"/>
      <c r="U596" s="521"/>
      <c r="V596" s="497"/>
    </row>
    <row r="597" spans="1:23" x14ac:dyDescent="0.35">
      <c r="A597" s="1486"/>
      <c r="B597" s="514">
        <v>8</v>
      </c>
      <c r="C597" s="183"/>
      <c r="D597" s="515"/>
      <c r="E597" s="515"/>
      <c r="F597" s="183"/>
      <c r="G597" s="516"/>
      <c r="H597" s="183"/>
      <c r="I597" s="517"/>
      <c r="J597" s="518"/>
      <c r="K597" s="446"/>
      <c r="L597" s="519"/>
      <c r="M597" s="517"/>
      <c r="N597" s="447"/>
      <c r="O597" s="520"/>
      <c r="P597" s="520"/>
      <c r="Q597" s="517"/>
      <c r="R597" s="517"/>
      <c r="S597" s="517"/>
      <c r="T597" s="517"/>
      <c r="U597" s="521"/>
      <c r="V597" s="497"/>
    </row>
    <row r="598" spans="1:23" x14ac:dyDescent="0.35">
      <c r="A598" s="1486"/>
      <c r="B598" s="514">
        <v>9</v>
      </c>
      <c r="C598" s="183"/>
      <c r="D598" s="515"/>
      <c r="E598" s="515"/>
      <c r="F598" s="183"/>
      <c r="G598" s="516"/>
      <c r="H598" s="183"/>
      <c r="I598" s="517"/>
      <c r="J598" s="518"/>
      <c r="K598" s="446"/>
      <c r="L598" s="519"/>
      <c r="M598" s="517"/>
      <c r="N598" s="447"/>
      <c r="O598" s="520"/>
      <c r="P598" s="520"/>
      <c r="Q598" s="517"/>
      <c r="R598" s="517"/>
      <c r="S598" s="517"/>
      <c r="T598" s="517"/>
      <c r="U598" s="521"/>
      <c r="V598" s="497"/>
    </row>
    <row r="599" spans="1:23" ht="15" thickBot="1" x14ac:dyDescent="0.4">
      <c r="A599" s="1487"/>
      <c r="B599" s="522">
        <v>10</v>
      </c>
      <c r="C599" s="523"/>
      <c r="D599" s="524"/>
      <c r="E599" s="524"/>
      <c r="F599" s="523"/>
      <c r="G599" s="525"/>
      <c r="H599" s="523"/>
      <c r="I599" s="526"/>
      <c r="J599" s="527"/>
      <c r="K599" s="451"/>
      <c r="L599" s="528"/>
      <c r="M599" s="526"/>
      <c r="N599" s="452"/>
      <c r="O599" s="529"/>
      <c r="P599" s="529"/>
      <c r="Q599" s="526"/>
      <c r="R599" s="526"/>
      <c r="S599" s="526"/>
      <c r="T599" s="526"/>
      <c r="U599" s="530"/>
      <c r="V599" s="497"/>
    </row>
    <row r="600" spans="1:23" s="104" customFormat="1" ht="24.65" customHeight="1" thickBot="1" x14ac:dyDescent="0.4">
      <c r="A600" s="564"/>
      <c r="B600" s="430"/>
      <c r="C600" s="565"/>
      <c r="D600" s="566"/>
      <c r="E600" s="424" t="s">
        <v>331</v>
      </c>
      <c r="F600" s="425">
        <f>COUNTA(F590:F599)</f>
        <v>0</v>
      </c>
      <c r="G600" s="426">
        <f>COUNTA(G590:G599)</f>
        <v>0</v>
      </c>
      <c r="H600" s="565"/>
      <c r="I600" s="431"/>
      <c r="J600" s="567"/>
      <c r="K600" s="567"/>
      <c r="L600" s="568"/>
      <c r="M600" s="1354" t="s">
        <v>563</v>
      </c>
      <c r="N600" s="1355"/>
      <c r="O600" s="747">
        <f>SUM(O590:O599)</f>
        <v>0</v>
      </c>
      <c r="P600" s="748">
        <f>SUM(P590:P599)</f>
        <v>0</v>
      </c>
      <c r="Q600" s="431"/>
      <c r="S600" s="113"/>
      <c r="T600" s="117"/>
      <c r="U600" s="531"/>
      <c r="V600" s="455"/>
    </row>
    <row r="601" spans="1:23" ht="15" thickBot="1" x14ac:dyDescent="0.4">
      <c r="A601" s="532"/>
      <c r="B601" s="533"/>
      <c r="C601" s="534"/>
      <c r="D601" s="534"/>
      <c r="E601" s="534"/>
      <c r="F601" s="533"/>
      <c r="G601" s="534"/>
      <c r="H601" s="534"/>
      <c r="I601" s="533"/>
      <c r="J601" s="533"/>
      <c r="K601" s="533"/>
      <c r="L601" s="534"/>
      <c r="M601" s="534"/>
      <c r="N601" s="534"/>
      <c r="O601" s="534"/>
      <c r="P601" s="534"/>
      <c r="Q601" s="534"/>
      <c r="R601" s="534"/>
      <c r="S601" s="534"/>
      <c r="T601" s="535"/>
      <c r="U601" s="534"/>
      <c r="V601" s="536"/>
    </row>
    <row r="602" spans="1:23" ht="15" thickBot="1" x14ac:dyDescent="0.4">
      <c r="A602" s="493"/>
      <c r="B602" s="463"/>
      <c r="C602" s="494"/>
      <c r="D602" s="494"/>
      <c r="E602" s="494"/>
      <c r="F602" s="463"/>
      <c r="G602" s="494"/>
      <c r="H602" s="494"/>
      <c r="I602" s="463"/>
      <c r="J602" s="463"/>
      <c r="K602" s="463"/>
      <c r="L602" s="494"/>
      <c r="M602" s="494"/>
      <c r="N602" s="494"/>
      <c r="O602" s="494"/>
      <c r="P602" s="494"/>
      <c r="Q602" s="494"/>
      <c r="R602" s="494"/>
      <c r="S602" s="494"/>
      <c r="T602" s="494"/>
      <c r="U602" s="494"/>
      <c r="V602" s="495"/>
    </row>
    <row r="603" spans="1:23" ht="33.75" customHeight="1" thickBot="1" x14ac:dyDescent="0.4">
      <c r="A603" s="173" t="s">
        <v>9</v>
      </c>
      <c r="B603" s="1488" t="s">
        <v>145</v>
      </c>
      <c r="C603" s="1489"/>
      <c r="E603" s="1490" t="s">
        <v>294</v>
      </c>
      <c r="F603" s="1491"/>
      <c r="G603" s="1492">
        <f>VLOOKUP(B603,'EXTRAUrbano.Piano inv. forn '!$D$233:$AB$270,3,FALSE)</f>
        <v>0</v>
      </c>
      <c r="H603" s="1493"/>
      <c r="I603" s="486"/>
      <c r="J603" s="1490" t="s">
        <v>295</v>
      </c>
      <c r="K603" s="1494"/>
      <c r="L603" s="1491"/>
      <c r="M603" s="1492">
        <f>VLOOKUP(B603,'EXTRAUrbano.Piano inv. forn '!$D$233:$AB$270,4,O605)</f>
        <v>0</v>
      </c>
      <c r="N603" s="1493"/>
      <c r="P603" s="173" t="s">
        <v>296</v>
      </c>
      <c r="Q603" s="436"/>
      <c r="S603" s="496" t="s">
        <v>297</v>
      </c>
      <c r="T603" s="1495"/>
      <c r="U603" s="1496"/>
      <c r="V603" s="497"/>
    </row>
    <row r="604" spans="1:23" ht="13.5" customHeight="1" thickBot="1" x14ac:dyDescent="0.4">
      <c r="A604" s="498"/>
      <c r="B604" s="499"/>
      <c r="C604" s="499"/>
      <c r="E604" s="500"/>
      <c r="F604" s="500"/>
      <c r="G604" s="501"/>
      <c r="H604" s="501"/>
      <c r="I604" s="486"/>
      <c r="J604" s="500"/>
      <c r="K604" s="500"/>
      <c r="L604" s="500"/>
      <c r="M604" s="501"/>
      <c r="N604" s="501"/>
      <c r="P604" s="117"/>
      <c r="S604" s="117"/>
      <c r="T604" s="502"/>
      <c r="V604" s="503"/>
      <c r="W604" s="502"/>
    </row>
    <row r="605" spans="1:23" ht="33.75" customHeight="1" thickBot="1" x14ac:dyDescent="0.4">
      <c r="A605" s="1497" t="s">
        <v>298</v>
      </c>
      <c r="B605" s="1498"/>
      <c r="C605" s="1498"/>
      <c r="D605" s="1499"/>
      <c r="E605" s="1500">
        <f>VLOOKUP(B603,'EXTRAUrbano.Piano inv. forn '!$D$233:$AB$270,17,FALSE)</f>
        <v>0</v>
      </c>
      <c r="F605" s="1501"/>
      <c r="G605" s="1501"/>
      <c r="H605" s="1502"/>
      <c r="I605" s="486"/>
      <c r="J605" s="1503" t="s">
        <v>53</v>
      </c>
      <c r="K605" s="1504"/>
      <c r="L605" s="1505"/>
      <c r="M605" s="1500">
        <f>VLOOKUP(B603,'EXTRAUrbano.Piano inv. forn '!$D$233:$AB$270,19,FALSE)</f>
        <v>0</v>
      </c>
      <c r="N605" s="1502"/>
      <c r="O605" s="504"/>
      <c r="P605" s="496" t="s">
        <v>299</v>
      </c>
      <c r="Q605" s="505">
        <f>M605+E605</f>
        <v>0</v>
      </c>
      <c r="S605" s="496" t="s">
        <v>300</v>
      </c>
      <c r="T605" s="1495"/>
      <c r="U605" s="1496"/>
      <c r="V605" s="503"/>
      <c r="W605" s="502"/>
    </row>
    <row r="606" spans="1:23" ht="21.75" customHeight="1" thickBot="1" x14ac:dyDescent="0.4">
      <c r="A606" s="136"/>
      <c r="B606" s="137"/>
      <c r="C606" s="137"/>
      <c r="D606" s="137"/>
      <c r="E606" s="492"/>
      <c r="F606" s="492"/>
      <c r="G606" s="492"/>
      <c r="H606" s="492"/>
      <c r="I606" s="486"/>
      <c r="J606" s="500"/>
      <c r="K606" s="500"/>
      <c r="L606" s="500"/>
      <c r="M606" s="492"/>
      <c r="N606" s="492"/>
      <c r="O606" s="504"/>
      <c r="P606" s="117"/>
      <c r="Q606" s="504"/>
      <c r="S606" s="117"/>
      <c r="T606" s="499"/>
      <c r="U606" s="499"/>
      <c r="V606" s="503"/>
      <c r="W606" s="502"/>
    </row>
    <row r="607" spans="1:23" s="166" customFormat="1" ht="72" customHeight="1" x14ac:dyDescent="0.35">
      <c r="A607" s="1480" t="s">
        <v>301</v>
      </c>
      <c r="B607" s="1482" t="s">
        <v>302</v>
      </c>
      <c r="C607" s="1482" t="s">
        <v>303</v>
      </c>
      <c r="D607" s="169" t="s">
        <v>304</v>
      </c>
      <c r="E607" s="170" t="s">
        <v>305</v>
      </c>
      <c r="F607" s="169" t="s">
        <v>306</v>
      </c>
      <c r="G607" s="169" t="s">
        <v>307</v>
      </c>
      <c r="H607" s="171" t="s">
        <v>268</v>
      </c>
      <c r="I607" s="171" t="s">
        <v>308</v>
      </c>
      <c r="J607" s="171" t="s">
        <v>309</v>
      </c>
      <c r="K607" s="171" t="s">
        <v>818</v>
      </c>
      <c r="L607" s="171" t="s">
        <v>310</v>
      </c>
      <c r="M607" s="171" t="s">
        <v>311</v>
      </c>
      <c r="N607" s="171" t="s">
        <v>312</v>
      </c>
      <c r="O607" s="171" t="s">
        <v>313</v>
      </c>
      <c r="P607" s="171" t="s">
        <v>314</v>
      </c>
      <c r="Q607" s="171" t="s">
        <v>315</v>
      </c>
      <c r="R607" s="171" t="s">
        <v>316</v>
      </c>
      <c r="S607" s="171" t="s">
        <v>317</v>
      </c>
      <c r="T607" s="780" t="s">
        <v>819</v>
      </c>
      <c r="U607" s="1484" t="s">
        <v>319</v>
      </c>
      <c r="V607" s="438"/>
    </row>
    <row r="608" spans="1:23" s="166" customFormat="1" ht="40.5" customHeight="1" thickBot="1" x14ac:dyDescent="0.4">
      <c r="A608" s="1481"/>
      <c r="B608" s="1483"/>
      <c r="C608" s="1483"/>
      <c r="D608" s="172" t="s">
        <v>320</v>
      </c>
      <c r="E608" s="172" t="s">
        <v>333</v>
      </c>
      <c r="F608" s="172" t="s">
        <v>322</v>
      </c>
      <c r="G608" s="172" t="s">
        <v>322</v>
      </c>
      <c r="H608" s="172" t="s">
        <v>345</v>
      </c>
      <c r="I608" s="172" t="s">
        <v>348</v>
      </c>
      <c r="J608" s="172" t="s">
        <v>323</v>
      </c>
      <c r="K608" s="172" t="s">
        <v>324</v>
      </c>
      <c r="L608" s="172" t="s">
        <v>324</v>
      </c>
      <c r="M608" s="172" t="s">
        <v>325</v>
      </c>
      <c r="N608" s="172" t="s">
        <v>324</v>
      </c>
      <c r="O608" s="172" t="s">
        <v>326</v>
      </c>
      <c r="P608" s="172" t="s">
        <v>820</v>
      </c>
      <c r="Q608" s="172" t="s">
        <v>327</v>
      </c>
      <c r="R608" s="172" t="s">
        <v>328</v>
      </c>
      <c r="S608" s="172" t="s">
        <v>329</v>
      </c>
      <c r="T608" s="172" t="s">
        <v>329</v>
      </c>
      <c r="U608" s="1485"/>
      <c r="V608" s="438"/>
    </row>
    <row r="609" spans="1:23" ht="15" customHeight="1" x14ac:dyDescent="0.35">
      <c r="A609" s="1486" t="str">
        <f>B603</f>
        <v>EXTRA-urb.d.1</v>
      </c>
      <c r="B609" s="506">
        <v>1</v>
      </c>
      <c r="C609" s="224"/>
      <c r="D609" s="507"/>
      <c r="E609" s="507"/>
      <c r="F609" s="224"/>
      <c r="G609" s="508"/>
      <c r="H609" s="120"/>
      <c r="I609" s="509"/>
      <c r="J609" s="510"/>
      <c r="K609" s="442"/>
      <c r="L609" s="511"/>
      <c r="M609" s="509"/>
      <c r="N609" s="443"/>
      <c r="O609" s="512"/>
      <c r="P609" s="512"/>
      <c r="Q609" s="509"/>
      <c r="R609" s="509"/>
      <c r="S609" s="509"/>
      <c r="T609" s="509"/>
      <c r="U609" s="513"/>
      <c r="V609" s="497"/>
    </row>
    <row r="610" spans="1:23" x14ac:dyDescent="0.35">
      <c r="A610" s="1486"/>
      <c r="B610" s="514">
        <v>2</v>
      </c>
      <c r="C610" s="183"/>
      <c r="D610" s="515"/>
      <c r="E610" s="515"/>
      <c r="F610" s="183"/>
      <c r="G610" s="516"/>
      <c r="H610" s="183"/>
      <c r="I610" s="517"/>
      <c r="J610" s="518"/>
      <c r="K610" s="446"/>
      <c r="L610" s="519"/>
      <c r="M610" s="517"/>
      <c r="N610" s="447"/>
      <c r="O610" s="520"/>
      <c r="P610" s="520"/>
      <c r="Q610" s="517"/>
      <c r="R610" s="517" t="s">
        <v>330</v>
      </c>
      <c r="S610" s="517"/>
      <c r="T610" s="517"/>
      <c r="U610" s="521"/>
      <c r="V610" s="497"/>
    </row>
    <row r="611" spans="1:23" x14ac:dyDescent="0.35">
      <c r="A611" s="1486"/>
      <c r="B611" s="514">
        <v>3</v>
      </c>
      <c r="C611" s="183"/>
      <c r="D611" s="515"/>
      <c r="E611" s="515"/>
      <c r="F611" s="183"/>
      <c r="G611" s="516"/>
      <c r="H611" s="183"/>
      <c r="I611" s="517"/>
      <c r="J611" s="518"/>
      <c r="K611" s="446"/>
      <c r="L611" s="519"/>
      <c r="M611" s="517"/>
      <c r="N611" s="447"/>
      <c r="O611" s="520"/>
      <c r="P611" s="520"/>
      <c r="Q611" s="517"/>
      <c r="R611" s="517"/>
      <c r="S611" s="517"/>
      <c r="T611" s="517"/>
      <c r="U611" s="521"/>
      <c r="V611" s="497"/>
    </row>
    <row r="612" spans="1:23" x14ac:dyDescent="0.35">
      <c r="A612" s="1486"/>
      <c r="B612" s="514">
        <v>4</v>
      </c>
      <c r="C612" s="183"/>
      <c r="D612" s="515"/>
      <c r="E612" s="515"/>
      <c r="F612" s="183"/>
      <c r="G612" s="516"/>
      <c r="H612" s="183"/>
      <c r="I612" s="517"/>
      <c r="J612" s="518"/>
      <c r="K612" s="446"/>
      <c r="L612" s="519"/>
      <c r="M612" s="517"/>
      <c r="N612" s="447"/>
      <c r="O612" s="520"/>
      <c r="P612" s="520"/>
      <c r="Q612" s="517"/>
      <c r="R612" s="517"/>
      <c r="S612" s="517"/>
      <c r="T612" s="517"/>
      <c r="U612" s="521"/>
      <c r="V612" s="497"/>
    </row>
    <row r="613" spans="1:23" x14ac:dyDescent="0.35">
      <c r="A613" s="1486"/>
      <c r="B613" s="514">
        <v>5</v>
      </c>
      <c r="C613" s="183"/>
      <c r="D613" s="515"/>
      <c r="E613" s="515"/>
      <c r="F613" s="183"/>
      <c r="G613" s="516"/>
      <c r="H613" s="183"/>
      <c r="I613" s="517"/>
      <c r="J613" s="518"/>
      <c r="K613" s="446"/>
      <c r="L613" s="519"/>
      <c r="M613" s="517"/>
      <c r="N613" s="447"/>
      <c r="O613" s="520"/>
      <c r="P613" s="520"/>
      <c r="Q613" s="517"/>
      <c r="R613" s="517"/>
      <c r="S613" s="517"/>
      <c r="T613" s="517"/>
      <c r="U613" s="521"/>
      <c r="V613" s="497"/>
    </row>
    <row r="614" spans="1:23" x14ac:dyDescent="0.35">
      <c r="A614" s="1486"/>
      <c r="B614" s="514">
        <v>6</v>
      </c>
      <c r="C614" s="183"/>
      <c r="D614" s="515"/>
      <c r="E614" s="515"/>
      <c r="F614" s="183"/>
      <c r="G614" s="516"/>
      <c r="H614" s="183"/>
      <c r="I614" s="517"/>
      <c r="J614" s="518"/>
      <c r="K614" s="446"/>
      <c r="L614" s="519"/>
      <c r="M614" s="517"/>
      <c r="N614" s="447"/>
      <c r="O614" s="520"/>
      <c r="P614" s="520"/>
      <c r="Q614" s="517"/>
      <c r="R614" s="517"/>
      <c r="S614" s="517"/>
      <c r="T614" s="517"/>
      <c r="U614" s="521"/>
      <c r="V614" s="497"/>
    </row>
    <row r="615" spans="1:23" x14ac:dyDescent="0.35">
      <c r="A615" s="1486"/>
      <c r="B615" s="514">
        <v>7</v>
      </c>
      <c r="C615" s="183"/>
      <c r="D615" s="515"/>
      <c r="E615" s="515"/>
      <c r="F615" s="183"/>
      <c r="G615" s="516"/>
      <c r="H615" s="183"/>
      <c r="I615" s="517"/>
      <c r="J615" s="518"/>
      <c r="K615" s="446"/>
      <c r="L615" s="519"/>
      <c r="M615" s="517"/>
      <c r="N615" s="447"/>
      <c r="O615" s="520"/>
      <c r="P615" s="520"/>
      <c r="Q615" s="517"/>
      <c r="R615" s="517"/>
      <c r="S615" s="517"/>
      <c r="T615" s="517"/>
      <c r="U615" s="521"/>
      <c r="V615" s="497"/>
    </row>
    <row r="616" spans="1:23" x14ac:dyDescent="0.35">
      <c r="A616" s="1486"/>
      <c r="B616" s="514">
        <v>8</v>
      </c>
      <c r="C616" s="183"/>
      <c r="D616" s="515"/>
      <c r="E616" s="515"/>
      <c r="F616" s="183"/>
      <c r="G616" s="516"/>
      <c r="H616" s="183"/>
      <c r="I616" s="517"/>
      <c r="J616" s="518"/>
      <c r="K616" s="446"/>
      <c r="L616" s="519"/>
      <c r="M616" s="517"/>
      <c r="N616" s="447"/>
      <c r="O616" s="520"/>
      <c r="P616" s="520"/>
      <c r="Q616" s="517"/>
      <c r="R616" s="517"/>
      <c r="S616" s="517"/>
      <c r="T616" s="517"/>
      <c r="U616" s="521"/>
      <c r="V616" s="497"/>
    </row>
    <row r="617" spans="1:23" x14ac:dyDescent="0.35">
      <c r="A617" s="1486"/>
      <c r="B617" s="514">
        <v>9</v>
      </c>
      <c r="C617" s="183"/>
      <c r="D617" s="515"/>
      <c r="E617" s="515"/>
      <c r="F617" s="183"/>
      <c r="G617" s="516"/>
      <c r="H617" s="183"/>
      <c r="I617" s="517"/>
      <c r="J617" s="518"/>
      <c r="K617" s="446"/>
      <c r="L617" s="519"/>
      <c r="M617" s="517"/>
      <c r="N617" s="447"/>
      <c r="O617" s="520"/>
      <c r="P617" s="520"/>
      <c r="Q617" s="517"/>
      <c r="R617" s="517"/>
      <c r="S617" s="517"/>
      <c r="T617" s="517"/>
      <c r="U617" s="521"/>
      <c r="V617" s="497"/>
    </row>
    <row r="618" spans="1:23" ht="15" thickBot="1" x14ac:dyDescent="0.4">
      <c r="A618" s="1487"/>
      <c r="B618" s="522">
        <v>10</v>
      </c>
      <c r="C618" s="523"/>
      <c r="D618" s="524"/>
      <c r="E618" s="524"/>
      <c r="F618" s="523"/>
      <c r="G618" s="525"/>
      <c r="H618" s="523"/>
      <c r="I618" s="526"/>
      <c r="J618" s="527"/>
      <c r="K618" s="451"/>
      <c r="L618" s="528"/>
      <c r="M618" s="526"/>
      <c r="N618" s="452"/>
      <c r="O618" s="529"/>
      <c r="P618" s="529"/>
      <c r="Q618" s="526"/>
      <c r="R618" s="526"/>
      <c r="S618" s="526"/>
      <c r="T618" s="526"/>
      <c r="U618" s="530"/>
      <c r="V618" s="497"/>
    </row>
    <row r="619" spans="1:23" s="104" customFormat="1" ht="24.65" customHeight="1" thickBot="1" x14ac:dyDescent="0.4">
      <c r="A619" s="564"/>
      <c r="B619" s="430"/>
      <c r="C619" s="565"/>
      <c r="D619" s="566"/>
      <c r="E619" s="424" t="s">
        <v>331</v>
      </c>
      <c r="F619" s="425">
        <f>COUNTA(F609:F618)</f>
        <v>0</v>
      </c>
      <c r="G619" s="426">
        <f>COUNTA(G609:G618)</f>
        <v>0</v>
      </c>
      <c r="H619" s="565"/>
      <c r="I619" s="431"/>
      <c r="J619" s="567"/>
      <c r="K619" s="567"/>
      <c r="L619" s="568"/>
      <c r="M619" s="1354" t="s">
        <v>563</v>
      </c>
      <c r="N619" s="1355"/>
      <c r="O619" s="747">
        <f>SUM(O609:O618)</f>
        <v>0</v>
      </c>
      <c r="P619" s="748">
        <f>SUM(P609:P618)</f>
        <v>0</v>
      </c>
      <c r="Q619" s="431"/>
      <c r="S619" s="113"/>
      <c r="T619" s="117"/>
      <c r="U619" s="531"/>
      <c r="V619" s="455"/>
    </row>
    <row r="620" spans="1:23" ht="15" thickBot="1" x14ac:dyDescent="0.4">
      <c r="A620" s="532"/>
      <c r="B620" s="533"/>
      <c r="C620" s="534"/>
      <c r="D620" s="534"/>
      <c r="E620" s="534"/>
      <c r="F620" s="533"/>
      <c r="G620" s="534"/>
      <c r="H620" s="534"/>
      <c r="I620" s="533"/>
      <c r="J620" s="533"/>
      <c r="K620" s="533"/>
      <c r="L620" s="534"/>
      <c r="M620" s="534"/>
      <c r="N620" s="534"/>
      <c r="O620" s="534"/>
      <c r="P620" s="534"/>
      <c r="Q620" s="534"/>
      <c r="R620" s="534"/>
      <c r="S620" s="534"/>
      <c r="T620" s="535"/>
      <c r="U620" s="534"/>
      <c r="V620" s="536"/>
    </row>
    <row r="621" spans="1:23" ht="15" thickBot="1" x14ac:dyDescent="0.4">
      <c r="A621" s="493"/>
      <c r="B621" s="463"/>
      <c r="C621" s="494"/>
      <c r="D621" s="494"/>
      <c r="E621" s="494"/>
      <c r="F621" s="463"/>
      <c r="G621" s="494"/>
      <c r="H621" s="494"/>
      <c r="I621" s="463"/>
      <c r="J621" s="463"/>
      <c r="K621" s="463"/>
      <c r="L621" s="494"/>
      <c r="M621" s="494"/>
      <c r="N621" s="494"/>
      <c r="O621" s="494"/>
      <c r="P621" s="494"/>
      <c r="Q621" s="494"/>
      <c r="R621" s="494"/>
      <c r="S621" s="494"/>
      <c r="T621" s="494"/>
      <c r="U621" s="494"/>
      <c r="V621" s="495"/>
    </row>
    <row r="622" spans="1:23" ht="33.75" customHeight="1" thickBot="1" x14ac:dyDescent="0.4">
      <c r="A622" s="173" t="s">
        <v>9</v>
      </c>
      <c r="B622" s="1488" t="s">
        <v>145</v>
      </c>
      <c r="C622" s="1489"/>
      <c r="E622" s="1490" t="s">
        <v>294</v>
      </c>
      <c r="F622" s="1491"/>
      <c r="G622" s="1492">
        <f>VLOOKUP(B622,'EXTRAUrbano.Piano inv. forn '!$D$233:$AB$270,3,FALSE)</f>
        <v>0</v>
      </c>
      <c r="H622" s="1493"/>
      <c r="I622" s="486"/>
      <c r="J622" s="1490" t="s">
        <v>295</v>
      </c>
      <c r="K622" s="1494"/>
      <c r="L622" s="1491"/>
      <c r="M622" s="1492">
        <f>VLOOKUP(B622,'EXTRAUrbano.Piano inv. forn '!$D$233:$AB$270,4,O624)</f>
        <v>0</v>
      </c>
      <c r="N622" s="1493"/>
      <c r="P622" s="173" t="s">
        <v>296</v>
      </c>
      <c r="Q622" s="436"/>
      <c r="S622" s="496" t="s">
        <v>297</v>
      </c>
      <c r="T622" s="1495"/>
      <c r="U622" s="1496"/>
      <c r="V622" s="497"/>
    </row>
    <row r="623" spans="1:23" ht="13.5" customHeight="1" thickBot="1" x14ac:dyDescent="0.4">
      <c r="A623" s="498"/>
      <c r="B623" s="499"/>
      <c r="C623" s="499"/>
      <c r="E623" s="500"/>
      <c r="F623" s="500"/>
      <c r="G623" s="501"/>
      <c r="H623" s="501"/>
      <c r="I623" s="486"/>
      <c r="J623" s="500"/>
      <c r="K623" s="500"/>
      <c r="L623" s="500"/>
      <c r="M623" s="501"/>
      <c r="N623" s="501"/>
      <c r="P623" s="117"/>
      <c r="S623" s="117"/>
      <c r="T623" s="502"/>
      <c r="V623" s="503"/>
      <c r="W623" s="502"/>
    </row>
    <row r="624" spans="1:23" ht="33.75" customHeight="1" thickBot="1" x14ac:dyDescent="0.4">
      <c r="A624" s="1497" t="s">
        <v>298</v>
      </c>
      <c r="B624" s="1498"/>
      <c r="C624" s="1498"/>
      <c r="D624" s="1499"/>
      <c r="E624" s="1500">
        <f>VLOOKUP(B622,'EXTRAUrbano.Piano inv. forn '!$D$233:$AB$270,17,FALSE)</f>
        <v>0</v>
      </c>
      <c r="F624" s="1501"/>
      <c r="G624" s="1501"/>
      <c r="H624" s="1502"/>
      <c r="I624" s="486"/>
      <c r="J624" s="1503" t="s">
        <v>53</v>
      </c>
      <c r="K624" s="1504"/>
      <c r="L624" s="1505"/>
      <c r="M624" s="1500">
        <f>VLOOKUP(B622,'EXTRAUrbano.Piano inv. forn '!$D$233:$AB$270,19,FALSE)</f>
        <v>0</v>
      </c>
      <c r="N624" s="1502"/>
      <c r="O624" s="504"/>
      <c r="P624" s="496" t="s">
        <v>299</v>
      </c>
      <c r="Q624" s="505">
        <f>M624+E624</f>
        <v>0</v>
      </c>
      <c r="S624" s="496" t="s">
        <v>300</v>
      </c>
      <c r="T624" s="1495"/>
      <c r="U624" s="1496"/>
      <c r="V624" s="503"/>
      <c r="W624" s="502"/>
    </row>
    <row r="625" spans="1:23" ht="21.75" customHeight="1" thickBot="1" x14ac:dyDescent="0.4">
      <c r="A625" s="136"/>
      <c r="B625" s="137"/>
      <c r="C625" s="137"/>
      <c r="D625" s="137"/>
      <c r="E625" s="492"/>
      <c r="F625" s="492"/>
      <c r="G625" s="492"/>
      <c r="H625" s="492"/>
      <c r="I625" s="486"/>
      <c r="J625" s="500"/>
      <c r="K625" s="500"/>
      <c r="L625" s="500"/>
      <c r="M625" s="492"/>
      <c r="N625" s="492"/>
      <c r="O625" s="504"/>
      <c r="P625" s="117"/>
      <c r="Q625" s="504"/>
      <c r="S625" s="117"/>
      <c r="T625" s="499"/>
      <c r="U625" s="499"/>
      <c r="V625" s="503"/>
      <c r="W625" s="502"/>
    </row>
    <row r="626" spans="1:23" s="166" customFormat="1" ht="72" customHeight="1" x14ac:dyDescent="0.35">
      <c r="A626" s="1480" t="s">
        <v>301</v>
      </c>
      <c r="B626" s="1482" t="s">
        <v>302</v>
      </c>
      <c r="C626" s="1482" t="s">
        <v>303</v>
      </c>
      <c r="D626" s="169" t="s">
        <v>304</v>
      </c>
      <c r="E626" s="170" t="s">
        <v>305</v>
      </c>
      <c r="F626" s="169" t="s">
        <v>306</v>
      </c>
      <c r="G626" s="169" t="s">
        <v>307</v>
      </c>
      <c r="H626" s="171" t="s">
        <v>268</v>
      </c>
      <c r="I626" s="171" t="s">
        <v>308</v>
      </c>
      <c r="J626" s="171" t="s">
        <v>309</v>
      </c>
      <c r="K626" s="171" t="s">
        <v>818</v>
      </c>
      <c r="L626" s="171" t="s">
        <v>310</v>
      </c>
      <c r="M626" s="171" t="s">
        <v>311</v>
      </c>
      <c r="N626" s="171" t="s">
        <v>312</v>
      </c>
      <c r="O626" s="171" t="s">
        <v>313</v>
      </c>
      <c r="P626" s="171" t="s">
        <v>314</v>
      </c>
      <c r="Q626" s="171" t="s">
        <v>315</v>
      </c>
      <c r="R626" s="171" t="s">
        <v>316</v>
      </c>
      <c r="S626" s="171" t="s">
        <v>317</v>
      </c>
      <c r="T626" s="780" t="s">
        <v>819</v>
      </c>
      <c r="U626" s="1484" t="s">
        <v>319</v>
      </c>
      <c r="V626" s="438"/>
    </row>
    <row r="627" spans="1:23" s="166" customFormat="1" ht="40.5" customHeight="1" thickBot="1" x14ac:dyDescent="0.4">
      <c r="A627" s="1481"/>
      <c r="B627" s="1483"/>
      <c r="C627" s="1483"/>
      <c r="D627" s="172" t="s">
        <v>320</v>
      </c>
      <c r="E627" s="172" t="s">
        <v>333</v>
      </c>
      <c r="F627" s="172" t="s">
        <v>322</v>
      </c>
      <c r="G627" s="172" t="s">
        <v>322</v>
      </c>
      <c r="H627" s="172" t="s">
        <v>345</v>
      </c>
      <c r="I627" s="172" t="s">
        <v>348</v>
      </c>
      <c r="J627" s="172" t="s">
        <v>323</v>
      </c>
      <c r="K627" s="172" t="s">
        <v>324</v>
      </c>
      <c r="L627" s="172" t="s">
        <v>324</v>
      </c>
      <c r="M627" s="172" t="s">
        <v>325</v>
      </c>
      <c r="N627" s="172" t="s">
        <v>324</v>
      </c>
      <c r="O627" s="172" t="s">
        <v>326</v>
      </c>
      <c r="P627" s="172" t="s">
        <v>820</v>
      </c>
      <c r="Q627" s="172" t="s">
        <v>327</v>
      </c>
      <c r="R627" s="172" t="s">
        <v>328</v>
      </c>
      <c r="S627" s="172" t="s">
        <v>329</v>
      </c>
      <c r="T627" s="172" t="s">
        <v>329</v>
      </c>
      <c r="U627" s="1485"/>
      <c r="V627" s="438"/>
    </row>
    <row r="628" spans="1:23" ht="15" customHeight="1" x14ac:dyDescent="0.35">
      <c r="A628" s="1486" t="str">
        <f>B622</f>
        <v>EXTRA-urb.d.1</v>
      </c>
      <c r="B628" s="506">
        <v>1</v>
      </c>
      <c r="C628" s="224"/>
      <c r="D628" s="507"/>
      <c r="E628" s="507"/>
      <c r="F628" s="224"/>
      <c r="G628" s="508"/>
      <c r="H628" s="120"/>
      <c r="I628" s="509"/>
      <c r="J628" s="510"/>
      <c r="K628" s="442"/>
      <c r="L628" s="511"/>
      <c r="M628" s="509"/>
      <c r="N628" s="443"/>
      <c r="O628" s="512"/>
      <c r="P628" s="512"/>
      <c r="Q628" s="509"/>
      <c r="R628" s="509"/>
      <c r="S628" s="509"/>
      <c r="T628" s="509"/>
      <c r="U628" s="513"/>
      <c r="V628" s="497"/>
    </row>
    <row r="629" spans="1:23" x14ac:dyDescent="0.35">
      <c r="A629" s="1486"/>
      <c r="B629" s="514">
        <v>2</v>
      </c>
      <c r="C629" s="183"/>
      <c r="D629" s="515"/>
      <c r="E629" s="515"/>
      <c r="F629" s="183"/>
      <c r="G629" s="516"/>
      <c r="H629" s="183"/>
      <c r="I629" s="517"/>
      <c r="J629" s="518"/>
      <c r="K629" s="446"/>
      <c r="L629" s="519"/>
      <c r="M629" s="517"/>
      <c r="N629" s="447"/>
      <c r="O629" s="520"/>
      <c r="P629" s="520"/>
      <c r="Q629" s="517"/>
      <c r="R629" s="517" t="s">
        <v>330</v>
      </c>
      <c r="S629" s="517"/>
      <c r="T629" s="517"/>
      <c r="U629" s="521"/>
      <c r="V629" s="497"/>
    </row>
    <row r="630" spans="1:23" x14ac:dyDescent="0.35">
      <c r="A630" s="1486"/>
      <c r="B630" s="514">
        <v>3</v>
      </c>
      <c r="C630" s="183"/>
      <c r="D630" s="515"/>
      <c r="E630" s="515"/>
      <c r="F630" s="183"/>
      <c r="G630" s="516"/>
      <c r="H630" s="183"/>
      <c r="I630" s="517"/>
      <c r="J630" s="518"/>
      <c r="K630" s="446"/>
      <c r="L630" s="519"/>
      <c r="M630" s="517"/>
      <c r="N630" s="447"/>
      <c r="O630" s="520"/>
      <c r="P630" s="520"/>
      <c r="Q630" s="517"/>
      <c r="R630" s="517"/>
      <c r="S630" s="517"/>
      <c r="T630" s="517"/>
      <c r="U630" s="521"/>
      <c r="V630" s="497"/>
    </row>
    <row r="631" spans="1:23" x14ac:dyDescent="0.35">
      <c r="A631" s="1486"/>
      <c r="B631" s="514">
        <v>4</v>
      </c>
      <c r="C631" s="183"/>
      <c r="D631" s="515"/>
      <c r="E631" s="515"/>
      <c r="F631" s="183"/>
      <c r="G631" s="516"/>
      <c r="H631" s="183"/>
      <c r="I631" s="517"/>
      <c r="J631" s="518"/>
      <c r="K631" s="446"/>
      <c r="L631" s="519"/>
      <c r="M631" s="517"/>
      <c r="N631" s="447"/>
      <c r="O631" s="520"/>
      <c r="P631" s="520"/>
      <c r="Q631" s="517"/>
      <c r="R631" s="517"/>
      <c r="S631" s="517"/>
      <c r="T631" s="517"/>
      <c r="U631" s="521"/>
      <c r="V631" s="497"/>
    </row>
    <row r="632" spans="1:23" x14ac:dyDescent="0.35">
      <c r="A632" s="1486"/>
      <c r="B632" s="514">
        <v>5</v>
      </c>
      <c r="C632" s="183"/>
      <c r="D632" s="515"/>
      <c r="E632" s="515"/>
      <c r="F632" s="183"/>
      <c r="G632" s="516"/>
      <c r="H632" s="183"/>
      <c r="I632" s="517"/>
      <c r="J632" s="518"/>
      <c r="K632" s="446"/>
      <c r="L632" s="519"/>
      <c r="M632" s="517"/>
      <c r="N632" s="447"/>
      <c r="O632" s="520"/>
      <c r="P632" s="520"/>
      <c r="Q632" s="517"/>
      <c r="R632" s="517"/>
      <c r="S632" s="517"/>
      <c r="T632" s="517"/>
      <c r="U632" s="521"/>
      <c r="V632" s="497"/>
    </row>
    <row r="633" spans="1:23" x14ac:dyDescent="0.35">
      <c r="A633" s="1486"/>
      <c r="B633" s="514">
        <v>6</v>
      </c>
      <c r="C633" s="183"/>
      <c r="D633" s="515"/>
      <c r="E633" s="515"/>
      <c r="F633" s="183"/>
      <c r="G633" s="516"/>
      <c r="H633" s="183"/>
      <c r="I633" s="517"/>
      <c r="J633" s="518"/>
      <c r="K633" s="446"/>
      <c r="L633" s="519"/>
      <c r="M633" s="517"/>
      <c r="N633" s="447"/>
      <c r="O633" s="520"/>
      <c r="P633" s="520"/>
      <c r="Q633" s="517"/>
      <c r="R633" s="517"/>
      <c r="S633" s="517"/>
      <c r="T633" s="517"/>
      <c r="U633" s="521"/>
      <c r="V633" s="497"/>
    </row>
    <row r="634" spans="1:23" x14ac:dyDescent="0.35">
      <c r="A634" s="1486"/>
      <c r="B634" s="514">
        <v>7</v>
      </c>
      <c r="C634" s="183"/>
      <c r="D634" s="515"/>
      <c r="E634" s="515"/>
      <c r="F634" s="183"/>
      <c r="G634" s="516"/>
      <c r="H634" s="183"/>
      <c r="I634" s="517"/>
      <c r="J634" s="518"/>
      <c r="K634" s="446"/>
      <c r="L634" s="519"/>
      <c r="M634" s="517"/>
      <c r="N634" s="447"/>
      <c r="O634" s="520"/>
      <c r="P634" s="520"/>
      <c r="Q634" s="517"/>
      <c r="R634" s="517"/>
      <c r="S634" s="517"/>
      <c r="T634" s="517"/>
      <c r="U634" s="521"/>
      <c r="V634" s="497"/>
    </row>
    <row r="635" spans="1:23" x14ac:dyDescent="0.35">
      <c r="A635" s="1486"/>
      <c r="B635" s="514">
        <v>8</v>
      </c>
      <c r="C635" s="183"/>
      <c r="D635" s="515"/>
      <c r="E635" s="515"/>
      <c r="F635" s="183"/>
      <c r="G635" s="516"/>
      <c r="H635" s="183"/>
      <c r="I635" s="517"/>
      <c r="J635" s="518"/>
      <c r="K635" s="446"/>
      <c r="L635" s="519"/>
      <c r="M635" s="517"/>
      <c r="N635" s="447"/>
      <c r="O635" s="520"/>
      <c r="P635" s="520"/>
      <c r="Q635" s="517"/>
      <c r="R635" s="517"/>
      <c r="S635" s="517"/>
      <c r="T635" s="517"/>
      <c r="U635" s="521"/>
      <c r="V635" s="497"/>
    </row>
    <row r="636" spans="1:23" x14ac:dyDescent="0.35">
      <c r="A636" s="1486"/>
      <c r="B636" s="514">
        <v>9</v>
      </c>
      <c r="C636" s="183"/>
      <c r="D636" s="515"/>
      <c r="E636" s="515"/>
      <c r="F636" s="183"/>
      <c r="G636" s="516"/>
      <c r="H636" s="183"/>
      <c r="I636" s="517"/>
      <c r="J636" s="518"/>
      <c r="K636" s="446"/>
      <c r="L636" s="519"/>
      <c r="M636" s="517"/>
      <c r="N636" s="447"/>
      <c r="O636" s="520"/>
      <c r="P636" s="520"/>
      <c r="Q636" s="517"/>
      <c r="R636" s="517"/>
      <c r="S636" s="517"/>
      <c r="T636" s="517"/>
      <c r="U636" s="521"/>
      <c r="V636" s="497"/>
    </row>
    <row r="637" spans="1:23" ht="15" thickBot="1" x14ac:dyDescent="0.4">
      <c r="A637" s="1487"/>
      <c r="B637" s="522">
        <v>10</v>
      </c>
      <c r="C637" s="523"/>
      <c r="D637" s="524"/>
      <c r="E637" s="524"/>
      <c r="F637" s="523"/>
      <c r="G637" s="525"/>
      <c r="H637" s="523"/>
      <c r="I637" s="526"/>
      <c r="J637" s="527"/>
      <c r="K637" s="451"/>
      <c r="L637" s="528"/>
      <c r="M637" s="526"/>
      <c r="N637" s="452"/>
      <c r="O637" s="529"/>
      <c r="P637" s="529"/>
      <c r="Q637" s="526"/>
      <c r="R637" s="526"/>
      <c r="S637" s="526"/>
      <c r="T637" s="526"/>
      <c r="U637" s="530"/>
      <c r="V637" s="497"/>
    </row>
    <row r="638" spans="1:23" s="104" customFormat="1" ht="24.65" customHeight="1" thickBot="1" x14ac:dyDescent="0.4">
      <c r="A638" s="564"/>
      <c r="B638" s="430"/>
      <c r="C638" s="565"/>
      <c r="D638" s="566"/>
      <c r="E638" s="424" t="s">
        <v>331</v>
      </c>
      <c r="F638" s="425">
        <f>COUNTA(F628:F637)</f>
        <v>0</v>
      </c>
      <c r="G638" s="426">
        <f>COUNTA(G628:G637)</f>
        <v>0</v>
      </c>
      <c r="H638" s="565"/>
      <c r="I638" s="431"/>
      <c r="J638" s="567"/>
      <c r="K638" s="567"/>
      <c r="L638" s="568"/>
      <c r="M638" s="1354" t="s">
        <v>563</v>
      </c>
      <c r="N638" s="1355"/>
      <c r="O638" s="747">
        <f>SUM(O628:O637)</f>
        <v>0</v>
      </c>
      <c r="P638" s="748">
        <f>SUM(P628:P637)</f>
        <v>0</v>
      </c>
      <c r="Q638" s="431"/>
      <c r="S638" s="113"/>
      <c r="T638" s="117"/>
      <c r="U638" s="531"/>
      <c r="V638" s="455"/>
    </row>
    <row r="639" spans="1:23" ht="15" thickBot="1" x14ac:dyDescent="0.4">
      <c r="A639" s="532"/>
      <c r="B639" s="533"/>
      <c r="C639" s="534"/>
      <c r="D639" s="534"/>
      <c r="E639" s="534"/>
      <c r="F639" s="533"/>
      <c r="G639" s="534"/>
      <c r="H639" s="534"/>
      <c r="I639" s="533"/>
      <c r="J639" s="533"/>
      <c r="K639" s="533"/>
      <c r="L639" s="534"/>
      <c r="M639" s="534"/>
      <c r="N639" s="534"/>
      <c r="O639" s="534"/>
      <c r="P639" s="534"/>
      <c r="Q639" s="534"/>
      <c r="R639" s="534"/>
      <c r="S639" s="534"/>
      <c r="T639" s="535"/>
      <c r="U639" s="534"/>
      <c r="V639" s="536"/>
    </row>
  </sheetData>
  <sheetProtection algorithmName="SHA-512" hashValue="qC3ItyZeLN7Jfv7HmbooCqarWMufSpS8XA22DKRrr0fBpsEPfLuvRxXO1Uj2/4w7wcz3W02XidUiK/BuyvruGw==" saltValue="HgHAz4p09+Fe6oDGVAjDCQ==" spinCount="100000" sheet="1" objects="1" scenarios="1"/>
  <mergeCells count="575">
    <mergeCell ref="A628:A637"/>
    <mergeCell ref="M638:N638"/>
    <mergeCell ref="T622:U622"/>
    <mergeCell ref="A624:D624"/>
    <mergeCell ref="E624:H624"/>
    <mergeCell ref="J624:L624"/>
    <mergeCell ref="M624:N624"/>
    <mergeCell ref="T624:U624"/>
    <mergeCell ref="A626:A627"/>
    <mergeCell ref="B626:B627"/>
    <mergeCell ref="C626:C627"/>
    <mergeCell ref="U626:U627"/>
    <mergeCell ref="A609:A618"/>
    <mergeCell ref="M619:N619"/>
    <mergeCell ref="B622:C622"/>
    <mergeCell ref="E622:F622"/>
    <mergeCell ref="G622:H622"/>
    <mergeCell ref="J622:L622"/>
    <mergeCell ref="M622:N622"/>
    <mergeCell ref="T603:U603"/>
    <mergeCell ref="A605:D605"/>
    <mergeCell ref="E605:H605"/>
    <mergeCell ref="J605:L605"/>
    <mergeCell ref="M605:N605"/>
    <mergeCell ref="T605:U605"/>
    <mergeCell ref="A607:A608"/>
    <mergeCell ref="B607:B608"/>
    <mergeCell ref="C607:C608"/>
    <mergeCell ref="U607:U608"/>
    <mergeCell ref="A590:A599"/>
    <mergeCell ref="M600:N600"/>
    <mergeCell ref="B603:C603"/>
    <mergeCell ref="E603:F603"/>
    <mergeCell ref="G603:H603"/>
    <mergeCell ref="J603:L603"/>
    <mergeCell ref="M603:N603"/>
    <mergeCell ref="T584:U584"/>
    <mergeCell ref="A586:D586"/>
    <mergeCell ref="E586:H586"/>
    <mergeCell ref="J586:L586"/>
    <mergeCell ref="M586:N586"/>
    <mergeCell ref="T586:U586"/>
    <mergeCell ref="A588:A589"/>
    <mergeCell ref="B588:B589"/>
    <mergeCell ref="C588:C589"/>
    <mergeCell ref="U588:U589"/>
    <mergeCell ref="A571:A580"/>
    <mergeCell ref="M581:N581"/>
    <mergeCell ref="B584:C584"/>
    <mergeCell ref="E584:F584"/>
    <mergeCell ref="G584:H584"/>
    <mergeCell ref="J584:L584"/>
    <mergeCell ref="M584:N584"/>
    <mergeCell ref="T565:U565"/>
    <mergeCell ref="A567:D567"/>
    <mergeCell ref="E567:H567"/>
    <mergeCell ref="J567:L567"/>
    <mergeCell ref="M567:N567"/>
    <mergeCell ref="T567:U567"/>
    <mergeCell ref="A569:A570"/>
    <mergeCell ref="B569:B570"/>
    <mergeCell ref="C569:C570"/>
    <mergeCell ref="U569:U570"/>
    <mergeCell ref="A552:A561"/>
    <mergeCell ref="M562:N562"/>
    <mergeCell ref="B565:C565"/>
    <mergeCell ref="E565:F565"/>
    <mergeCell ref="G565:H565"/>
    <mergeCell ref="J565:L565"/>
    <mergeCell ref="M565:N565"/>
    <mergeCell ref="T546:U546"/>
    <mergeCell ref="A548:D548"/>
    <mergeCell ref="E548:H548"/>
    <mergeCell ref="J548:L548"/>
    <mergeCell ref="M548:N548"/>
    <mergeCell ref="T548:U548"/>
    <mergeCell ref="A550:A551"/>
    <mergeCell ref="B550:B551"/>
    <mergeCell ref="C550:C551"/>
    <mergeCell ref="U550:U551"/>
    <mergeCell ref="A533:A542"/>
    <mergeCell ref="M543:N543"/>
    <mergeCell ref="B546:C546"/>
    <mergeCell ref="E546:F546"/>
    <mergeCell ref="G546:H546"/>
    <mergeCell ref="J546:L546"/>
    <mergeCell ref="M546:N546"/>
    <mergeCell ref="T527:U527"/>
    <mergeCell ref="A529:D529"/>
    <mergeCell ref="E529:H529"/>
    <mergeCell ref="J529:L529"/>
    <mergeCell ref="M529:N529"/>
    <mergeCell ref="T529:U529"/>
    <mergeCell ref="A531:A532"/>
    <mergeCell ref="B531:B532"/>
    <mergeCell ref="C531:C532"/>
    <mergeCell ref="U531:U532"/>
    <mergeCell ref="A514:A523"/>
    <mergeCell ref="M524:N524"/>
    <mergeCell ref="B527:C527"/>
    <mergeCell ref="E527:F527"/>
    <mergeCell ref="G527:H527"/>
    <mergeCell ref="J527:L527"/>
    <mergeCell ref="M527:N527"/>
    <mergeCell ref="T508:U508"/>
    <mergeCell ref="A510:D510"/>
    <mergeCell ref="E510:H510"/>
    <mergeCell ref="J510:L510"/>
    <mergeCell ref="M510:N510"/>
    <mergeCell ref="T510:U510"/>
    <mergeCell ref="A512:A513"/>
    <mergeCell ref="B512:B513"/>
    <mergeCell ref="C512:C513"/>
    <mergeCell ref="U512:U513"/>
    <mergeCell ref="A495:A504"/>
    <mergeCell ref="M505:N505"/>
    <mergeCell ref="B508:C508"/>
    <mergeCell ref="E508:F508"/>
    <mergeCell ref="G508:H508"/>
    <mergeCell ref="J508:L508"/>
    <mergeCell ref="M508:N508"/>
    <mergeCell ref="T489:U489"/>
    <mergeCell ref="A491:D491"/>
    <mergeCell ref="E491:H491"/>
    <mergeCell ref="J491:L491"/>
    <mergeCell ref="M491:N491"/>
    <mergeCell ref="T491:U491"/>
    <mergeCell ref="A493:A494"/>
    <mergeCell ref="B493:B494"/>
    <mergeCell ref="C493:C494"/>
    <mergeCell ref="U493:U494"/>
    <mergeCell ref="A476:A485"/>
    <mergeCell ref="M486:N486"/>
    <mergeCell ref="B489:C489"/>
    <mergeCell ref="E489:F489"/>
    <mergeCell ref="G489:H489"/>
    <mergeCell ref="J489:L489"/>
    <mergeCell ref="M489:N489"/>
    <mergeCell ref="T470:U470"/>
    <mergeCell ref="A472:D472"/>
    <mergeCell ref="E472:H472"/>
    <mergeCell ref="J472:L472"/>
    <mergeCell ref="M472:N472"/>
    <mergeCell ref="T472:U472"/>
    <mergeCell ref="A474:A475"/>
    <mergeCell ref="B474:B475"/>
    <mergeCell ref="C474:C475"/>
    <mergeCell ref="U474:U475"/>
    <mergeCell ref="A457:A466"/>
    <mergeCell ref="M467:N467"/>
    <mergeCell ref="B470:C470"/>
    <mergeCell ref="E470:F470"/>
    <mergeCell ref="G470:H470"/>
    <mergeCell ref="J470:L470"/>
    <mergeCell ref="M470:N470"/>
    <mergeCell ref="T451:U451"/>
    <mergeCell ref="A453:D453"/>
    <mergeCell ref="E453:H453"/>
    <mergeCell ref="J453:L453"/>
    <mergeCell ref="M453:N453"/>
    <mergeCell ref="T453:U453"/>
    <mergeCell ref="A455:A456"/>
    <mergeCell ref="B455:B456"/>
    <mergeCell ref="C455:C456"/>
    <mergeCell ref="U455:U456"/>
    <mergeCell ref="A438:A447"/>
    <mergeCell ref="M448:N448"/>
    <mergeCell ref="B451:C451"/>
    <mergeCell ref="E451:F451"/>
    <mergeCell ref="G451:H451"/>
    <mergeCell ref="J451:L451"/>
    <mergeCell ref="M451:N451"/>
    <mergeCell ref="A434:D434"/>
    <mergeCell ref="E434:H434"/>
    <mergeCell ref="J434:L434"/>
    <mergeCell ref="M434:N434"/>
    <mergeCell ref="T434:U434"/>
    <mergeCell ref="A436:A437"/>
    <mergeCell ref="B436:B437"/>
    <mergeCell ref="C436:C437"/>
    <mergeCell ref="U436:U437"/>
    <mergeCell ref="M429:N429"/>
    <mergeCell ref="B432:C432"/>
    <mergeCell ref="E432:F432"/>
    <mergeCell ref="G432:H432"/>
    <mergeCell ref="J432:L432"/>
    <mergeCell ref="M432:N432"/>
    <mergeCell ref="T432:U432"/>
    <mergeCell ref="M201:N201"/>
    <mergeCell ref="M206:N206"/>
    <mergeCell ref="M220:N220"/>
    <mergeCell ref="M239:N239"/>
    <mergeCell ref="M30:N30"/>
    <mergeCell ref="A16:D16"/>
    <mergeCell ref="E16:H16"/>
    <mergeCell ref="J16:L16"/>
    <mergeCell ref="M16:N16"/>
    <mergeCell ref="A113:A114"/>
    <mergeCell ref="B113:B114"/>
    <mergeCell ref="C113:C114"/>
    <mergeCell ref="A115:A124"/>
    <mergeCell ref="B128:C128"/>
    <mergeCell ref="E128:F128"/>
    <mergeCell ref="G128:H128"/>
    <mergeCell ref="J128:L128"/>
    <mergeCell ref="M128:N128"/>
    <mergeCell ref="M125:N125"/>
    <mergeCell ref="A151:A152"/>
    <mergeCell ref="B151:B152"/>
    <mergeCell ref="C151:C152"/>
    <mergeCell ref="A153:A162"/>
    <mergeCell ref="B166:C166"/>
    <mergeCell ref="A1:U1"/>
    <mergeCell ref="A3:U3"/>
    <mergeCell ref="A6:D6"/>
    <mergeCell ref="E6:J6"/>
    <mergeCell ref="M6:O6"/>
    <mergeCell ref="P6:U6"/>
    <mergeCell ref="B14:C14"/>
    <mergeCell ref="E14:F14"/>
    <mergeCell ref="G14:H14"/>
    <mergeCell ref="J14:L14"/>
    <mergeCell ref="M14:N14"/>
    <mergeCell ref="T14:U14"/>
    <mergeCell ref="A8:U8"/>
    <mergeCell ref="A10:D11"/>
    <mergeCell ref="E10:H11"/>
    <mergeCell ref="J10:O10"/>
    <mergeCell ref="P10:Q11"/>
    <mergeCell ref="J11:O11"/>
    <mergeCell ref="S10:T11"/>
    <mergeCell ref="U10:U11"/>
    <mergeCell ref="T16:U16"/>
    <mergeCell ref="A18:A19"/>
    <mergeCell ref="B18:B19"/>
    <mergeCell ref="C18:C19"/>
    <mergeCell ref="U18:U19"/>
    <mergeCell ref="T33:U33"/>
    <mergeCell ref="A35:D35"/>
    <mergeCell ref="E35:H35"/>
    <mergeCell ref="J35:L35"/>
    <mergeCell ref="M35:N35"/>
    <mergeCell ref="T35:U35"/>
    <mergeCell ref="A20:A29"/>
    <mergeCell ref="B33:C33"/>
    <mergeCell ref="E33:F33"/>
    <mergeCell ref="G33:H33"/>
    <mergeCell ref="J33:L33"/>
    <mergeCell ref="M33:N33"/>
    <mergeCell ref="T52:U52"/>
    <mergeCell ref="A54:D54"/>
    <mergeCell ref="E54:H54"/>
    <mergeCell ref="J54:L54"/>
    <mergeCell ref="M54:N54"/>
    <mergeCell ref="T54:U54"/>
    <mergeCell ref="A37:A38"/>
    <mergeCell ref="B37:B38"/>
    <mergeCell ref="C37:C38"/>
    <mergeCell ref="U37:U38"/>
    <mergeCell ref="A39:A48"/>
    <mergeCell ref="B52:C52"/>
    <mergeCell ref="E52:F52"/>
    <mergeCell ref="G52:H52"/>
    <mergeCell ref="J52:L52"/>
    <mergeCell ref="M52:N52"/>
    <mergeCell ref="M49:N49"/>
    <mergeCell ref="T71:U71"/>
    <mergeCell ref="A73:D73"/>
    <mergeCell ref="E73:H73"/>
    <mergeCell ref="J73:L73"/>
    <mergeCell ref="M73:N73"/>
    <mergeCell ref="T73:U73"/>
    <mergeCell ref="A56:A57"/>
    <mergeCell ref="B56:B57"/>
    <mergeCell ref="C56:C57"/>
    <mergeCell ref="U56:U57"/>
    <mergeCell ref="A58:A67"/>
    <mergeCell ref="B71:C71"/>
    <mergeCell ref="E71:F71"/>
    <mergeCell ref="G71:H71"/>
    <mergeCell ref="J71:L71"/>
    <mergeCell ref="M71:N71"/>
    <mergeCell ref="M68:N68"/>
    <mergeCell ref="T90:U90"/>
    <mergeCell ref="A92:D92"/>
    <mergeCell ref="E92:H92"/>
    <mergeCell ref="J92:L92"/>
    <mergeCell ref="M92:N92"/>
    <mergeCell ref="T92:U92"/>
    <mergeCell ref="A75:A76"/>
    <mergeCell ref="B75:B76"/>
    <mergeCell ref="C75:C76"/>
    <mergeCell ref="U75:U76"/>
    <mergeCell ref="A77:A86"/>
    <mergeCell ref="B90:C90"/>
    <mergeCell ref="E90:F90"/>
    <mergeCell ref="G90:H90"/>
    <mergeCell ref="J90:L90"/>
    <mergeCell ref="M90:N90"/>
    <mergeCell ref="M87:N87"/>
    <mergeCell ref="T109:U109"/>
    <mergeCell ref="A111:D111"/>
    <mergeCell ref="E111:H111"/>
    <mergeCell ref="J111:L111"/>
    <mergeCell ref="M111:N111"/>
    <mergeCell ref="T111:U111"/>
    <mergeCell ref="A94:A95"/>
    <mergeCell ref="B94:B95"/>
    <mergeCell ref="C94:C95"/>
    <mergeCell ref="A96:A105"/>
    <mergeCell ref="B109:C109"/>
    <mergeCell ref="E109:F109"/>
    <mergeCell ref="U94:U95"/>
    <mergeCell ref="M106:N106"/>
    <mergeCell ref="G109:H109"/>
    <mergeCell ref="J109:L109"/>
    <mergeCell ref="M109:N109"/>
    <mergeCell ref="T128:U128"/>
    <mergeCell ref="A130:D130"/>
    <mergeCell ref="E130:H130"/>
    <mergeCell ref="J130:L130"/>
    <mergeCell ref="M130:N130"/>
    <mergeCell ref="T130:U130"/>
    <mergeCell ref="T147:U147"/>
    <mergeCell ref="A149:D149"/>
    <mergeCell ref="E149:H149"/>
    <mergeCell ref="J149:L149"/>
    <mergeCell ref="M149:N149"/>
    <mergeCell ref="T149:U149"/>
    <mergeCell ref="A132:A133"/>
    <mergeCell ref="B132:B133"/>
    <mergeCell ref="C132:C133"/>
    <mergeCell ref="A134:A143"/>
    <mergeCell ref="B147:C147"/>
    <mergeCell ref="E147:F147"/>
    <mergeCell ref="M144:N144"/>
    <mergeCell ref="G147:H147"/>
    <mergeCell ref="J147:L147"/>
    <mergeCell ref="M147:N147"/>
    <mergeCell ref="G166:H166"/>
    <mergeCell ref="J166:L166"/>
    <mergeCell ref="M166:N166"/>
    <mergeCell ref="M163:N163"/>
    <mergeCell ref="E187:H187"/>
    <mergeCell ref="J187:L187"/>
    <mergeCell ref="M187:N187"/>
    <mergeCell ref="A170:A171"/>
    <mergeCell ref="B170:B171"/>
    <mergeCell ref="C170:C171"/>
    <mergeCell ref="A172:A181"/>
    <mergeCell ref="B185:C185"/>
    <mergeCell ref="E185:F185"/>
    <mergeCell ref="M182:N182"/>
    <mergeCell ref="M185:N185"/>
    <mergeCell ref="E166:F166"/>
    <mergeCell ref="A210:A219"/>
    <mergeCell ref="G204:H204"/>
    <mergeCell ref="J204:L204"/>
    <mergeCell ref="M204:N204"/>
    <mergeCell ref="T204:U204"/>
    <mergeCell ref="A206:D206"/>
    <mergeCell ref="E206:H206"/>
    <mergeCell ref="J206:L206"/>
    <mergeCell ref="T206:U206"/>
    <mergeCell ref="B204:C204"/>
    <mergeCell ref="E204:F204"/>
    <mergeCell ref="U113:U114"/>
    <mergeCell ref="U132:U133"/>
    <mergeCell ref="U151:U152"/>
    <mergeCell ref="U170:U171"/>
    <mergeCell ref="U189:U190"/>
    <mergeCell ref="U208:U209"/>
    <mergeCell ref="A208:A209"/>
    <mergeCell ref="B208:B209"/>
    <mergeCell ref="C208:C209"/>
    <mergeCell ref="A189:A190"/>
    <mergeCell ref="B189:B190"/>
    <mergeCell ref="C189:C190"/>
    <mergeCell ref="A191:A200"/>
    <mergeCell ref="G185:H185"/>
    <mergeCell ref="J185:L185"/>
    <mergeCell ref="T166:U166"/>
    <mergeCell ref="A168:D168"/>
    <mergeCell ref="E168:H168"/>
    <mergeCell ref="J168:L168"/>
    <mergeCell ref="M168:N168"/>
    <mergeCell ref="T168:U168"/>
    <mergeCell ref="T185:U185"/>
    <mergeCell ref="A187:D187"/>
    <mergeCell ref="T187:U187"/>
    <mergeCell ref="B223:C223"/>
    <mergeCell ref="E223:F223"/>
    <mergeCell ref="G223:H223"/>
    <mergeCell ref="J223:L223"/>
    <mergeCell ref="M223:N223"/>
    <mergeCell ref="T223:U223"/>
    <mergeCell ref="A225:D225"/>
    <mergeCell ref="E225:H225"/>
    <mergeCell ref="J225:L225"/>
    <mergeCell ref="M225:N225"/>
    <mergeCell ref="T225:U225"/>
    <mergeCell ref="A227:A228"/>
    <mergeCell ref="B227:B228"/>
    <mergeCell ref="C227:C228"/>
    <mergeCell ref="U227:U228"/>
    <mergeCell ref="A229:A238"/>
    <mergeCell ref="B242:C242"/>
    <mergeCell ref="E242:F242"/>
    <mergeCell ref="G242:H242"/>
    <mergeCell ref="J242:L242"/>
    <mergeCell ref="M242:N242"/>
    <mergeCell ref="T242:U242"/>
    <mergeCell ref="A244:D244"/>
    <mergeCell ref="E244:H244"/>
    <mergeCell ref="J244:L244"/>
    <mergeCell ref="M244:N244"/>
    <mergeCell ref="T244:U244"/>
    <mergeCell ref="A246:A247"/>
    <mergeCell ref="B246:B247"/>
    <mergeCell ref="C246:C247"/>
    <mergeCell ref="U246:U247"/>
    <mergeCell ref="A248:A257"/>
    <mergeCell ref="B261:C261"/>
    <mergeCell ref="E261:F261"/>
    <mergeCell ref="G261:H261"/>
    <mergeCell ref="J261:L261"/>
    <mergeCell ref="M261:N261"/>
    <mergeCell ref="T261:U261"/>
    <mergeCell ref="A263:D263"/>
    <mergeCell ref="E263:H263"/>
    <mergeCell ref="J263:L263"/>
    <mergeCell ref="M263:N263"/>
    <mergeCell ref="T263:U263"/>
    <mergeCell ref="M258:N258"/>
    <mergeCell ref="A265:A266"/>
    <mergeCell ref="B265:B266"/>
    <mergeCell ref="C265:C266"/>
    <mergeCell ref="U265:U266"/>
    <mergeCell ref="A267:A276"/>
    <mergeCell ref="B280:C280"/>
    <mergeCell ref="E280:F280"/>
    <mergeCell ref="G280:H280"/>
    <mergeCell ref="J280:L280"/>
    <mergeCell ref="M280:N280"/>
    <mergeCell ref="T280:U280"/>
    <mergeCell ref="M277:N277"/>
    <mergeCell ref="A282:D282"/>
    <mergeCell ref="E282:H282"/>
    <mergeCell ref="J282:L282"/>
    <mergeCell ref="M282:N282"/>
    <mergeCell ref="T282:U282"/>
    <mergeCell ref="A284:A285"/>
    <mergeCell ref="B284:B285"/>
    <mergeCell ref="C284:C285"/>
    <mergeCell ref="U284:U285"/>
    <mergeCell ref="A286:A295"/>
    <mergeCell ref="B299:C299"/>
    <mergeCell ref="E299:F299"/>
    <mergeCell ref="G299:H299"/>
    <mergeCell ref="J299:L299"/>
    <mergeCell ref="M299:N299"/>
    <mergeCell ref="T299:U299"/>
    <mergeCell ref="A301:D301"/>
    <mergeCell ref="E301:H301"/>
    <mergeCell ref="J301:L301"/>
    <mergeCell ref="M301:N301"/>
    <mergeCell ref="T301:U301"/>
    <mergeCell ref="M296:N296"/>
    <mergeCell ref="A303:A304"/>
    <mergeCell ref="B303:B304"/>
    <mergeCell ref="C303:C304"/>
    <mergeCell ref="U303:U304"/>
    <mergeCell ref="A305:A314"/>
    <mergeCell ref="B318:C318"/>
    <mergeCell ref="E318:F318"/>
    <mergeCell ref="G318:H318"/>
    <mergeCell ref="J318:L318"/>
    <mergeCell ref="M318:N318"/>
    <mergeCell ref="T318:U318"/>
    <mergeCell ref="M315:N315"/>
    <mergeCell ref="A320:D320"/>
    <mergeCell ref="E320:H320"/>
    <mergeCell ref="J320:L320"/>
    <mergeCell ref="M320:N320"/>
    <mergeCell ref="T320:U320"/>
    <mergeCell ref="A322:A323"/>
    <mergeCell ref="B322:B323"/>
    <mergeCell ref="C322:C323"/>
    <mergeCell ref="U322:U323"/>
    <mergeCell ref="A324:A333"/>
    <mergeCell ref="B337:C337"/>
    <mergeCell ref="E337:F337"/>
    <mergeCell ref="G337:H337"/>
    <mergeCell ref="J337:L337"/>
    <mergeCell ref="M337:N337"/>
    <mergeCell ref="T337:U337"/>
    <mergeCell ref="A339:D339"/>
    <mergeCell ref="E339:H339"/>
    <mergeCell ref="J339:L339"/>
    <mergeCell ref="M339:N339"/>
    <mergeCell ref="T339:U339"/>
    <mergeCell ref="M334:N334"/>
    <mergeCell ref="A341:A342"/>
    <mergeCell ref="B341:B342"/>
    <mergeCell ref="C341:C342"/>
    <mergeCell ref="U341:U342"/>
    <mergeCell ref="A343:A352"/>
    <mergeCell ref="B356:C356"/>
    <mergeCell ref="E356:F356"/>
    <mergeCell ref="G356:H356"/>
    <mergeCell ref="J356:L356"/>
    <mergeCell ref="M356:N356"/>
    <mergeCell ref="T356:U356"/>
    <mergeCell ref="M353:N353"/>
    <mergeCell ref="A358:D358"/>
    <mergeCell ref="E358:H358"/>
    <mergeCell ref="J358:L358"/>
    <mergeCell ref="M358:N358"/>
    <mergeCell ref="T358:U358"/>
    <mergeCell ref="A360:A361"/>
    <mergeCell ref="B360:B361"/>
    <mergeCell ref="C360:C361"/>
    <mergeCell ref="U360:U361"/>
    <mergeCell ref="A362:A371"/>
    <mergeCell ref="B375:C375"/>
    <mergeCell ref="E375:F375"/>
    <mergeCell ref="G375:H375"/>
    <mergeCell ref="J375:L375"/>
    <mergeCell ref="M375:N375"/>
    <mergeCell ref="T375:U375"/>
    <mergeCell ref="A377:D377"/>
    <mergeCell ref="E377:H377"/>
    <mergeCell ref="J377:L377"/>
    <mergeCell ref="M377:N377"/>
    <mergeCell ref="T377:U377"/>
    <mergeCell ref="M372:N372"/>
    <mergeCell ref="A379:A380"/>
    <mergeCell ref="B379:B380"/>
    <mergeCell ref="C379:C380"/>
    <mergeCell ref="U379:U380"/>
    <mergeCell ref="A381:A390"/>
    <mergeCell ref="B394:C394"/>
    <mergeCell ref="E394:F394"/>
    <mergeCell ref="G394:H394"/>
    <mergeCell ref="J394:L394"/>
    <mergeCell ref="M394:N394"/>
    <mergeCell ref="T394:U394"/>
    <mergeCell ref="M391:N391"/>
    <mergeCell ref="A396:D396"/>
    <mergeCell ref="E396:H396"/>
    <mergeCell ref="J396:L396"/>
    <mergeCell ref="M396:N396"/>
    <mergeCell ref="T396:U396"/>
    <mergeCell ref="A398:A399"/>
    <mergeCell ref="B398:B399"/>
    <mergeCell ref="C398:C399"/>
    <mergeCell ref="U398:U399"/>
    <mergeCell ref="A417:A418"/>
    <mergeCell ref="B417:B418"/>
    <mergeCell ref="C417:C418"/>
    <mergeCell ref="U417:U418"/>
    <mergeCell ref="A419:A428"/>
    <mergeCell ref="A400:A409"/>
    <mergeCell ref="B413:C413"/>
    <mergeCell ref="E413:F413"/>
    <mergeCell ref="G413:H413"/>
    <mergeCell ref="J413:L413"/>
    <mergeCell ref="M413:N413"/>
    <mergeCell ref="T413:U413"/>
    <mergeCell ref="A415:D415"/>
    <mergeCell ref="E415:H415"/>
    <mergeCell ref="J415:L415"/>
    <mergeCell ref="M415:N415"/>
    <mergeCell ref="T415:U415"/>
    <mergeCell ref="M410:N410"/>
  </mergeCells>
  <dataValidations count="13">
    <dataValidation type="list" allowBlank="1" showInputMessage="1" showErrorMessage="1" sqref="B604:C604 B148:C148 B167:C167 B15:C15 B34:C34 B53:C53 B72:C72 B91:C91 B110:C110 B129:C129 B186:C186 B205:C205 B224:C224 B243:C243 B262:C262 B281:C281 B300:C300 B319:C319 B338:C338 B357:C357 B376:C376 B395:C395 B414:C414 B433:C433 B452:C452 B471:C471 B490:C490 B509:C509 B528:C528 B547:C547 B566:C566 B585:C585 B623:C623" xr:uid="{00000000-0002-0000-0B00-000000000000}">
      <formula1>$D$18:$D$37</formula1>
    </dataValidation>
    <dataValidation type="list" allowBlank="1" showInputMessage="1" showErrorMessage="1" sqref="H191:H200 H172:H181 H609:H618 H39:H48 H58:H67 H77:H86 H96:H105 H115:H124 H134:H143 H153:H162 H20:H29 H210:H219 H229:H238 H248:H257 H267:H276 H286:H295 H305:H314 H324:H333 H343:H352 H362:H371 H381:H390 H400:H409 H419:H428 H438:H447 H457:H466 H476:H485 H495:H504 H514:H523 H533:H542 H552:H561 H571:H580 H590:H599 H628:H637" xr:uid="{00000000-0002-0000-0B00-000001000000}">
      <formula1>"Diesel (euro 6), Ibrido (diesel-elettr.), "</formula1>
    </dataValidation>
    <dataValidation type="list" allowBlank="1" showInputMessage="1" showErrorMessage="1" sqref="S134:T143 S153:T162 S191:T200 S77:T86 S58:T67 S96:T105 S115:T124 S172:T181 S609:T618 S39:T48 S20:T29 S210:T219 S229:T238 S248:T257 S267:T276 S286:T295 S305:T314 S324:T333 S343:T352 S362:T371 S381:T390 S400:T409 S419:T428 S438:T447 S457:T466 S476:T485 S495:T504 S514:T523 S533:T542 S552:T561 S571:T580 S590:T599 S628:T637" xr:uid="{00000000-0002-0000-0B00-000002000000}">
      <formula1>"si,"</formula1>
    </dataValidation>
    <dataValidation allowBlank="1" showInputMessage="1" showErrorMessage="1" prompt="Inserire il riferimento corretto da piano di investimento (es.m1,e.1. ecc.)_x000a_" sqref="A18:A19 A151:A152 A170:A171 A607:A608 A37:A38 A56:A57 A75:A76 A94:A95 A113:A114 A132:A133 A189:A190 A208:A209 A227:A228 A246:A247 A265:A266 A284:A285 A303:A304 A322:A323 A341:A342 A360:A361 A379:A380 A398:A399 A417:A418 A436:A437 A455:A456 A474:A475 A493:A494 A512:A513 A531:A532 A550:A551 A569:A570 A588:A589 A626:A627" xr:uid="{00000000-0002-0000-0B00-000003000000}"/>
    <dataValidation type="list" allowBlank="1" showInputMessage="1" showErrorMessage="1" sqref="I20:I29 I609:I618 I39:I48 I58:I67 I77:I86 I96:I105 I115:I124 I134:I143 I153:I162 I172:I181 I191:I200 I210:I219 I229:I238 I248:I257 I267:I276 I286:I295 I305:I314 I324:I333 I343:I352 I362:I371 I381:I390 I400:I409 I419:I428 I438:I447 I457:I466 I476:I485 I495:I504 I514:I523 I533:I542 I552:I561 I571:I580 I590:I599 I628:I637" xr:uid="{00000000-0002-0000-0B00-000004000000}">
      <formula1>"classe II, classe III, classe A, classe B"</formula1>
    </dataValidation>
    <dataValidation type="list" allowBlank="1" showInputMessage="1" showErrorMessage="1" sqref="E20:E29 E609:E618 E39:E48 E58:E67 E77:E86 E96:E105 E115:E124 E134:E143 E153:E162 E172:E181 E191:E200 E210:E219 E229:E238 E248:E257 E267:E276 E286:E295 E305:E314 E324:E333 E343:E352 E362:E371 E381:E390 E400:E409 E419:E428 E438:E447 E457:E466 E476:E485 E495:E504 E514:E523 E533:E542 E552:E561 E571:E580 E590:E599 E628:E637" xr:uid="{00000000-0002-0000-0B00-000005000000}">
      <formula1>"extraurbano"</formula1>
    </dataValidation>
    <dataValidation type="list" allowBlank="1" showInputMessage="1" showErrorMessage="1" sqref="H30 H619 H49 H68 H87 H106 H125 H144 H163 H182 H201 H220 H239 H258 H277 H296 H315 H334 H353 H372 H391 H410 H429 H448 H467 H486 H505 H524 H543 H562 H581 H600 H638" xr:uid="{C72F85D1-2316-4693-B96D-2DB4C8D46889}">
      <mc:AlternateContent xmlns:x12ac="http://schemas.microsoft.com/office/spreadsheetml/2011/1/ac" xmlns:mc="http://schemas.openxmlformats.org/markup-compatibility/2006">
        <mc:Choice Requires="x12ac">
          <x12ac:list>GNC,"GNL, Ibrido (met/ele)"</x12ac:list>
        </mc:Choice>
        <mc:Fallback>
          <formula1>"GNC,GNL, Ibrido (met/ele)"</formula1>
        </mc:Fallback>
      </mc:AlternateContent>
    </dataValidation>
    <dataValidation type="list" allowBlank="1" showInputMessage="1" showErrorMessage="1" sqref="I30 I619 I49 I68 I87 I106 I125 I144 I163 I182 I201 I220 I239 I258 I277 I296 I315 I334 I353 I372 I391 I410 I429 I448 I467 I486 I505 I524 I543 I562 I581 I600 I638" xr:uid="{20693C61-C0C9-4FC1-813F-71E4385F69DE}">
      <formula1>"classe I,classe A"</formula1>
    </dataValidation>
    <dataValidation type="list" allowBlank="1" showInputMessage="1" showErrorMessage="1" sqref="E30 E619 E49 E68 E87 E106 E125 E144 E163 E182 E201 E220 E239 E258 E277 E296 E315 E334 E353 E372 E391 E410 E429 E448 E467 E486 E505 E524 E543 E562 E581 E600 E638" xr:uid="{BC49B6F9-881D-4DF1-B17F-F549E80AC01E}">
      <formula1>"urbano,suburbano"</formula1>
    </dataValidation>
    <dataValidation allowBlank="1" showInputMessage="1" showErrorMessage="1" prompt="Scegliere la regione beneficiaria dal menù a tendina" sqref="K6" xr:uid="{F97159F1-6589-4069-8AC5-7F0A23CB9FB5}"/>
    <dataValidation type="date" operator="lessThan" allowBlank="1" showInputMessage="1" showErrorMessage="1" errorTitle="attenzione " error="data fattura non ammessa art. 2 c. 5 del D.D. 445/2025" prompt="entro il 31/12/2028_x000a_" sqref="N20:N29 N39:N48 N58:N67 N77:N86 N96:N105 N115:N124 N134:N143 N153:N162 N172:N181 N191:N200 N210:N219 N229:N238 N248:N257 N267:N276 N286:N295 N305:N314 N324:N333 N343:N352 N362:N371 N381:N390 N400:N409 N419:N428 N438:N447 N457:N466 N476:N485 N495:N504 N514:N523 N533:N542 N552:N561 N571:N580 N590:N599 N609:N618 N628:N637" xr:uid="{7740AD4A-2D26-4B61-8218-ED019A0FEE4D}">
      <formula1>47118</formula1>
    </dataValidation>
    <dataValidation type="date" operator="greaterThanOrEqual" allowBlank="1" showInputMessage="1" showErrorMessage="1" errorTitle="ATTENZIONE DATO NON COMPATIBILE" error="ai sensi dell'art. 5 c. 6 del D.D. 445/2024" prompt="immatricolazione successiva al 01/01/2024" sqref="K20:K29 K39:K48 K58:K67 K77:K86 K96:K105 K115:K124 K134:K143 K153:K162 K172:K181 K191:K200 K210:K219 K229:K238 K248:K257 K267:K276 K286:K295 K305:K314 K324:K333 K343:K352 K362:K371 K381:K390 K400:K409 K419:K428 K438:K447 K457:K466 K476:K485 K495:K504 K514:K523 K533:K542 K552:K561 K571:K580 K590:K599 K609:K618 K628:K637" xr:uid="{45A3960E-C43B-4DE9-84D9-A249D0412B1B}">
      <formula1>45292</formula1>
    </dataValidation>
    <dataValidation type="date" operator="lessThanOrEqual" allowBlank="1" showInputMessage="1" showErrorMessage="1" errorTitle="Attenzione oGV NON COMPATIBILE" error="ai sensi dell'art. 2 c. 5 D.D. 445/2025" promptTitle="attenzione:" prompt="Data max  OGV 31/12/2026" sqref="Q14 Q33 Q52 Q71 Q90 Q109 Q128 Q147 Q166 Q185 Q204 Q223 Q242 Q261 Q280 Q299 Q318 Q337 Q356 Q375 Q394 Q413 Q432 Q451 Q470 Q489 Q508 Q527 Q546 Q565 Q584 Q603 Q622" xr:uid="{4DD6A982-485D-46F5-ACFA-8182E54C8601}">
      <formula1>46387</formula1>
    </dataValidation>
  </dataValidations>
  <pageMargins left="0.7" right="0.7" top="0.75" bottom="0.75" header="0.3" footer="0.3"/>
  <pageSetup paperSize="8" scale="47"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prompt="Scegliere la regione beneficiaria dal menù a tendina" xr:uid="{00000000-0002-0000-0B00-000010000000}">
          <x14:formula1>
            <xm:f>'DATI EROGAZIONI'!$A$2:$A$20</xm:f>
          </x14:formula1>
          <xm:sqref>E6:J6</xm:sqref>
        </x14:dataValidation>
        <x14:dataValidation type="list" allowBlank="1" showInputMessage="1" showErrorMessage="1" prompt="Inserire OGV corrispondente al Piano di investimento esecutivo" xr:uid="{00000000-0002-0000-0B00-000006000000}">
          <x14:formula1>
            <xm:f>'EXTRAUrbano.Piano inv. forn '!$D$233:$D$270</xm:f>
          </x14:formula1>
          <xm:sqref>B603:C603 B185:C185 B166:C166 B147:C147 B128:C128 B109:C109 B90:C90 B71:C71 B52:C52 B33:C33 B14:C14 B204:C204 B223:C223 B242:C242 B261:C261 B280:C280 B299:C299 B318:C318 B337:C337 B356:C356 B375:C375 B394:C394 B413:C413 B432:C432 B451:C451 B470:C470 B489:C489 B508:C508 B527:C527 B546:C546 B565:C565 B584:C584 B622:C622</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CCFFFF"/>
    <pageSetUpPr fitToPage="1"/>
  </sheetPr>
  <dimension ref="A1:AC75"/>
  <sheetViews>
    <sheetView workbookViewId="0">
      <selection activeCell="H11" sqref="H11:J11"/>
    </sheetView>
  </sheetViews>
  <sheetFormatPr defaultColWidth="8.54296875" defaultRowHeight="14.5" x14ac:dyDescent="0.35"/>
  <cols>
    <col min="1" max="1" width="12.453125" style="104" customWidth="1"/>
    <col min="2" max="2" width="31.453125" style="104" customWidth="1"/>
    <col min="3" max="3" width="25.453125" style="104" bestFit="1" customWidth="1"/>
    <col min="4" max="4" width="15.453125" style="104" customWidth="1"/>
    <col min="5" max="5" width="11.54296875" style="104" bestFit="1" customWidth="1"/>
    <col min="6" max="6" width="13.453125" style="104" bestFit="1" customWidth="1"/>
    <col min="7" max="7" width="17.81640625" style="104" bestFit="1" customWidth="1"/>
    <col min="8" max="8" width="17.1796875" style="104" customWidth="1"/>
    <col min="9" max="9" width="11.453125" style="104" bestFit="1" customWidth="1"/>
    <col min="10" max="10" width="14" style="104" customWidth="1"/>
    <col min="11" max="12" width="12.1796875" style="104" bestFit="1" customWidth="1"/>
    <col min="13" max="13" width="18" style="104" customWidth="1"/>
    <col min="14" max="14" width="17.81640625" style="104" customWidth="1"/>
    <col min="15" max="15" width="13.54296875" style="104" bestFit="1" customWidth="1"/>
    <col min="16" max="16" width="11.453125" style="104" bestFit="1" customWidth="1"/>
    <col min="17" max="17" width="13.54296875" style="104" customWidth="1"/>
    <col min="18" max="18" width="16.81640625" style="104" customWidth="1"/>
    <col min="19" max="19" width="14.453125" style="104" customWidth="1"/>
    <col min="20" max="20" width="31.453125" style="104" customWidth="1"/>
    <col min="21" max="16384" width="8.54296875" style="104"/>
  </cols>
  <sheetData>
    <row r="1" spans="1:29" ht="15" thickBot="1" x14ac:dyDescent="0.4">
      <c r="A1" s="460"/>
      <c r="B1" s="434"/>
      <c r="C1" s="461"/>
      <c r="D1" s="462"/>
      <c r="E1" s="462"/>
      <c r="F1" s="462"/>
      <c r="G1" s="433"/>
      <c r="H1" s="463"/>
      <c r="I1" s="434"/>
      <c r="J1" s="434"/>
      <c r="K1" s="464"/>
      <c r="L1" s="464"/>
      <c r="M1" s="464"/>
      <c r="N1" s="464"/>
      <c r="O1" s="464"/>
      <c r="P1" s="461"/>
      <c r="Q1" s="434"/>
      <c r="R1" s="433"/>
      <c r="S1" s="434"/>
      <c r="T1" s="434"/>
      <c r="U1" s="434"/>
      <c r="V1" s="461"/>
      <c r="W1" s="461"/>
      <c r="X1" s="434"/>
      <c r="Y1" s="461"/>
      <c r="Z1" s="461"/>
      <c r="AA1" s="461"/>
      <c r="AB1" s="461"/>
      <c r="AC1" s="434"/>
    </row>
    <row r="2" spans="1:29" ht="36.75" customHeight="1" thickBot="1" x14ac:dyDescent="0.4">
      <c r="A2" s="1140" t="s">
        <v>99</v>
      </c>
      <c r="B2" s="1141"/>
      <c r="C2" s="1141"/>
      <c r="D2" s="1141"/>
      <c r="E2" s="1141"/>
      <c r="F2" s="1141"/>
      <c r="G2" s="1141"/>
      <c r="H2" s="1141"/>
      <c r="I2" s="1141"/>
      <c r="J2" s="1141"/>
      <c r="K2" s="1141"/>
      <c r="L2" s="1141"/>
      <c r="M2" s="1141"/>
      <c r="N2" s="1141"/>
      <c r="O2" s="1141"/>
      <c r="P2" s="1141"/>
      <c r="Q2" s="1141"/>
      <c r="R2" s="1142"/>
      <c r="S2" s="105"/>
      <c r="T2" s="105"/>
      <c r="U2" s="105"/>
      <c r="V2" s="105"/>
      <c r="W2" s="105"/>
      <c r="X2" s="105"/>
      <c r="Y2" s="105"/>
      <c r="Z2" s="105"/>
      <c r="AA2" s="105"/>
      <c r="AB2" s="105"/>
      <c r="AC2" s="105"/>
    </row>
    <row r="3" spans="1:29" ht="23" thickBot="1" x14ac:dyDescent="0.4">
      <c r="A3" s="465"/>
      <c r="C3" s="429"/>
      <c r="D3" s="429"/>
      <c r="E3" s="429"/>
      <c r="F3" s="429"/>
      <c r="G3" s="429"/>
      <c r="H3" s="429"/>
      <c r="I3" s="429"/>
      <c r="J3" s="429"/>
      <c r="K3" s="429"/>
      <c r="L3" s="429"/>
      <c r="M3" s="429"/>
      <c r="N3" s="429"/>
      <c r="O3" s="429"/>
      <c r="P3" s="429"/>
      <c r="Q3" s="429"/>
      <c r="R3" s="429"/>
      <c r="S3" s="429"/>
      <c r="T3" s="429"/>
      <c r="U3" s="429"/>
      <c r="V3" s="429"/>
      <c r="W3" s="429"/>
      <c r="X3" s="429"/>
      <c r="Y3" s="429"/>
      <c r="Z3" s="429"/>
      <c r="AA3" s="429"/>
      <c r="AB3" s="429"/>
      <c r="AC3" s="429"/>
    </row>
    <row r="4" spans="1:29" ht="18" customHeight="1" thickBot="1" x14ac:dyDescent="0.4">
      <c r="A4" s="1146" t="s">
        <v>349</v>
      </c>
      <c r="B4" s="1147"/>
      <c r="C4" s="1147"/>
      <c r="D4" s="1147"/>
      <c r="E4" s="1147"/>
      <c r="F4" s="1147"/>
      <c r="G4" s="1147"/>
      <c r="H4" s="1147"/>
      <c r="I4" s="1147"/>
      <c r="J4" s="1147"/>
      <c r="K4" s="1147"/>
      <c r="L4" s="1147"/>
      <c r="M4" s="1147"/>
      <c r="N4" s="1147"/>
      <c r="O4" s="1147"/>
      <c r="P4" s="1147"/>
      <c r="Q4" s="1147"/>
      <c r="R4" s="1148"/>
      <c r="S4" s="106"/>
      <c r="T4" s="106"/>
      <c r="U4" s="106"/>
      <c r="V4" s="106"/>
      <c r="W4" s="106"/>
      <c r="X4" s="106"/>
      <c r="Y4" s="106"/>
      <c r="Z4" s="106"/>
      <c r="AA4" s="106"/>
      <c r="AB4" s="106"/>
      <c r="AC4" s="106"/>
    </row>
    <row r="5" spans="1:29" ht="18" thickBot="1" x14ac:dyDescent="0.4">
      <c r="A5" s="236"/>
      <c r="B5" s="65"/>
      <c r="C5" s="65"/>
      <c r="D5" s="65"/>
      <c r="E5" s="65"/>
      <c r="F5" s="65"/>
      <c r="G5" s="65"/>
      <c r="H5" s="65"/>
      <c r="I5" s="106"/>
      <c r="J5" s="106"/>
      <c r="K5" s="106"/>
      <c r="L5" s="106"/>
      <c r="M5" s="106"/>
      <c r="N5" s="106"/>
      <c r="O5" s="106"/>
      <c r="P5" s="106"/>
      <c r="Q5" s="106"/>
      <c r="R5" s="106"/>
      <c r="S5" s="106"/>
      <c r="T5" s="106"/>
      <c r="U5" s="106"/>
      <c r="V5" s="106"/>
      <c r="W5" s="106"/>
      <c r="X5" s="106"/>
      <c r="Y5" s="106"/>
      <c r="Z5" s="106"/>
      <c r="AA5" s="106"/>
      <c r="AB5" s="106"/>
      <c r="AC5" s="106"/>
    </row>
    <row r="6" spans="1:29" ht="28" thickBot="1" x14ac:dyDescent="0.4">
      <c r="A6" s="1015" t="s">
        <v>224</v>
      </c>
      <c r="B6" s="1016"/>
      <c r="C6" s="1016"/>
      <c r="D6" s="1541" t="s">
        <v>413</v>
      </c>
      <c r="E6" s="1541"/>
      <c r="F6" s="1542"/>
      <c r="G6" s="34"/>
      <c r="H6" s="1570"/>
      <c r="I6" s="1570"/>
      <c r="J6" s="1570"/>
      <c r="K6" s="1570"/>
      <c r="L6" s="34"/>
      <c r="M6" s="1571" t="s">
        <v>350</v>
      </c>
      <c r="N6" s="1572"/>
      <c r="O6" s="1572"/>
      <c r="P6" s="1573"/>
      <c r="Q6" s="34"/>
      <c r="R6" s="34"/>
      <c r="S6" s="34"/>
      <c r="T6" s="34"/>
      <c r="U6" s="34"/>
      <c r="V6" s="34"/>
      <c r="W6" s="34"/>
      <c r="X6" s="34"/>
      <c r="Y6" s="34"/>
      <c r="Z6" s="34"/>
      <c r="AA6" s="34"/>
      <c r="AB6" s="34"/>
      <c r="AC6" s="34"/>
    </row>
    <row r="7" spans="1:29" ht="15" customHeight="1" thickBot="1" x14ac:dyDescent="0.4">
      <c r="A7" s="1019"/>
      <c r="B7" s="1020"/>
      <c r="C7" s="1020"/>
      <c r="D7" s="1268"/>
      <c r="E7" s="1268"/>
      <c r="F7" s="1269"/>
      <c r="H7" s="1582"/>
      <c r="I7" s="1582"/>
      <c r="J7" s="1582"/>
      <c r="K7" s="409"/>
      <c r="L7" s="51"/>
      <c r="M7" s="1574" t="s">
        <v>351</v>
      </c>
      <c r="N7" s="1575"/>
      <c r="O7" s="1576"/>
      <c r="P7" s="235">
        <f>M72</f>
        <v>0</v>
      </c>
    </row>
    <row r="8" spans="1:29" ht="12.75" customHeight="1" thickBot="1" x14ac:dyDescent="0.7">
      <c r="A8" s="29"/>
      <c r="B8" s="29"/>
      <c r="C8" s="29"/>
      <c r="D8" s="29"/>
      <c r="E8" s="466"/>
      <c r="F8" s="466"/>
      <c r="I8" s="466"/>
      <c r="J8" s="466"/>
      <c r="K8" s="466"/>
      <c r="L8" s="466"/>
      <c r="M8" s="465"/>
      <c r="N8" s="466"/>
      <c r="O8" s="466"/>
      <c r="P8" s="467"/>
      <c r="Q8" s="466"/>
      <c r="R8" s="466"/>
      <c r="S8" s="466"/>
      <c r="T8" s="466"/>
      <c r="U8" s="466"/>
      <c r="V8" s="468"/>
      <c r="W8" s="468"/>
      <c r="X8" s="468"/>
      <c r="Y8" s="469"/>
      <c r="Z8" s="177"/>
      <c r="AA8" s="33"/>
      <c r="AB8" s="33"/>
      <c r="AC8" s="33"/>
    </row>
    <row r="9" spans="1:29" ht="38.5" customHeight="1" thickBot="1" x14ac:dyDescent="0.4">
      <c r="A9" s="1143" t="s">
        <v>352</v>
      </c>
      <c r="B9" s="1144"/>
      <c r="C9" s="1144"/>
      <c r="D9" s="1580">
        <f>'urbano_PIANO_INV-INFR'!G35</f>
        <v>0</v>
      </c>
      <c r="E9" s="1580"/>
      <c r="F9" s="1581"/>
      <c r="H9" s="1569"/>
      <c r="I9" s="1569"/>
      <c r="J9" s="1569"/>
      <c r="K9" s="409"/>
      <c r="L9" s="102"/>
      <c r="M9" s="1577" t="s">
        <v>353</v>
      </c>
      <c r="N9" s="1578"/>
      <c r="O9" s="1579"/>
      <c r="P9" s="235">
        <f>S72</f>
        <v>0</v>
      </c>
      <c r="Q9" s="102"/>
      <c r="R9" s="102"/>
      <c r="S9" s="102"/>
      <c r="T9" s="102"/>
      <c r="U9" s="102"/>
      <c r="V9" s="102"/>
      <c r="W9" s="102"/>
      <c r="X9" s="102"/>
      <c r="Y9" s="102"/>
      <c r="Z9" s="102"/>
      <c r="AA9" s="102"/>
      <c r="AB9" s="102"/>
      <c r="AC9" s="102"/>
    </row>
    <row r="10" spans="1:29" ht="15" customHeight="1" thickBot="1" x14ac:dyDescent="0.4">
      <c r="K10" s="470"/>
      <c r="M10" s="471"/>
      <c r="N10" s="407"/>
      <c r="O10" s="407"/>
      <c r="P10" s="472"/>
    </row>
    <row r="11" spans="1:29" ht="33.65" customHeight="1" thickBot="1" x14ac:dyDescent="0.4">
      <c r="A11" s="1543" t="s">
        <v>4</v>
      </c>
      <c r="B11" s="1544"/>
      <c r="C11" s="1545"/>
      <c r="D11" s="1583"/>
      <c r="E11" s="1583"/>
      <c r="F11" s="1584"/>
      <c r="H11" s="1569"/>
      <c r="I11" s="1569"/>
      <c r="J11" s="1569"/>
      <c r="K11" s="409"/>
      <c r="L11" s="121"/>
      <c r="M11" s="1577" t="s">
        <v>354</v>
      </c>
      <c r="N11" s="1578"/>
      <c r="O11" s="1579"/>
      <c r="P11" s="416">
        <f>P7-P9</f>
        <v>0</v>
      </c>
      <c r="Q11" s="121"/>
    </row>
    <row r="12" spans="1:29" ht="15" thickBot="1" x14ac:dyDescent="0.4"/>
    <row r="13" spans="1:29" ht="36.65" customHeight="1" thickBot="1" x14ac:dyDescent="0.4">
      <c r="A13" s="1299" t="s">
        <v>355</v>
      </c>
      <c r="B13" s="1300"/>
      <c r="C13" s="1300"/>
      <c r="D13" s="1300"/>
      <c r="E13" s="1300"/>
      <c r="F13" s="1300"/>
      <c r="G13" s="1300"/>
      <c r="H13" s="1300"/>
      <c r="I13" s="1300"/>
      <c r="J13" s="1300"/>
      <c r="K13" s="1300"/>
      <c r="L13" s="1300"/>
      <c r="M13" s="1300"/>
      <c r="N13" s="1300"/>
      <c r="O13" s="1300"/>
      <c r="P13" s="1300"/>
      <c r="Q13" s="1300"/>
      <c r="R13" s="1301"/>
      <c r="S13" s="248"/>
      <c r="T13" s="248"/>
    </row>
    <row r="14" spans="1:29" ht="15" thickBot="1" x14ac:dyDescent="0.4">
      <c r="K14" s="113"/>
    </row>
    <row r="15" spans="1:29" ht="16" customHeight="1" thickBot="1" x14ac:dyDescent="0.4">
      <c r="A15" s="1560" t="s">
        <v>356</v>
      </c>
      <c r="B15" s="1563" t="s">
        <v>357</v>
      </c>
      <c r="C15" s="1566" t="s">
        <v>358</v>
      </c>
      <c r="D15" s="1546" t="s">
        <v>359</v>
      </c>
      <c r="E15" s="1547"/>
      <c r="F15" s="1547"/>
      <c r="G15" s="1547"/>
      <c r="H15" s="1547"/>
      <c r="I15" s="1547"/>
      <c r="J15" s="1548"/>
      <c r="K15" s="1549" t="s">
        <v>360</v>
      </c>
      <c r="L15" s="1547"/>
      <c r="M15" s="1547"/>
      <c r="N15" s="1547"/>
      <c r="O15" s="1547"/>
      <c r="P15" s="1547"/>
      <c r="Q15" s="1548"/>
      <c r="R15" s="1554" t="s">
        <v>361</v>
      </c>
    </row>
    <row r="16" spans="1:29" ht="60.5" x14ac:dyDescent="0.35">
      <c r="A16" s="1561"/>
      <c r="B16" s="1564"/>
      <c r="C16" s="1567"/>
      <c r="D16" s="269" t="s">
        <v>362</v>
      </c>
      <c r="E16" s="205" t="s">
        <v>363</v>
      </c>
      <c r="F16" s="205" t="s">
        <v>364</v>
      </c>
      <c r="G16" s="205" t="s">
        <v>365</v>
      </c>
      <c r="H16" s="205" t="s">
        <v>366</v>
      </c>
      <c r="I16" s="205" t="s">
        <v>367</v>
      </c>
      <c r="J16" s="206" t="s">
        <v>368</v>
      </c>
      <c r="K16" s="207" t="s">
        <v>369</v>
      </c>
      <c r="L16" s="208" t="s">
        <v>370</v>
      </c>
      <c r="M16" s="208" t="s">
        <v>371</v>
      </c>
      <c r="N16" s="208" t="s">
        <v>372</v>
      </c>
      <c r="O16" s="208" t="s">
        <v>373</v>
      </c>
      <c r="P16" s="209" t="s">
        <v>367</v>
      </c>
      <c r="Q16" s="210" t="s">
        <v>368</v>
      </c>
      <c r="R16" s="1555"/>
    </row>
    <row r="17" spans="1:18" ht="15" thickBot="1" x14ac:dyDescent="0.4">
      <c r="A17" s="1562"/>
      <c r="B17" s="1565"/>
      <c r="C17" s="1568"/>
      <c r="D17" s="270" t="s">
        <v>326</v>
      </c>
      <c r="E17" s="216" t="s">
        <v>326</v>
      </c>
      <c r="F17" s="216" t="s">
        <v>326</v>
      </c>
      <c r="G17" s="216" t="s">
        <v>326</v>
      </c>
      <c r="H17" s="216" t="s">
        <v>326</v>
      </c>
      <c r="I17" s="216" t="s">
        <v>326</v>
      </c>
      <c r="J17" s="217" t="s">
        <v>326</v>
      </c>
      <c r="K17" s="218" t="s">
        <v>326</v>
      </c>
      <c r="L17" s="216" t="s">
        <v>326</v>
      </c>
      <c r="M17" s="216" t="s">
        <v>326</v>
      </c>
      <c r="N17" s="216" t="s">
        <v>326</v>
      </c>
      <c r="O17" s="216" t="s">
        <v>326</v>
      </c>
      <c r="P17" s="216" t="s">
        <v>326</v>
      </c>
      <c r="Q17" s="217" t="s">
        <v>326</v>
      </c>
      <c r="R17" s="259" t="s">
        <v>374</v>
      </c>
    </row>
    <row r="18" spans="1:18" x14ac:dyDescent="0.35">
      <c r="A18" s="219" t="s">
        <v>172</v>
      </c>
      <c r="B18" s="185"/>
      <c r="C18" s="265"/>
      <c r="D18" s="262"/>
      <c r="E18" s="192"/>
      <c r="F18" s="192"/>
      <c r="G18" s="192"/>
      <c r="H18" s="212">
        <f>E18+G18</f>
        <v>0</v>
      </c>
      <c r="I18" s="192">
        <f>H18*0.5%</f>
        <v>0</v>
      </c>
      <c r="J18" s="213">
        <f>H18-I18</f>
        <v>0</v>
      </c>
      <c r="K18" s="410"/>
      <c r="L18" s="411"/>
      <c r="M18" s="411"/>
      <c r="N18" s="411"/>
      <c r="O18" s="214">
        <f>N18+L18</f>
        <v>0</v>
      </c>
      <c r="P18" s="411">
        <f>O18*0.5%</f>
        <v>0</v>
      </c>
      <c r="Q18" s="215">
        <f>O18-P18</f>
        <v>0</v>
      </c>
      <c r="R18" s="473"/>
    </row>
    <row r="19" spans="1:18" x14ac:dyDescent="0.35">
      <c r="A19" s="193" t="s">
        <v>173</v>
      </c>
      <c r="B19" s="118"/>
      <c r="C19" s="267"/>
      <c r="D19" s="263"/>
      <c r="E19" s="180"/>
      <c r="F19" s="180"/>
      <c r="G19" s="180"/>
      <c r="H19" s="212">
        <f t="shared" ref="H19:H21" si="0">E19+G19</f>
        <v>0</v>
      </c>
      <c r="I19" s="180">
        <f>H19*0.5%</f>
        <v>0</v>
      </c>
      <c r="J19" s="202">
        <f>H19-I19</f>
        <v>0</v>
      </c>
      <c r="K19" s="412"/>
      <c r="L19" s="413"/>
      <c r="M19" s="413"/>
      <c r="N19" s="413"/>
      <c r="O19" s="203">
        <f t="shared" ref="O19:O21" si="1">N19+L19</f>
        <v>0</v>
      </c>
      <c r="P19" s="413">
        <f t="shared" ref="P19:P21" si="2">O19*0.5%</f>
        <v>0</v>
      </c>
      <c r="Q19" s="204">
        <f t="shared" ref="Q19:Q21" si="3">O19-P19</f>
        <v>0</v>
      </c>
      <c r="R19" s="474"/>
    </row>
    <row r="20" spans="1:18" x14ac:dyDescent="0.35">
      <c r="A20" s="193" t="s">
        <v>174</v>
      </c>
      <c r="B20" s="118"/>
      <c r="C20" s="267"/>
      <c r="D20" s="263"/>
      <c r="E20" s="180"/>
      <c r="F20" s="180"/>
      <c r="G20" s="180"/>
      <c r="H20" s="212">
        <f t="shared" si="0"/>
        <v>0</v>
      </c>
      <c r="I20" s="180">
        <f t="shared" ref="I20:I38" si="4">H20*0.5%</f>
        <v>0</v>
      </c>
      <c r="J20" s="202">
        <f t="shared" ref="J20:J38" si="5">H20-I20</f>
        <v>0</v>
      </c>
      <c r="K20" s="412"/>
      <c r="L20" s="413"/>
      <c r="M20" s="413"/>
      <c r="N20" s="413"/>
      <c r="O20" s="203">
        <f t="shared" si="1"/>
        <v>0</v>
      </c>
      <c r="P20" s="413">
        <f t="shared" si="2"/>
        <v>0</v>
      </c>
      <c r="Q20" s="204">
        <f t="shared" si="3"/>
        <v>0</v>
      </c>
      <c r="R20" s="474"/>
    </row>
    <row r="21" spans="1:18" x14ac:dyDescent="0.35">
      <c r="A21" s="219" t="s">
        <v>469</v>
      </c>
      <c r="B21" s="185"/>
      <c r="C21" s="265"/>
      <c r="D21" s="262"/>
      <c r="E21" s="192"/>
      <c r="F21" s="192"/>
      <c r="G21" s="192"/>
      <c r="H21" s="212">
        <f t="shared" si="0"/>
        <v>0</v>
      </c>
      <c r="I21" s="192">
        <f t="shared" si="4"/>
        <v>0</v>
      </c>
      <c r="J21" s="213">
        <f t="shared" si="5"/>
        <v>0</v>
      </c>
      <c r="K21" s="410"/>
      <c r="L21" s="413"/>
      <c r="M21" s="413"/>
      <c r="N21" s="413"/>
      <c r="O21" s="214">
        <f t="shared" si="1"/>
        <v>0</v>
      </c>
      <c r="P21" s="411">
        <f t="shared" si="2"/>
        <v>0</v>
      </c>
      <c r="Q21" s="215">
        <f t="shared" si="3"/>
        <v>0</v>
      </c>
      <c r="R21" s="474"/>
    </row>
    <row r="22" spans="1:18" x14ac:dyDescent="0.35">
      <c r="A22" s="193" t="s">
        <v>470</v>
      </c>
      <c r="B22" s="118"/>
      <c r="C22" s="267"/>
      <c r="D22" s="263"/>
      <c r="E22" s="180"/>
      <c r="F22" s="180"/>
      <c r="G22" s="180"/>
      <c r="H22" s="212">
        <f t="shared" ref="H22:H30" si="6">E22+G22</f>
        <v>0</v>
      </c>
      <c r="I22" s="180">
        <f t="shared" si="4"/>
        <v>0</v>
      </c>
      <c r="J22" s="202">
        <f t="shared" si="5"/>
        <v>0</v>
      </c>
      <c r="K22" s="412"/>
      <c r="L22" s="413"/>
      <c r="M22" s="413"/>
      <c r="N22" s="413"/>
      <c r="O22" s="203">
        <f t="shared" ref="O22:O38" si="7">N22+L22</f>
        <v>0</v>
      </c>
      <c r="P22" s="413">
        <f t="shared" ref="P22:P38" si="8">O22*0.5%</f>
        <v>0</v>
      </c>
      <c r="Q22" s="204">
        <f t="shared" ref="Q22:Q38" si="9">O22-P22</f>
        <v>0</v>
      </c>
      <c r="R22" s="474"/>
    </row>
    <row r="23" spans="1:18" x14ac:dyDescent="0.35">
      <c r="A23" s="193" t="s">
        <v>494</v>
      </c>
      <c r="B23" s="118"/>
      <c r="C23" s="267"/>
      <c r="D23" s="263"/>
      <c r="E23" s="180"/>
      <c r="F23" s="180"/>
      <c r="G23" s="180"/>
      <c r="H23" s="212">
        <f t="shared" si="6"/>
        <v>0</v>
      </c>
      <c r="I23" s="180">
        <f t="shared" ref="I23:I30" si="10">H23*0.5%</f>
        <v>0</v>
      </c>
      <c r="J23" s="202">
        <f t="shared" ref="J23:J30" si="11">H23-I23</f>
        <v>0</v>
      </c>
      <c r="K23" s="412"/>
      <c r="L23" s="413"/>
      <c r="M23" s="413"/>
      <c r="N23" s="413"/>
      <c r="O23" s="203">
        <f t="shared" si="7"/>
        <v>0</v>
      </c>
      <c r="P23" s="413">
        <f t="shared" si="8"/>
        <v>0</v>
      </c>
      <c r="Q23" s="204">
        <f t="shared" si="9"/>
        <v>0</v>
      </c>
      <c r="R23" s="474"/>
    </row>
    <row r="24" spans="1:18" x14ac:dyDescent="0.35">
      <c r="A24" s="219" t="s">
        <v>495</v>
      </c>
      <c r="B24" s="185"/>
      <c r="C24" s="265"/>
      <c r="D24" s="262"/>
      <c r="E24" s="192"/>
      <c r="F24" s="192"/>
      <c r="G24" s="192"/>
      <c r="H24" s="212">
        <f t="shared" si="6"/>
        <v>0</v>
      </c>
      <c r="I24" s="192">
        <f t="shared" si="10"/>
        <v>0</v>
      </c>
      <c r="J24" s="213">
        <f t="shared" si="11"/>
        <v>0</v>
      </c>
      <c r="K24" s="410"/>
      <c r="L24" s="413"/>
      <c r="M24" s="413"/>
      <c r="N24" s="413"/>
      <c r="O24" s="214">
        <f t="shared" si="7"/>
        <v>0</v>
      </c>
      <c r="P24" s="411">
        <f t="shared" si="8"/>
        <v>0</v>
      </c>
      <c r="Q24" s="215">
        <f t="shared" si="9"/>
        <v>0</v>
      </c>
      <c r="R24" s="474"/>
    </row>
    <row r="25" spans="1:18" x14ac:dyDescent="0.35">
      <c r="A25" s="193" t="s">
        <v>496</v>
      </c>
      <c r="B25" s="118"/>
      <c r="C25" s="267"/>
      <c r="D25" s="263"/>
      <c r="E25" s="180"/>
      <c r="F25" s="180"/>
      <c r="G25" s="180"/>
      <c r="H25" s="212">
        <f t="shared" si="6"/>
        <v>0</v>
      </c>
      <c r="I25" s="180">
        <f t="shared" si="10"/>
        <v>0</v>
      </c>
      <c r="J25" s="202">
        <f t="shared" si="11"/>
        <v>0</v>
      </c>
      <c r="K25" s="412"/>
      <c r="L25" s="413"/>
      <c r="M25" s="413"/>
      <c r="N25" s="413"/>
      <c r="O25" s="203">
        <f t="shared" si="7"/>
        <v>0</v>
      </c>
      <c r="P25" s="413">
        <f t="shared" si="8"/>
        <v>0</v>
      </c>
      <c r="Q25" s="204">
        <f t="shared" si="9"/>
        <v>0</v>
      </c>
      <c r="R25" s="474"/>
    </row>
    <row r="26" spans="1:18" x14ac:dyDescent="0.35">
      <c r="A26" s="193" t="s">
        <v>497</v>
      </c>
      <c r="B26" s="118"/>
      <c r="C26" s="267"/>
      <c r="D26" s="263"/>
      <c r="E26" s="180"/>
      <c r="F26" s="180"/>
      <c r="G26" s="180"/>
      <c r="H26" s="212">
        <f t="shared" si="6"/>
        <v>0</v>
      </c>
      <c r="I26" s="180">
        <f t="shared" si="10"/>
        <v>0</v>
      </c>
      <c r="J26" s="202">
        <f t="shared" si="11"/>
        <v>0</v>
      </c>
      <c r="K26" s="412"/>
      <c r="L26" s="413"/>
      <c r="M26" s="413"/>
      <c r="N26" s="413"/>
      <c r="O26" s="203">
        <f t="shared" si="7"/>
        <v>0</v>
      </c>
      <c r="P26" s="413">
        <f t="shared" si="8"/>
        <v>0</v>
      </c>
      <c r="Q26" s="204">
        <f t="shared" si="9"/>
        <v>0</v>
      </c>
      <c r="R26" s="474"/>
    </row>
    <row r="27" spans="1:18" x14ac:dyDescent="0.35">
      <c r="A27" s="219" t="s">
        <v>498</v>
      </c>
      <c r="B27" s="185"/>
      <c r="C27" s="265"/>
      <c r="D27" s="262"/>
      <c r="E27" s="192"/>
      <c r="F27" s="192"/>
      <c r="G27" s="192"/>
      <c r="H27" s="212">
        <f t="shared" si="6"/>
        <v>0</v>
      </c>
      <c r="I27" s="192">
        <f t="shared" si="10"/>
        <v>0</v>
      </c>
      <c r="J27" s="213">
        <f t="shared" si="11"/>
        <v>0</v>
      </c>
      <c r="K27" s="410"/>
      <c r="L27" s="413"/>
      <c r="M27" s="413"/>
      <c r="N27" s="413"/>
      <c r="O27" s="214">
        <f t="shared" si="7"/>
        <v>0</v>
      </c>
      <c r="P27" s="411">
        <f t="shared" si="8"/>
        <v>0</v>
      </c>
      <c r="Q27" s="215">
        <f t="shared" si="9"/>
        <v>0</v>
      </c>
      <c r="R27" s="474"/>
    </row>
    <row r="28" spans="1:18" x14ac:dyDescent="0.35">
      <c r="A28" s="193" t="s">
        <v>499</v>
      </c>
      <c r="B28" s="118"/>
      <c r="C28" s="267"/>
      <c r="D28" s="263"/>
      <c r="E28" s="180"/>
      <c r="F28" s="180"/>
      <c r="G28" s="180"/>
      <c r="H28" s="212">
        <f t="shared" si="6"/>
        <v>0</v>
      </c>
      <c r="I28" s="180">
        <f t="shared" si="10"/>
        <v>0</v>
      </c>
      <c r="J28" s="202">
        <f t="shared" si="11"/>
        <v>0</v>
      </c>
      <c r="K28" s="412"/>
      <c r="L28" s="413"/>
      <c r="M28" s="413"/>
      <c r="N28" s="413"/>
      <c r="O28" s="203">
        <f t="shared" si="7"/>
        <v>0</v>
      </c>
      <c r="P28" s="413">
        <f t="shared" si="8"/>
        <v>0</v>
      </c>
      <c r="Q28" s="204">
        <f t="shared" si="9"/>
        <v>0</v>
      </c>
      <c r="R28" s="474"/>
    </row>
    <row r="29" spans="1:18" x14ac:dyDescent="0.35">
      <c r="A29" s="193" t="s">
        <v>500</v>
      </c>
      <c r="B29" s="118"/>
      <c r="C29" s="267"/>
      <c r="D29" s="263"/>
      <c r="E29" s="180"/>
      <c r="F29" s="180"/>
      <c r="G29" s="180"/>
      <c r="H29" s="212">
        <f t="shared" si="6"/>
        <v>0</v>
      </c>
      <c r="I29" s="180">
        <f t="shared" si="10"/>
        <v>0</v>
      </c>
      <c r="J29" s="202">
        <f t="shared" si="11"/>
        <v>0</v>
      </c>
      <c r="K29" s="412"/>
      <c r="L29" s="413"/>
      <c r="M29" s="413"/>
      <c r="N29" s="413"/>
      <c r="O29" s="203">
        <f t="shared" si="7"/>
        <v>0</v>
      </c>
      <c r="P29" s="413">
        <f t="shared" si="8"/>
        <v>0</v>
      </c>
      <c r="Q29" s="204">
        <f t="shared" si="9"/>
        <v>0</v>
      </c>
      <c r="R29" s="474"/>
    </row>
    <row r="30" spans="1:18" x14ac:dyDescent="0.35">
      <c r="A30" s="219" t="s">
        <v>501</v>
      </c>
      <c r="B30" s="185"/>
      <c r="C30" s="265"/>
      <c r="D30" s="262"/>
      <c r="E30" s="192"/>
      <c r="F30" s="192"/>
      <c r="G30" s="192"/>
      <c r="H30" s="212">
        <f t="shared" si="6"/>
        <v>0</v>
      </c>
      <c r="I30" s="192">
        <f t="shared" si="10"/>
        <v>0</v>
      </c>
      <c r="J30" s="213">
        <f t="shared" si="11"/>
        <v>0</v>
      </c>
      <c r="K30" s="410"/>
      <c r="L30" s="413"/>
      <c r="M30" s="413"/>
      <c r="N30" s="413"/>
      <c r="O30" s="214">
        <f t="shared" si="7"/>
        <v>0</v>
      </c>
      <c r="P30" s="411">
        <f t="shared" si="8"/>
        <v>0</v>
      </c>
      <c r="Q30" s="215">
        <f t="shared" si="9"/>
        <v>0</v>
      </c>
      <c r="R30" s="474"/>
    </row>
    <row r="31" spans="1:18" x14ac:dyDescent="0.35">
      <c r="A31" s="193" t="s">
        <v>172</v>
      </c>
      <c r="B31" s="118"/>
      <c r="C31" s="267"/>
      <c r="D31" s="263"/>
      <c r="E31" s="180"/>
      <c r="F31" s="180"/>
      <c r="G31" s="180"/>
      <c r="H31" s="201">
        <f t="shared" ref="H31:H38" si="12">G31+E31</f>
        <v>0</v>
      </c>
      <c r="I31" s="180">
        <f t="shared" si="4"/>
        <v>0</v>
      </c>
      <c r="J31" s="202">
        <f t="shared" si="5"/>
        <v>0</v>
      </c>
      <c r="K31" s="412"/>
      <c r="L31" s="413"/>
      <c r="M31" s="413"/>
      <c r="N31" s="413"/>
      <c r="O31" s="203">
        <f t="shared" si="7"/>
        <v>0</v>
      </c>
      <c r="P31" s="413">
        <f t="shared" si="8"/>
        <v>0</v>
      </c>
      <c r="Q31" s="204">
        <f t="shared" si="9"/>
        <v>0</v>
      </c>
      <c r="R31" s="474"/>
    </row>
    <row r="32" spans="1:18" x14ac:dyDescent="0.35">
      <c r="A32" s="219" t="s">
        <v>172</v>
      </c>
      <c r="B32" s="118"/>
      <c r="C32" s="267"/>
      <c r="D32" s="263"/>
      <c r="E32" s="180"/>
      <c r="F32" s="180"/>
      <c r="G32" s="180"/>
      <c r="H32" s="201">
        <f t="shared" ref="H32:H36" si="13">G32+E32</f>
        <v>0</v>
      </c>
      <c r="I32" s="180">
        <f t="shared" ref="I32:I36" si="14">H32*0.5%</f>
        <v>0</v>
      </c>
      <c r="J32" s="202">
        <f t="shared" ref="J32:J36" si="15">H32-I32</f>
        <v>0</v>
      </c>
      <c r="K32" s="412"/>
      <c r="L32" s="413"/>
      <c r="M32" s="413"/>
      <c r="N32" s="413"/>
      <c r="O32" s="203">
        <f t="shared" si="7"/>
        <v>0</v>
      </c>
      <c r="P32" s="413">
        <f t="shared" si="8"/>
        <v>0</v>
      </c>
      <c r="Q32" s="204">
        <f t="shared" si="9"/>
        <v>0</v>
      </c>
      <c r="R32" s="474"/>
    </row>
    <row r="33" spans="1:20" x14ac:dyDescent="0.35">
      <c r="A33" s="193" t="s">
        <v>173</v>
      </c>
      <c r="B33" s="118"/>
      <c r="C33" s="267"/>
      <c r="D33" s="263"/>
      <c r="E33" s="180"/>
      <c r="F33" s="180"/>
      <c r="G33" s="180"/>
      <c r="H33" s="201">
        <f t="shared" si="13"/>
        <v>0</v>
      </c>
      <c r="I33" s="180">
        <f t="shared" si="14"/>
        <v>0</v>
      </c>
      <c r="J33" s="202">
        <f t="shared" si="15"/>
        <v>0</v>
      </c>
      <c r="K33" s="412"/>
      <c r="L33" s="413"/>
      <c r="M33" s="413"/>
      <c r="N33" s="413"/>
      <c r="O33" s="214">
        <f t="shared" si="7"/>
        <v>0</v>
      </c>
      <c r="P33" s="411">
        <f t="shared" si="8"/>
        <v>0</v>
      </c>
      <c r="Q33" s="215">
        <f t="shared" si="9"/>
        <v>0</v>
      </c>
      <c r="R33" s="474"/>
    </row>
    <row r="34" spans="1:20" x14ac:dyDescent="0.35">
      <c r="A34" s="193" t="s">
        <v>174</v>
      </c>
      <c r="B34" s="118"/>
      <c r="C34" s="267"/>
      <c r="D34" s="263"/>
      <c r="E34" s="180"/>
      <c r="F34" s="180"/>
      <c r="G34" s="180"/>
      <c r="H34" s="201">
        <f t="shared" si="13"/>
        <v>0</v>
      </c>
      <c r="I34" s="180">
        <f t="shared" si="14"/>
        <v>0</v>
      </c>
      <c r="J34" s="202">
        <f t="shared" si="15"/>
        <v>0</v>
      </c>
      <c r="K34" s="412"/>
      <c r="L34" s="413"/>
      <c r="M34" s="413"/>
      <c r="N34" s="413"/>
      <c r="O34" s="203">
        <f t="shared" si="7"/>
        <v>0</v>
      </c>
      <c r="P34" s="413">
        <f t="shared" si="8"/>
        <v>0</v>
      </c>
      <c r="Q34" s="204">
        <f t="shared" si="9"/>
        <v>0</v>
      </c>
      <c r="R34" s="474"/>
    </row>
    <row r="35" spans="1:20" x14ac:dyDescent="0.35">
      <c r="A35" s="193" t="s">
        <v>172</v>
      </c>
      <c r="B35" s="118"/>
      <c r="C35" s="267"/>
      <c r="D35" s="263"/>
      <c r="E35" s="180"/>
      <c r="F35" s="180"/>
      <c r="G35" s="180"/>
      <c r="H35" s="201">
        <f t="shared" si="13"/>
        <v>0</v>
      </c>
      <c r="I35" s="180">
        <f t="shared" si="14"/>
        <v>0</v>
      </c>
      <c r="J35" s="202">
        <f t="shared" si="15"/>
        <v>0</v>
      </c>
      <c r="K35" s="412"/>
      <c r="L35" s="413"/>
      <c r="M35" s="413"/>
      <c r="N35" s="413"/>
      <c r="O35" s="203">
        <f t="shared" si="7"/>
        <v>0</v>
      </c>
      <c r="P35" s="413">
        <f t="shared" si="8"/>
        <v>0</v>
      </c>
      <c r="Q35" s="204">
        <f t="shared" si="9"/>
        <v>0</v>
      </c>
      <c r="R35" s="474"/>
    </row>
    <row r="36" spans="1:20" x14ac:dyDescent="0.35">
      <c r="A36" s="193" t="s">
        <v>172</v>
      </c>
      <c r="B36" s="118"/>
      <c r="C36" s="267"/>
      <c r="D36" s="263"/>
      <c r="E36" s="180"/>
      <c r="F36" s="180"/>
      <c r="G36" s="180"/>
      <c r="H36" s="201">
        <f t="shared" si="13"/>
        <v>0</v>
      </c>
      <c r="I36" s="180">
        <f t="shared" si="14"/>
        <v>0</v>
      </c>
      <c r="J36" s="202">
        <f t="shared" si="15"/>
        <v>0</v>
      </c>
      <c r="K36" s="412"/>
      <c r="L36" s="413"/>
      <c r="M36" s="413"/>
      <c r="N36" s="413"/>
      <c r="O36" s="214">
        <f t="shared" si="7"/>
        <v>0</v>
      </c>
      <c r="P36" s="411">
        <f t="shared" si="8"/>
        <v>0</v>
      </c>
      <c r="Q36" s="215">
        <f t="shared" si="9"/>
        <v>0</v>
      </c>
      <c r="R36" s="474"/>
    </row>
    <row r="37" spans="1:20" x14ac:dyDescent="0.35">
      <c r="A37" s="219" t="s">
        <v>172</v>
      </c>
      <c r="B37" s="118"/>
      <c r="C37" s="267"/>
      <c r="D37" s="263"/>
      <c r="E37" s="180"/>
      <c r="F37" s="180"/>
      <c r="G37" s="180"/>
      <c r="H37" s="201">
        <f t="shared" si="12"/>
        <v>0</v>
      </c>
      <c r="I37" s="180">
        <f t="shared" si="4"/>
        <v>0</v>
      </c>
      <c r="J37" s="202">
        <f t="shared" si="5"/>
        <v>0</v>
      </c>
      <c r="K37" s="412"/>
      <c r="L37" s="413"/>
      <c r="M37" s="413"/>
      <c r="N37" s="413"/>
      <c r="O37" s="203">
        <f t="shared" si="7"/>
        <v>0</v>
      </c>
      <c r="P37" s="413">
        <f t="shared" si="8"/>
        <v>0</v>
      </c>
      <c r="Q37" s="204">
        <f t="shared" si="9"/>
        <v>0</v>
      </c>
      <c r="R37" s="474"/>
    </row>
    <row r="38" spans="1:20" ht="15" thickBot="1" x14ac:dyDescent="0.4">
      <c r="A38" s="193" t="s">
        <v>173</v>
      </c>
      <c r="B38" s="132"/>
      <c r="C38" s="268"/>
      <c r="D38" s="264"/>
      <c r="E38" s="237"/>
      <c r="F38" s="237"/>
      <c r="G38" s="237"/>
      <c r="H38" s="238">
        <f t="shared" si="12"/>
        <v>0</v>
      </c>
      <c r="I38" s="237">
        <f t="shared" si="4"/>
        <v>0</v>
      </c>
      <c r="J38" s="239">
        <f t="shared" si="5"/>
        <v>0</v>
      </c>
      <c r="K38" s="414"/>
      <c r="L38" s="415"/>
      <c r="M38" s="415"/>
      <c r="N38" s="415"/>
      <c r="O38" s="203">
        <f t="shared" si="7"/>
        <v>0</v>
      </c>
      <c r="P38" s="413">
        <f t="shared" si="8"/>
        <v>0</v>
      </c>
      <c r="Q38" s="204">
        <f t="shared" si="9"/>
        <v>0</v>
      </c>
      <c r="R38" s="475"/>
    </row>
    <row r="39" spans="1:20" s="476" customFormat="1" ht="15" thickBot="1" x14ac:dyDescent="0.4">
      <c r="C39" s="417" t="s">
        <v>52</v>
      </c>
      <c r="D39" s="418">
        <f>MAXA(D18:D38)</f>
        <v>0</v>
      </c>
      <c r="E39" s="418">
        <f t="shared" ref="E39:Q39" si="16">SUM(E18:E38)</f>
        <v>0</v>
      </c>
      <c r="F39" s="418">
        <f>MAXA(F18:F38)</f>
        <v>0</v>
      </c>
      <c r="G39" s="418">
        <f>SUM(G18:G38)</f>
        <v>0</v>
      </c>
      <c r="H39" s="418">
        <f>SUM(H18:H38)</f>
        <v>0</v>
      </c>
      <c r="I39" s="418">
        <f>SUM(I18:I38)</f>
        <v>0</v>
      </c>
      <c r="J39" s="418">
        <f>SUM(J18:J38)</f>
        <v>0</v>
      </c>
      <c r="K39" s="418">
        <f>MAXA(K18:K38)</f>
        <v>0</v>
      </c>
      <c r="L39" s="418">
        <f t="shared" si="16"/>
        <v>0</v>
      </c>
      <c r="M39" s="418">
        <f>MAXA(M18:M38)</f>
        <v>0</v>
      </c>
      <c r="N39" s="418">
        <f t="shared" si="16"/>
        <v>0</v>
      </c>
      <c r="O39" s="418">
        <f t="shared" si="16"/>
        <v>0</v>
      </c>
      <c r="P39" s="418">
        <f t="shared" si="16"/>
        <v>0</v>
      </c>
      <c r="Q39" s="419">
        <f t="shared" si="16"/>
        <v>0</v>
      </c>
      <c r="R39" s="477"/>
    </row>
    <row r="41" spans="1:20" ht="15" thickBot="1" x14ac:dyDescent="0.4"/>
    <row r="42" spans="1:20" ht="15.75" customHeight="1" thickBot="1" x14ac:dyDescent="0.5">
      <c r="A42" s="1550" t="s">
        <v>375</v>
      </c>
      <c r="B42" s="1551"/>
      <c r="C42" s="1551"/>
      <c r="D42" s="1551"/>
      <c r="E42" s="1551"/>
      <c r="F42" s="1551"/>
      <c r="G42" s="1551"/>
      <c r="H42" s="1552"/>
      <c r="I42" s="1552"/>
      <c r="J42" s="1552"/>
      <c r="K42" s="1552"/>
      <c r="L42" s="1552"/>
      <c r="M42" s="1552"/>
      <c r="N42" s="1552"/>
      <c r="O42" s="1552"/>
      <c r="P42" s="1552"/>
      <c r="Q42" s="1552"/>
      <c r="R42" s="1552"/>
      <c r="S42" s="1552"/>
      <c r="T42" s="1553"/>
    </row>
    <row r="43" spans="1:20" ht="60" customHeight="1" x14ac:dyDescent="0.35">
      <c r="A43" s="1558" t="s">
        <v>356</v>
      </c>
      <c r="B43" s="1556" t="s">
        <v>376</v>
      </c>
      <c r="C43" s="394" t="s">
        <v>377</v>
      </c>
      <c r="D43" s="226" t="s">
        <v>378</v>
      </c>
      <c r="E43" s="381" t="s">
        <v>379</v>
      </c>
      <c r="F43" s="196" t="s">
        <v>380</v>
      </c>
      <c r="G43" s="197" t="s">
        <v>381</v>
      </c>
      <c r="H43" s="225" t="s">
        <v>382</v>
      </c>
      <c r="I43" s="226" t="s">
        <v>380</v>
      </c>
      <c r="J43" s="226" t="s">
        <v>383</v>
      </c>
      <c r="K43" s="227" t="s">
        <v>381</v>
      </c>
      <c r="L43" s="226" t="s">
        <v>384</v>
      </c>
      <c r="M43" s="227" t="s">
        <v>385</v>
      </c>
      <c r="N43" s="226" t="s">
        <v>386</v>
      </c>
      <c r="O43" s="227" t="s">
        <v>387</v>
      </c>
      <c r="P43" s="227" t="s">
        <v>388</v>
      </c>
      <c r="Q43" s="227" t="s">
        <v>389</v>
      </c>
      <c r="R43" s="228" t="s">
        <v>390</v>
      </c>
      <c r="S43" s="228" t="s">
        <v>391</v>
      </c>
      <c r="T43" s="228" t="s">
        <v>392</v>
      </c>
    </row>
    <row r="44" spans="1:20" ht="15" thickBot="1" x14ac:dyDescent="0.4">
      <c r="A44" s="1559"/>
      <c r="B44" s="1557"/>
      <c r="C44" s="386" t="s">
        <v>393</v>
      </c>
      <c r="D44" s="387" t="s">
        <v>326</v>
      </c>
      <c r="E44" s="382" t="s">
        <v>394</v>
      </c>
      <c r="F44" s="160" t="s">
        <v>395</v>
      </c>
      <c r="G44" s="178" t="s">
        <v>326</v>
      </c>
      <c r="H44" s="229" t="s">
        <v>394</v>
      </c>
      <c r="I44" s="230"/>
      <c r="J44" s="230"/>
      <c r="K44" s="178" t="s">
        <v>326</v>
      </c>
      <c r="L44" s="178" t="s">
        <v>326</v>
      </c>
      <c r="M44" s="178" t="s">
        <v>326</v>
      </c>
      <c r="N44" s="230"/>
      <c r="O44" s="178" t="s">
        <v>328</v>
      </c>
      <c r="P44" s="178" t="s">
        <v>326</v>
      </c>
      <c r="Q44" s="231" t="s">
        <v>328</v>
      </c>
      <c r="R44" s="232" t="s">
        <v>374</v>
      </c>
      <c r="S44" s="178" t="s">
        <v>326</v>
      </c>
      <c r="T44" s="178" t="s">
        <v>374</v>
      </c>
    </row>
    <row r="45" spans="1:20" x14ac:dyDescent="0.35">
      <c r="A45" s="266" t="s">
        <v>172</v>
      </c>
      <c r="B45" s="388" t="str">
        <f>VLOOKUP(A45,'urbano_PIANO_INV-INFR'!D$39:E$60,2,FALSE)</f>
        <v>SPECIFICARE______</v>
      </c>
      <c r="C45" s="389"/>
      <c r="D45" s="390"/>
      <c r="E45" s="383"/>
      <c r="F45" s="220"/>
      <c r="G45" s="221"/>
      <c r="H45" s="222"/>
      <c r="I45" s="447"/>
      <c r="J45" s="223"/>
      <c r="K45" s="211"/>
      <c r="L45" s="192"/>
      <c r="M45" s="212">
        <f>K45+L45</f>
        <v>0</v>
      </c>
      <c r="N45" s="224"/>
      <c r="O45" s="224"/>
      <c r="P45" s="184"/>
      <c r="Q45" s="185"/>
      <c r="R45" s="185"/>
      <c r="S45" s="180"/>
      <c r="T45" s="441"/>
    </row>
    <row r="46" spans="1:20" x14ac:dyDescent="0.35">
      <c r="A46" s="266" t="s">
        <v>173</v>
      </c>
      <c r="B46" s="388" t="str">
        <f>VLOOKUP(A46,'urbano_PIANO_INV-INFR'!D$39:E$60,2,FALSE)</f>
        <v>SPECIFICARE______</v>
      </c>
      <c r="C46" s="391"/>
      <c r="D46" s="392"/>
      <c r="E46" s="384"/>
      <c r="F46" s="186"/>
      <c r="G46" s="390"/>
      <c r="H46" s="558"/>
      <c r="I46" s="447"/>
      <c r="J46" s="182"/>
      <c r="K46" s="179"/>
      <c r="L46" s="180"/>
      <c r="M46" s="212">
        <f t="shared" ref="M46:M71" si="17">K46+L46</f>
        <v>0</v>
      </c>
      <c r="N46" s="183"/>
      <c r="O46" s="183"/>
      <c r="P46" s="187"/>
      <c r="Q46" s="118"/>
      <c r="R46" s="118"/>
      <c r="S46" s="180"/>
      <c r="T46" s="441"/>
    </row>
    <row r="47" spans="1:20" x14ac:dyDescent="0.35">
      <c r="A47" s="266" t="s">
        <v>174</v>
      </c>
      <c r="B47" s="388" t="str">
        <f>VLOOKUP(A47,'urbano_PIANO_INV-INFR'!D$39:E$60,2,FALSE)</f>
        <v>SPECIFICARE______</v>
      </c>
      <c r="C47" s="112"/>
      <c r="D47" s="390"/>
      <c r="E47" s="385"/>
      <c r="F47" s="181"/>
      <c r="G47" s="179"/>
      <c r="H47" s="118"/>
      <c r="I47" s="447"/>
      <c r="J47" s="182"/>
      <c r="K47" s="179"/>
      <c r="L47" s="180"/>
      <c r="M47" s="212">
        <f t="shared" si="17"/>
        <v>0</v>
      </c>
      <c r="N47" s="183"/>
      <c r="O47" s="118"/>
      <c r="P47" s="180"/>
      <c r="Q47" s="118"/>
      <c r="R47" s="118"/>
      <c r="S47" s="180"/>
      <c r="T47" s="428"/>
    </row>
    <row r="48" spans="1:20" x14ac:dyDescent="0.35">
      <c r="A48" s="266" t="s">
        <v>172</v>
      </c>
      <c r="B48" s="388" t="str">
        <f>VLOOKUP(A48,'urbano_PIANO_INV-INFR'!D$39:E$60,2,FALSE)</f>
        <v>SPECIFICARE______</v>
      </c>
      <c r="C48" s="112"/>
      <c r="D48" s="390"/>
      <c r="E48" s="385"/>
      <c r="F48" s="181"/>
      <c r="G48" s="179"/>
      <c r="H48" s="118"/>
      <c r="I48" s="447"/>
      <c r="J48" s="182"/>
      <c r="K48" s="179"/>
      <c r="L48" s="180"/>
      <c r="M48" s="212">
        <f t="shared" si="17"/>
        <v>0</v>
      </c>
      <c r="N48" s="183"/>
      <c r="O48" s="118"/>
      <c r="P48" s="180"/>
      <c r="Q48" s="118"/>
      <c r="R48" s="118"/>
      <c r="S48" s="180"/>
      <c r="T48" s="428"/>
    </row>
    <row r="49" spans="1:20" x14ac:dyDescent="0.35">
      <c r="A49" s="266" t="s">
        <v>172</v>
      </c>
      <c r="B49" s="388" t="str">
        <f>VLOOKUP(A49,'urbano_PIANO_INV-INFR'!D$39:E$60,2,FALSE)</f>
        <v>SPECIFICARE______</v>
      </c>
      <c r="C49" s="112"/>
      <c r="D49" s="390"/>
      <c r="E49" s="385"/>
      <c r="F49" s="181"/>
      <c r="G49" s="179"/>
      <c r="H49" s="118"/>
      <c r="I49" s="447"/>
      <c r="J49" s="182"/>
      <c r="K49" s="179"/>
      <c r="L49" s="180"/>
      <c r="M49" s="212">
        <f t="shared" si="17"/>
        <v>0</v>
      </c>
      <c r="N49" s="183"/>
      <c r="O49" s="118"/>
      <c r="P49" s="180"/>
      <c r="Q49" s="118"/>
      <c r="R49" s="118"/>
      <c r="S49" s="180"/>
      <c r="T49" s="428"/>
    </row>
    <row r="50" spans="1:20" x14ac:dyDescent="0.35">
      <c r="A50" s="266" t="s">
        <v>173</v>
      </c>
      <c r="B50" s="388" t="str">
        <f>VLOOKUP(A50,'urbano_PIANO_INV-INFR'!D$39:E$60,2,FALSE)</f>
        <v>SPECIFICARE______</v>
      </c>
      <c r="C50" s="112"/>
      <c r="D50" s="390"/>
      <c r="E50" s="385"/>
      <c r="F50" s="181"/>
      <c r="G50" s="179"/>
      <c r="H50" s="118"/>
      <c r="I50" s="447"/>
      <c r="J50" s="182"/>
      <c r="K50" s="179"/>
      <c r="L50" s="180"/>
      <c r="M50" s="212">
        <f t="shared" si="17"/>
        <v>0</v>
      </c>
      <c r="N50" s="183"/>
      <c r="O50" s="118"/>
      <c r="P50" s="180"/>
      <c r="Q50" s="118"/>
      <c r="R50" s="118"/>
      <c r="S50" s="180"/>
      <c r="T50" s="428"/>
    </row>
    <row r="51" spans="1:20" x14ac:dyDescent="0.35">
      <c r="A51" s="266" t="s">
        <v>172</v>
      </c>
      <c r="B51" s="388" t="str">
        <f>VLOOKUP(A51,'urbano_PIANO_INV-INFR'!D$39:E$60,2,FALSE)</f>
        <v>SPECIFICARE______</v>
      </c>
      <c r="C51" s="389"/>
      <c r="D51" s="390"/>
      <c r="E51" s="383"/>
      <c r="F51" s="220"/>
      <c r="G51" s="180"/>
      <c r="H51" s="556"/>
      <c r="I51" s="447"/>
      <c r="J51" s="182"/>
      <c r="K51" s="179"/>
      <c r="L51" s="180"/>
      <c r="M51" s="212">
        <f t="shared" si="17"/>
        <v>0</v>
      </c>
      <c r="N51" s="224"/>
      <c r="O51" s="224"/>
      <c r="P51" s="184"/>
      <c r="Q51" s="185"/>
      <c r="R51" s="185"/>
      <c r="S51" s="180"/>
      <c r="T51" s="441"/>
    </row>
    <row r="52" spans="1:20" x14ac:dyDescent="0.35">
      <c r="A52" s="266" t="s">
        <v>173</v>
      </c>
      <c r="B52" s="388" t="str">
        <f>VLOOKUP(A52,'urbano_PIANO_INV-INFR'!D$39:E$60,2,FALSE)</f>
        <v>SPECIFICARE______</v>
      </c>
      <c r="C52" s="391"/>
      <c r="D52" s="392"/>
      <c r="E52" s="384"/>
      <c r="F52" s="186"/>
      <c r="G52" s="390"/>
      <c r="H52" s="558"/>
      <c r="I52" s="447"/>
      <c r="J52" s="182"/>
      <c r="K52" s="179"/>
      <c r="L52" s="180"/>
      <c r="M52" s="212">
        <f t="shared" ref="M52:M59" si="18">K52+L52</f>
        <v>0</v>
      </c>
      <c r="N52" s="183"/>
      <c r="O52" s="183"/>
      <c r="P52" s="187"/>
      <c r="Q52" s="118"/>
      <c r="R52" s="118"/>
      <c r="S52" s="180"/>
      <c r="T52" s="441"/>
    </row>
    <row r="53" spans="1:20" x14ac:dyDescent="0.35">
      <c r="A53" s="266" t="s">
        <v>174</v>
      </c>
      <c r="B53" s="388" t="str">
        <f>VLOOKUP(A53,'urbano_PIANO_INV-INFR'!D$39:E$60,2,FALSE)</f>
        <v>SPECIFICARE______</v>
      </c>
      <c r="C53" s="112"/>
      <c r="D53" s="390"/>
      <c r="E53" s="385"/>
      <c r="F53" s="181"/>
      <c r="G53" s="179"/>
      <c r="H53" s="118"/>
      <c r="I53" s="447"/>
      <c r="J53" s="182"/>
      <c r="K53" s="179"/>
      <c r="L53" s="180"/>
      <c r="M53" s="212">
        <f t="shared" si="18"/>
        <v>0</v>
      </c>
      <c r="N53" s="183"/>
      <c r="O53" s="118"/>
      <c r="P53" s="180"/>
      <c r="Q53" s="118"/>
      <c r="R53" s="118"/>
      <c r="S53" s="180"/>
      <c r="T53" s="428"/>
    </row>
    <row r="54" spans="1:20" x14ac:dyDescent="0.35">
      <c r="A54" s="266" t="s">
        <v>172</v>
      </c>
      <c r="B54" s="388" t="str">
        <f>VLOOKUP(A54,'urbano_PIANO_INV-INFR'!D$39:E$60,2,FALSE)</f>
        <v>SPECIFICARE______</v>
      </c>
      <c r="C54" s="112"/>
      <c r="D54" s="390"/>
      <c r="E54" s="385"/>
      <c r="F54" s="181"/>
      <c r="G54" s="179"/>
      <c r="H54" s="118"/>
      <c r="I54" s="447"/>
      <c r="J54" s="182"/>
      <c r="K54" s="179"/>
      <c r="L54" s="180"/>
      <c r="M54" s="212">
        <f t="shared" si="18"/>
        <v>0</v>
      </c>
      <c r="N54" s="183"/>
      <c r="O54" s="118"/>
      <c r="P54" s="180"/>
      <c r="Q54" s="118"/>
      <c r="R54" s="118"/>
      <c r="S54" s="180"/>
      <c r="T54" s="428"/>
    </row>
    <row r="55" spans="1:20" x14ac:dyDescent="0.35">
      <c r="A55" s="266" t="s">
        <v>172</v>
      </c>
      <c r="B55" s="388" t="str">
        <f>VLOOKUP(A55,'urbano_PIANO_INV-INFR'!D$39:E$60,2,FALSE)</f>
        <v>SPECIFICARE______</v>
      </c>
      <c r="C55" s="112"/>
      <c r="D55" s="390"/>
      <c r="E55" s="385"/>
      <c r="F55" s="181"/>
      <c r="G55" s="179"/>
      <c r="H55" s="118"/>
      <c r="I55" s="447"/>
      <c r="J55" s="182"/>
      <c r="K55" s="179"/>
      <c r="L55" s="180"/>
      <c r="M55" s="212">
        <f t="shared" si="18"/>
        <v>0</v>
      </c>
      <c r="N55" s="183"/>
      <c r="O55" s="118"/>
      <c r="P55" s="180"/>
      <c r="Q55" s="118"/>
      <c r="R55" s="118"/>
      <c r="S55" s="180"/>
      <c r="T55" s="428"/>
    </row>
    <row r="56" spans="1:20" x14ac:dyDescent="0.35">
      <c r="A56" s="266" t="s">
        <v>173</v>
      </c>
      <c r="B56" s="388" t="str">
        <f>VLOOKUP(A56,'urbano_PIANO_INV-INFR'!D$39:E$60,2,FALSE)</f>
        <v>SPECIFICARE______</v>
      </c>
      <c r="C56" s="112"/>
      <c r="D56" s="390"/>
      <c r="E56" s="385"/>
      <c r="F56" s="181"/>
      <c r="G56" s="179"/>
      <c r="H56" s="118"/>
      <c r="I56" s="447"/>
      <c r="J56" s="182"/>
      <c r="K56" s="179"/>
      <c r="L56" s="180"/>
      <c r="M56" s="212">
        <f t="shared" si="18"/>
        <v>0</v>
      </c>
      <c r="N56" s="183"/>
      <c r="O56" s="118"/>
      <c r="P56" s="180"/>
      <c r="Q56" s="118"/>
      <c r="R56" s="118"/>
      <c r="S56" s="180"/>
      <c r="T56" s="428"/>
    </row>
    <row r="57" spans="1:20" x14ac:dyDescent="0.35">
      <c r="A57" s="266" t="s">
        <v>172</v>
      </c>
      <c r="B57" s="388" t="str">
        <f>VLOOKUP(A57,'urbano_PIANO_INV-INFR'!D$39:E$60,2,FALSE)</f>
        <v>SPECIFICARE______</v>
      </c>
      <c r="C57" s="389"/>
      <c r="D57" s="390"/>
      <c r="E57" s="383"/>
      <c r="F57" s="220"/>
      <c r="G57" s="180"/>
      <c r="H57" s="556"/>
      <c r="I57" s="447"/>
      <c r="J57" s="182"/>
      <c r="K57" s="179"/>
      <c r="L57" s="180"/>
      <c r="M57" s="212">
        <f t="shared" si="18"/>
        <v>0</v>
      </c>
      <c r="N57" s="224"/>
      <c r="O57" s="224"/>
      <c r="P57" s="184"/>
      <c r="Q57" s="185"/>
      <c r="R57" s="185"/>
      <c r="S57" s="180"/>
      <c r="T57" s="441"/>
    </row>
    <row r="58" spans="1:20" x14ac:dyDescent="0.35">
      <c r="A58" s="266" t="s">
        <v>173</v>
      </c>
      <c r="B58" s="388" t="str">
        <f>VLOOKUP(A58,'urbano_PIANO_INV-INFR'!D$39:E$60,2,FALSE)</f>
        <v>SPECIFICARE______</v>
      </c>
      <c r="C58" s="391"/>
      <c r="D58" s="392"/>
      <c r="E58" s="384"/>
      <c r="F58" s="186"/>
      <c r="G58" s="390"/>
      <c r="H58" s="558"/>
      <c r="I58" s="447"/>
      <c r="J58" s="182"/>
      <c r="K58" s="179"/>
      <c r="L58" s="180"/>
      <c r="M58" s="212">
        <f t="shared" si="18"/>
        <v>0</v>
      </c>
      <c r="N58" s="183"/>
      <c r="O58" s="183"/>
      <c r="P58" s="187"/>
      <c r="Q58" s="118"/>
      <c r="R58" s="118"/>
      <c r="S58" s="180"/>
      <c r="T58" s="441"/>
    </row>
    <row r="59" spans="1:20" x14ac:dyDescent="0.35">
      <c r="A59" s="266" t="s">
        <v>174</v>
      </c>
      <c r="B59" s="388" t="str">
        <f>VLOOKUP(A59,'urbano_PIANO_INV-INFR'!D$39:E$60,2,FALSE)</f>
        <v>SPECIFICARE______</v>
      </c>
      <c r="C59" s="112"/>
      <c r="D59" s="390"/>
      <c r="E59" s="385"/>
      <c r="F59" s="181"/>
      <c r="G59" s="179"/>
      <c r="H59" s="118"/>
      <c r="I59" s="447"/>
      <c r="J59" s="182"/>
      <c r="K59" s="179"/>
      <c r="L59" s="180"/>
      <c r="M59" s="212">
        <f t="shared" si="18"/>
        <v>0</v>
      </c>
      <c r="N59" s="183"/>
      <c r="O59" s="118"/>
      <c r="P59" s="180"/>
      <c r="Q59" s="118"/>
      <c r="R59" s="118"/>
      <c r="S59" s="180"/>
      <c r="T59" s="428"/>
    </row>
    <row r="60" spans="1:20" x14ac:dyDescent="0.35">
      <c r="A60" s="266" t="s">
        <v>173</v>
      </c>
      <c r="B60" s="388" t="str">
        <f>VLOOKUP(A60,'urbano_PIANO_INV-INFR'!D$39:E$60,2,FALSE)</f>
        <v>SPECIFICARE______</v>
      </c>
      <c r="C60" s="112"/>
      <c r="D60" s="390"/>
      <c r="E60" s="385"/>
      <c r="F60" s="181"/>
      <c r="G60" s="179"/>
      <c r="H60" s="118"/>
      <c r="I60" s="447"/>
      <c r="J60" s="182"/>
      <c r="K60" s="179"/>
      <c r="L60" s="180"/>
      <c r="M60" s="212">
        <f t="shared" si="17"/>
        <v>0</v>
      </c>
      <c r="N60" s="183"/>
      <c r="O60" s="118"/>
      <c r="P60" s="180"/>
      <c r="Q60" s="118"/>
      <c r="R60" s="118"/>
      <c r="S60" s="180"/>
      <c r="T60" s="428"/>
    </row>
    <row r="61" spans="1:20" x14ac:dyDescent="0.35">
      <c r="A61" s="266" t="s">
        <v>174</v>
      </c>
      <c r="B61" s="388" t="str">
        <f>VLOOKUP(A61,'urbano_PIANO_INV-INFR'!D$39:E$60,2,FALSE)</f>
        <v>SPECIFICARE______</v>
      </c>
      <c r="C61" s="112"/>
      <c r="D61" s="390"/>
      <c r="E61" s="385"/>
      <c r="F61" s="181"/>
      <c r="G61" s="179"/>
      <c r="H61" s="118"/>
      <c r="I61" s="447"/>
      <c r="J61" s="182"/>
      <c r="K61" s="179"/>
      <c r="L61" s="180"/>
      <c r="M61" s="212">
        <f t="shared" ref="M61:M70" si="19">K61+L61</f>
        <v>0</v>
      </c>
      <c r="N61" s="183"/>
      <c r="O61" s="118"/>
      <c r="P61" s="180"/>
      <c r="Q61" s="118"/>
      <c r="R61" s="118"/>
      <c r="S61" s="180"/>
      <c r="T61" s="428"/>
    </row>
    <row r="62" spans="1:20" x14ac:dyDescent="0.35">
      <c r="A62" s="266" t="s">
        <v>469</v>
      </c>
      <c r="B62" s="388" t="str">
        <f>VLOOKUP(A62,'urbano_PIANO_INV-INFR'!D$39:E$60,2,FALSE)</f>
        <v>SPECIFICARE______</v>
      </c>
      <c r="C62" s="112"/>
      <c r="D62" s="390"/>
      <c r="E62" s="385"/>
      <c r="F62" s="181"/>
      <c r="G62" s="199"/>
      <c r="H62" s="195"/>
      <c r="I62" s="447"/>
      <c r="J62" s="191"/>
      <c r="K62" s="188"/>
      <c r="L62" s="192"/>
      <c r="M62" s="212">
        <f t="shared" si="19"/>
        <v>0</v>
      </c>
      <c r="N62" s="183"/>
      <c r="O62" s="118"/>
      <c r="P62" s="180"/>
      <c r="Q62" s="118"/>
      <c r="R62" s="118"/>
      <c r="S62" s="180"/>
      <c r="T62" s="428"/>
    </row>
    <row r="63" spans="1:20" x14ac:dyDescent="0.35">
      <c r="A63" s="266" t="s">
        <v>470</v>
      </c>
      <c r="B63" s="388" t="str">
        <f>VLOOKUP(A63,'urbano_PIANO_INV-INFR'!D$39:E$60,2,FALSE)</f>
        <v>SPECIFICARE______</v>
      </c>
      <c r="C63" s="112"/>
      <c r="D63" s="390"/>
      <c r="E63" s="385"/>
      <c r="F63" s="181"/>
      <c r="G63" s="199"/>
      <c r="H63" s="195"/>
      <c r="I63" s="447"/>
      <c r="J63" s="191"/>
      <c r="K63" s="188"/>
      <c r="L63" s="192"/>
      <c r="M63" s="212">
        <f t="shared" si="19"/>
        <v>0</v>
      </c>
      <c r="N63" s="183"/>
      <c r="O63" s="118"/>
      <c r="P63" s="180"/>
      <c r="Q63" s="118"/>
      <c r="R63" s="118"/>
      <c r="S63" s="180"/>
      <c r="T63" s="428"/>
    </row>
    <row r="64" spans="1:20" x14ac:dyDescent="0.35">
      <c r="A64" s="266" t="s">
        <v>174</v>
      </c>
      <c r="B64" s="388" t="str">
        <f>VLOOKUP(A64,'urbano_PIANO_INV-INFR'!D$39:E$60,2,FALSE)</f>
        <v>SPECIFICARE______</v>
      </c>
      <c r="C64" s="112"/>
      <c r="D64" s="390"/>
      <c r="E64" s="385"/>
      <c r="F64" s="181"/>
      <c r="G64" s="199"/>
      <c r="H64" s="195"/>
      <c r="I64" s="447"/>
      <c r="J64" s="191"/>
      <c r="K64" s="188"/>
      <c r="L64" s="192"/>
      <c r="M64" s="212">
        <f t="shared" si="19"/>
        <v>0</v>
      </c>
      <c r="N64" s="183"/>
      <c r="O64" s="118"/>
      <c r="P64" s="180"/>
      <c r="Q64" s="118"/>
      <c r="R64" s="118"/>
      <c r="S64" s="180"/>
      <c r="T64" s="428"/>
    </row>
    <row r="65" spans="1:20" x14ac:dyDescent="0.35">
      <c r="A65" s="266" t="s">
        <v>179</v>
      </c>
      <c r="B65" s="388" t="str">
        <f>VLOOKUP(A65,'urbano_PIANO_INV-INFR'!D$39:E$60,2,FALSE)</f>
        <v>SPECIFICARE______</v>
      </c>
      <c r="C65" s="112"/>
      <c r="D65" s="390"/>
      <c r="E65" s="385"/>
      <c r="F65" s="181"/>
      <c r="G65" s="199"/>
      <c r="H65" s="195"/>
      <c r="I65" s="447"/>
      <c r="J65" s="191"/>
      <c r="K65" s="188"/>
      <c r="L65" s="192"/>
      <c r="M65" s="212">
        <f t="shared" si="19"/>
        <v>0</v>
      </c>
      <c r="N65" s="183"/>
      <c r="O65" s="118"/>
      <c r="P65" s="180"/>
      <c r="Q65" s="118"/>
      <c r="R65" s="118"/>
      <c r="S65" s="180"/>
      <c r="T65" s="428"/>
    </row>
    <row r="66" spans="1:20" x14ac:dyDescent="0.35">
      <c r="A66" s="266" t="s">
        <v>173</v>
      </c>
      <c r="B66" s="388" t="str">
        <f>VLOOKUP(A66,'urbano_PIANO_INV-INFR'!D$39:E$60,2,FALSE)</f>
        <v>SPECIFICARE______</v>
      </c>
      <c r="C66" s="112"/>
      <c r="D66" s="390"/>
      <c r="E66" s="385"/>
      <c r="F66" s="181"/>
      <c r="G66" s="199"/>
      <c r="H66" s="195"/>
      <c r="I66" s="447"/>
      <c r="J66" s="191"/>
      <c r="K66" s="188"/>
      <c r="L66" s="192"/>
      <c r="M66" s="212">
        <f t="shared" si="19"/>
        <v>0</v>
      </c>
      <c r="N66" s="183"/>
      <c r="O66" s="118"/>
      <c r="P66" s="180"/>
      <c r="Q66" s="118"/>
      <c r="R66" s="118"/>
      <c r="S66" s="180"/>
      <c r="T66" s="428"/>
    </row>
    <row r="67" spans="1:20" x14ac:dyDescent="0.35">
      <c r="A67" s="266" t="s">
        <v>182</v>
      </c>
      <c r="B67" s="388" t="str">
        <f>VLOOKUP(A67,'urbano_PIANO_INV-INFR'!D$39:E$60,2,FALSE)</f>
        <v>SPECIFICARE______</v>
      </c>
      <c r="C67" s="112"/>
      <c r="D67" s="390"/>
      <c r="E67" s="385"/>
      <c r="F67" s="181"/>
      <c r="G67" s="199"/>
      <c r="H67" s="195"/>
      <c r="I67" s="447"/>
      <c r="J67" s="191"/>
      <c r="K67" s="188"/>
      <c r="L67" s="192"/>
      <c r="M67" s="212">
        <f t="shared" si="19"/>
        <v>0</v>
      </c>
      <c r="N67" s="183"/>
      <c r="O67" s="118"/>
      <c r="P67" s="180"/>
      <c r="Q67" s="118"/>
      <c r="R67" s="118"/>
      <c r="S67" s="180"/>
      <c r="T67" s="428"/>
    </row>
    <row r="68" spans="1:20" x14ac:dyDescent="0.35">
      <c r="A68" s="266" t="s">
        <v>182</v>
      </c>
      <c r="B68" s="388" t="str">
        <f>VLOOKUP(A68,'urbano_PIANO_INV-INFR'!D$39:E$60,2,FALSE)</f>
        <v>SPECIFICARE______</v>
      </c>
      <c r="C68" s="112"/>
      <c r="D68" s="390"/>
      <c r="E68" s="385"/>
      <c r="F68" s="181"/>
      <c r="G68" s="199"/>
      <c r="H68" s="195"/>
      <c r="I68" s="447"/>
      <c r="J68" s="191"/>
      <c r="K68" s="188"/>
      <c r="L68" s="192"/>
      <c r="M68" s="212">
        <f t="shared" si="19"/>
        <v>0</v>
      </c>
      <c r="N68" s="183"/>
      <c r="O68" s="118"/>
      <c r="P68" s="180"/>
      <c r="Q68" s="118"/>
      <c r="R68" s="118"/>
      <c r="S68" s="180"/>
      <c r="T68" s="428"/>
    </row>
    <row r="69" spans="1:20" x14ac:dyDescent="0.35">
      <c r="A69" s="266" t="s">
        <v>174</v>
      </c>
      <c r="B69" s="388" t="str">
        <f>VLOOKUP(A69,'urbano_PIANO_INV-INFR'!D$39:E$60,2,FALSE)</f>
        <v>SPECIFICARE______</v>
      </c>
      <c r="C69" s="112"/>
      <c r="D69" s="390"/>
      <c r="E69" s="385"/>
      <c r="F69" s="181"/>
      <c r="G69" s="199"/>
      <c r="H69" s="195"/>
      <c r="I69" s="447"/>
      <c r="J69" s="191"/>
      <c r="K69" s="188"/>
      <c r="L69" s="192"/>
      <c r="M69" s="212">
        <f t="shared" si="19"/>
        <v>0</v>
      </c>
      <c r="N69" s="183"/>
      <c r="O69" s="118"/>
      <c r="P69" s="180"/>
      <c r="Q69" s="118"/>
      <c r="R69" s="118"/>
      <c r="S69" s="180"/>
      <c r="T69" s="428"/>
    </row>
    <row r="70" spans="1:20" x14ac:dyDescent="0.35">
      <c r="A70" s="266" t="s">
        <v>173</v>
      </c>
      <c r="B70" s="388" t="str">
        <f>VLOOKUP(A70,'urbano_PIANO_INV-INFR'!D$39:E$60,2,FALSE)</f>
        <v>SPECIFICARE______</v>
      </c>
      <c r="C70" s="112"/>
      <c r="D70" s="390"/>
      <c r="E70" s="385"/>
      <c r="F70" s="181"/>
      <c r="G70" s="199"/>
      <c r="H70" s="195"/>
      <c r="I70" s="447"/>
      <c r="J70" s="191"/>
      <c r="K70" s="188"/>
      <c r="L70" s="192"/>
      <c r="M70" s="212">
        <f t="shared" si="19"/>
        <v>0</v>
      </c>
      <c r="N70" s="183"/>
      <c r="O70" s="118"/>
      <c r="P70" s="180"/>
      <c r="Q70" s="118"/>
      <c r="R70" s="118"/>
      <c r="S70" s="180"/>
      <c r="T70" s="428"/>
    </row>
    <row r="71" spans="1:20" ht="15" thickBot="1" x14ac:dyDescent="0.4">
      <c r="A71" s="266" t="s">
        <v>172</v>
      </c>
      <c r="B71" s="388" t="str">
        <f>VLOOKUP(A71,'urbano_PIANO_INV-INFR'!D$39:E$60,2,FALSE)</f>
        <v>SPECIFICARE______</v>
      </c>
      <c r="C71" s="112"/>
      <c r="D71" s="390"/>
      <c r="E71" s="195"/>
      <c r="F71" s="190"/>
      <c r="G71" s="199"/>
      <c r="H71" s="195"/>
      <c r="I71" s="447"/>
      <c r="J71" s="191"/>
      <c r="K71" s="188"/>
      <c r="L71" s="244"/>
      <c r="M71" s="245">
        <f t="shared" si="17"/>
        <v>0</v>
      </c>
      <c r="N71" s="246"/>
      <c r="O71" s="189"/>
      <c r="P71" s="237"/>
      <c r="Q71" s="189"/>
      <c r="R71" s="189"/>
      <c r="S71" s="237"/>
      <c r="T71" s="478"/>
    </row>
    <row r="72" spans="1:20" ht="15" thickBot="1" x14ac:dyDescent="0.4">
      <c r="A72" s="479"/>
      <c r="B72" s="480"/>
      <c r="C72" s="395" t="s">
        <v>280</v>
      </c>
      <c r="D72" s="396">
        <f>SUM(D45:D71)</f>
        <v>0</v>
      </c>
      <c r="E72" s="481"/>
      <c r="F72" s="482"/>
      <c r="G72" s="397">
        <f>SUM(G45:G71)</f>
        <v>0</v>
      </c>
      <c r="H72" s="393" t="s">
        <v>280</v>
      </c>
      <c r="I72" s="247"/>
      <c r="J72" s="242"/>
      <c r="K72" s="242">
        <f t="shared" ref="K72:L72" si="20">SUM(K45:K71)</f>
        <v>0</v>
      </c>
      <c r="L72" s="242">
        <f t="shared" si="20"/>
        <v>0</v>
      </c>
      <c r="M72" s="242">
        <f>SUM(M45:M71)</f>
        <v>0</v>
      </c>
      <c r="N72" s="242"/>
      <c r="O72" s="242"/>
      <c r="P72" s="242">
        <f>SUM(P45:P71)</f>
        <v>0</v>
      </c>
      <c r="Q72" s="482"/>
      <c r="R72" s="482"/>
      <c r="S72" s="242">
        <f>SUM(S45:S71)</f>
        <v>0</v>
      </c>
      <c r="T72" s="483"/>
    </row>
    <row r="73" spans="1:20" x14ac:dyDescent="0.35">
      <c r="G73" s="484"/>
    </row>
    <row r="74" spans="1:20" ht="15" thickBot="1" x14ac:dyDescent="0.4"/>
    <row r="75" spans="1:20" ht="53.25" customHeight="1" thickBot="1" x14ac:dyDescent="0.4">
      <c r="A75" s="1538" t="s">
        <v>6</v>
      </c>
      <c r="B75" s="1539"/>
      <c r="C75" s="1539"/>
      <c r="D75" s="1539"/>
      <c r="E75" s="1539"/>
      <c r="F75" s="1539"/>
      <c r="G75" s="1539"/>
      <c r="H75" s="1539"/>
      <c r="I75" s="1539"/>
      <c r="J75" s="1539"/>
      <c r="K75" s="1539"/>
      <c r="L75" s="1539"/>
      <c r="M75" s="1539"/>
      <c r="N75" s="1539"/>
      <c r="O75" s="1539"/>
      <c r="P75" s="1539"/>
      <c r="Q75" s="1539"/>
      <c r="R75" s="1539"/>
      <c r="S75" s="1539"/>
      <c r="T75" s="1540"/>
    </row>
  </sheetData>
  <sheetProtection algorithmName="SHA-512" hashValue="OkEBvw9wyB0eRRheQL9I89cm/M0YlatDU1iuWWn/G+6tj2MWm2P1GE+VU+8dPZIaWN6SFft+xihOeFec2z0d7Q==" saltValue="yn/RnT/WMgz/90qpPlSmKA==" spinCount="100000" sheet="1" objects="1" scenarios="1"/>
  <mergeCells count="27">
    <mergeCell ref="A2:R2"/>
    <mergeCell ref="A13:R13"/>
    <mergeCell ref="H11:J11"/>
    <mergeCell ref="H6:K6"/>
    <mergeCell ref="M6:P6"/>
    <mergeCell ref="M7:O7"/>
    <mergeCell ref="M9:O9"/>
    <mergeCell ref="M11:O11"/>
    <mergeCell ref="A9:C9"/>
    <mergeCell ref="D9:F9"/>
    <mergeCell ref="H7:J7"/>
    <mergeCell ref="H9:J9"/>
    <mergeCell ref="D11:F11"/>
    <mergeCell ref="A4:R4"/>
    <mergeCell ref="A75:T75"/>
    <mergeCell ref="A6:C7"/>
    <mergeCell ref="D6:F7"/>
    <mergeCell ref="A11:C11"/>
    <mergeCell ref="D15:J15"/>
    <mergeCell ref="K15:Q15"/>
    <mergeCell ref="A42:T42"/>
    <mergeCell ref="R15:R16"/>
    <mergeCell ref="B43:B44"/>
    <mergeCell ref="A43:A44"/>
    <mergeCell ref="A15:A17"/>
    <mergeCell ref="B15:B17"/>
    <mergeCell ref="C15:C17"/>
  </mergeCells>
  <phoneticPr fontId="59" type="noConversion"/>
  <dataValidations count="9">
    <dataValidation type="list" allowBlank="1" showInputMessage="1" showErrorMessage="1" sqref="R45:R71" xr:uid="{00000000-0002-0000-0C00-000000000000}">
      <formula1>"si,"</formula1>
    </dataValidation>
    <dataValidation type="list" allowBlank="1" showInputMessage="1" showErrorMessage="1" sqref="R18:R38 T45:T71" xr:uid="{00000000-0002-0000-0C00-000001000000}">
      <formula1>"si"</formula1>
    </dataValidation>
    <dataValidation type="list" allowBlank="1" showInputMessage="1" showErrorMessage="1" sqref="N45:N71" xr:uid="{00000000-0002-0000-0C00-000002000000}">
      <formula1>$B$18:$B$38</formula1>
    </dataValidation>
    <dataValidation allowBlank="1" showErrorMessage="1" sqref="K7:K12 P7:P10" xr:uid="{00000000-0002-0000-0C00-000003000000}"/>
    <dataValidation allowBlank="1" showInputMessage="1" showErrorMessage="1" prompt="è la differenza tra l'importo degli oneri della sicurezza del SAL e il precedente" sqref="G18:G38" xr:uid="{00000000-0002-0000-0C00-000004000000}"/>
    <dataValidation allowBlank="1" showInputMessage="1" showErrorMessage="1" prompt="è la differenza tra l'importo dei lavori del Sal e il precedente" sqref="E18:E38" xr:uid="{00000000-0002-0000-0C00-000005000000}"/>
    <dataValidation allowBlank="1" showInputMessage="1" showErrorMessage="1" promptTitle="ATTENZIONE:" prompt=" è la differenza tra l'importo dei lavori del Sal (esclusivamente legato alle infrastrutture di supporto) e il precedente" sqref="L18:L38" xr:uid="{00000000-0002-0000-0C00-000006000000}"/>
    <dataValidation allowBlank="1" showInputMessage="1" showErrorMessage="1" promptTitle="ATTENZIONE:" prompt=" è la differenza tra l'importo degli onoeri della sicurezza i del Sal (esclusivamente legato alle infrastrutture di supporto) e il precedente" sqref="N18:N38" xr:uid="{00000000-0002-0000-0C00-000007000000}"/>
    <dataValidation type="date" operator="lessThan" allowBlank="1" showInputMessage="1" showErrorMessage="1" errorTitle="attenzione " error="data fattura non ammessa art. 2 c. 5 del D.D. 445/2025" prompt="entro il 31/12/2028_x000a_" sqref="I45:I71" xr:uid="{4EA38D69-1F28-40BC-B0B6-B1EF7CD4EA7B}">
      <formula1>47118</formula1>
    </dataValidation>
  </dataValidations>
  <pageMargins left="0.7" right="0.7" top="0.75" bottom="0.75" header="0.3" footer="0.3"/>
  <pageSetup paperSize="8" scale="58"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8000000}">
          <x14:formula1>
            <xm:f>'urbano_PIANO_INV-INFR'!$D$39:$D$60</xm:f>
          </x14:formula1>
          <xm:sqref>A18:A38 A45:A71</xm:sqref>
        </x14:dataValidation>
        <x14:dataValidation type="list" allowBlank="1" showInputMessage="1" showErrorMessage="1" prompt="Scegliere la regione beneficiaria dal menù a tendina_x000a_" xr:uid="{00000000-0002-0000-0C00-000009000000}">
          <x14:formula1>
            <xm:f>'DATI EROGAZIONI'!$A$2:$A$20</xm:f>
          </x14:formula1>
          <xm:sqref>D6:F7</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CCFFFF"/>
    <pageSetUpPr fitToPage="1"/>
  </sheetPr>
  <dimension ref="A1:AC89"/>
  <sheetViews>
    <sheetView workbookViewId="0">
      <selection activeCell="G20" sqref="G20"/>
    </sheetView>
  </sheetViews>
  <sheetFormatPr defaultColWidth="8.54296875" defaultRowHeight="14.5" x14ac:dyDescent="0.35"/>
  <cols>
    <col min="1" max="1" width="19.54296875" style="104" customWidth="1"/>
    <col min="2" max="2" width="31.453125" style="104" customWidth="1"/>
    <col min="3" max="3" width="25.453125" style="104" bestFit="1" customWidth="1"/>
    <col min="4" max="4" width="15.453125" style="104" customWidth="1"/>
    <col min="5" max="5" width="11.54296875" style="104" bestFit="1" customWidth="1"/>
    <col min="6" max="6" width="13.453125" style="104" bestFit="1" customWidth="1"/>
    <col min="7" max="7" width="17.81640625" style="104" bestFit="1" customWidth="1"/>
    <col min="8" max="8" width="17.1796875" style="104" customWidth="1"/>
    <col min="9" max="9" width="11.453125" style="104" bestFit="1" customWidth="1"/>
    <col min="10" max="10" width="14" style="104" customWidth="1"/>
    <col min="11" max="12" width="12.1796875" style="104" bestFit="1" customWidth="1"/>
    <col min="13" max="13" width="18" style="104" customWidth="1"/>
    <col min="14" max="14" width="17.81640625" style="104" customWidth="1"/>
    <col min="15" max="15" width="13.54296875" style="104" bestFit="1" customWidth="1"/>
    <col min="16" max="16" width="11.453125" style="104" bestFit="1" customWidth="1"/>
    <col min="17" max="17" width="13.54296875" style="104" customWidth="1"/>
    <col min="18" max="18" width="16.81640625" style="104" customWidth="1"/>
    <col min="19" max="19" width="14.453125" style="104" customWidth="1"/>
    <col min="20" max="20" width="31.453125" style="104" customWidth="1"/>
    <col min="21" max="16384" width="8.54296875" style="104"/>
  </cols>
  <sheetData>
    <row r="1" spans="1:29" ht="15" thickBot="1" x14ac:dyDescent="0.4">
      <c r="A1" s="460"/>
      <c r="B1" s="434"/>
      <c r="C1" s="461"/>
      <c r="D1" s="462"/>
      <c r="E1" s="462"/>
      <c r="F1" s="462"/>
      <c r="G1" s="433"/>
      <c r="H1" s="463"/>
      <c r="I1" s="434"/>
      <c r="J1" s="434"/>
      <c r="K1" s="464"/>
      <c r="L1" s="464"/>
      <c r="M1" s="464"/>
      <c r="N1" s="464"/>
      <c r="O1" s="464"/>
      <c r="P1" s="461"/>
      <c r="Q1" s="434"/>
      <c r="R1" s="433"/>
      <c r="S1" s="434"/>
      <c r="T1" s="434"/>
      <c r="U1" s="434"/>
      <c r="V1" s="461"/>
      <c r="W1" s="461"/>
      <c r="X1" s="434"/>
      <c r="Y1" s="461"/>
      <c r="Z1" s="461"/>
      <c r="AA1" s="461"/>
      <c r="AB1" s="461"/>
      <c r="AC1" s="434"/>
    </row>
    <row r="2" spans="1:29" ht="36.75" customHeight="1" thickBot="1" x14ac:dyDescent="0.4">
      <c r="A2" s="1140" t="s">
        <v>99</v>
      </c>
      <c r="B2" s="1141"/>
      <c r="C2" s="1141"/>
      <c r="D2" s="1141"/>
      <c r="E2" s="1141"/>
      <c r="F2" s="1141"/>
      <c r="G2" s="1141"/>
      <c r="H2" s="1141"/>
      <c r="I2" s="1141"/>
      <c r="J2" s="1141"/>
      <c r="K2" s="1141"/>
      <c r="L2" s="1141"/>
      <c r="M2" s="1141"/>
      <c r="N2" s="1141"/>
      <c r="O2" s="1141"/>
      <c r="P2" s="1141"/>
      <c r="Q2" s="1141"/>
      <c r="R2" s="1142"/>
      <c r="S2" s="105"/>
      <c r="T2" s="105"/>
      <c r="U2" s="105"/>
      <c r="V2" s="105"/>
      <c r="W2" s="105"/>
      <c r="X2" s="105"/>
      <c r="Y2" s="105"/>
      <c r="Z2" s="105"/>
      <c r="AA2" s="105"/>
      <c r="AB2" s="105"/>
      <c r="AC2" s="105"/>
    </row>
    <row r="3" spans="1:29" ht="23" thickBot="1" x14ac:dyDescent="0.4">
      <c r="A3" s="465"/>
      <c r="C3" s="429"/>
      <c r="D3" s="429"/>
      <c r="E3" s="429"/>
      <c r="F3" s="429"/>
      <c r="G3" s="429"/>
      <c r="H3" s="429"/>
      <c r="I3" s="429"/>
      <c r="J3" s="429"/>
      <c r="K3" s="429"/>
      <c r="L3" s="429"/>
      <c r="M3" s="429"/>
      <c r="N3" s="429"/>
      <c r="O3" s="429"/>
      <c r="P3" s="429"/>
      <c r="Q3" s="429"/>
      <c r="R3" s="429"/>
      <c r="S3" s="429"/>
      <c r="T3" s="429"/>
      <c r="U3" s="429"/>
      <c r="V3" s="429"/>
      <c r="W3" s="429"/>
      <c r="X3" s="429"/>
      <c r="Y3" s="429"/>
      <c r="Z3" s="429"/>
      <c r="AA3" s="429"/>
      <c r="AB3" s="429"/>
      <c r="AC3" s="429"/>
    </row>
    <row r="4" spans="1:29" ht="18" customHeight="1" thickBot="1" x14ac:dyDescent="0.4">
      <c r="A4" s="1146" t="s">
        <v>396</v>
      </c>
      <c r="B4" s="1147"/>
      <c r="C4" s="1147"/>
      <c r="D4" s="1147"/>
      <c r="E4" s="1147"/>
      <c r="F4" s="1147"/>
      <c r="G4" s="1147"/>
      <c r="H4" s="1147"/>
      <c r="I4" s="1147"/>
      <c r="J4" s="1147"/>
      <c r="K4" s="1147"/>
      <c r="L4" s="1147"/>
      <c r="M4" s="1147"/>
      <c r="N4" s="1147"/>
      <c r="O4" s="1147"/>
      <c r="P4" s="1147"/>
      <c r="Q4" s="1147"/>
      <c r="R4" s="1148"/>
      <c r="S4" s="106"/>
      <c r="T4" s="106"/>
      <c r="U4" s="106"/>
      <c r="V4" s="106"/>
      <c r="W4" s="106"/>
      <c r="X4" s="106"/>
      <c r="Y4" s="106"/>
      <c r="Z4" s="106"/>
      <c r="AA4" s="106"/>
      <c r="AB4" s="106"/>
      <c r="AC4" s="106"/>
    </row>
    <row r="5" spans="1:29" ht="18" thickBot="1" x14ac:dyDescent="0.4">
      <c r="A5" s="236"/>
      <c r="B5" s="65"/>
      <c r="C5" s="65"/>
      <c r="D5" s="65"/>
      <c r="E5" s="65"/>
      <c r="F5" s="65"/>
      <c r="G5" s="65"/>
      <c r="H5" s="65"/>
      <c r="I5" s="106"/>
      <c r="J5" s="106"/>
      <c r="K5" s="106"/>
      <c r="L5" s="106"/>
      <c r="M5" s="106"/>
      <c r="N5" s="106"/>
      <c r="O5" s="106"/>
      <c r="P5" s="106"/>
      <c r="Q5" s="106"/>
      <c r="R5" s="106"/>
      <c r="S5" s="106"/>
      <c r="T5" s="106"/>
      <c r="U5" s="106"/>
      <c r="V5" s="106"/>
      <c r="W5" s="106"/>
      <c r="X5" s="106"/>
      <c r="Y5" s="106"/>
      <c r="Z5" s="106"/>
      <c r="AA5" s="106"/>
      <c r="AB5" s="106"/>
      <c r="AC5" s="106"/>
    </row>
    <row r="6" spans="1:29" ht="28" thickBot="1" x14ac:dyDescent="0.4">
      <c r="A6" s="1015" t="s">
        <v>2</v>
      </c>
      <c r="B6" s="1016"/>
      <c r="C6" s="1016"/>
      <c r="D6" s="1541" t="s">
        <v>412</v>
      </c>
      <c r="E6" s="1541"/>
      <c r="F6" s="1542"/>
      <c r="G6" s="34"/>
      <c r="H6" s="1570"/>
      <c r="I6" s="1570"/>
      <c r="J6" s="1570"/>
      <c r="K6" s="1570"/>
      <c r="L6" s="34"/>
      <c r="M6" s="1571" t="s">
        <v>350</v>
      </c>
      <c r="N6" s="1572"/>
      <c r="O6" s="1572"/>
      <c r="P6" s="1573"/>
      <c r="Q6" s="34"/>
      <c r="R6" s="34"/>
      <c r="S6" s="34"/>
      <c r="T6" s="34"/>
      <c r="U6" s="34"/>
      <c r="V6" s="34"/>
      <c r="W6" s="34"/>
      <c r="X6" s="34"/>
      <c r="Y6" s="34"/>
      <c r="Z6" s="34"/>
      <c r="AA6" s="34"/>
      <c r="AB6" s="34"/>
      <c r="AC6" s="34"/>
    </row>
    <row r="7" spans="1:29" ht="15" customHeight="1" thickBot="1" x14ac:dyDescent="0.4">
      <c r="A7" s="1019"/>
      <c r="B7" s="1020"/>
      <c r="C7" s="1020"/>
      <c r="D7" s="1268"/>
      <c r="E7" s="1268"/>
      <c r="F7" s="1269"/>
      <c r="H7" s="1582"/>
      <c r="I7" s="1582"/>
      <c r="J7" s="1582"/>
      <c r="K7" s="409"/>
      <c r="L7" s="51"/>
      <c r="M7" s="1574" t="s">
        <v>351</v>
      </c>
      <c r="N7" s="1575"/>
      <c r="O7" s="1576"/>
      <c r="P7" s="235">
        <f>M86</f>
        <v>0</v>
      </c>
    </row>
    <row r="8" spans="1:29" ht="12.75" customHeight="1" thickBot="1" x14ac:dyDescent="0.7">
      <c r="A8" s="29"/>
      <c r="B8" s="29"/>
      <c r="C8" s="29"/>
      <c r="D8" s="29"/>
      <c r="E8" s="466"/>
      <c r="F8" s="466"/>
      <c r="I8" s="466"/>
      <c r="J8" s="466"/>
      <c r="K8" s="466"/>
      <c r="L8" s="466"/>
      <c r="M8" s="465"/>
      <c r="N8" s="466"/>
      <c r="O8" s="466"/>
      <c r="P8" s="467"/>
      <c r="Q8" s="466"/>
      <c r="R8" s="466"/>
      <c r="S8" s="466"/>
      <c r="T8" s="466"/>
      <c r="U8" s="466"/>
      <c r="V8" s="468"/>
      <c r="W8" s="468"/>
      <c r="X8" s="468"/>
      <c r="Y8" s="469"/>
      <c r="Z8" s="177"/>
      <c r="AA8" s="33"/>
      <c r="AB8" s="33"/>
      <c r="AC8" s="33"/>
    </row>
    <row r="9" spans="1:29" ht="38.5" customHeight="1" thickBot="1" x14ac:dyDescent="0.4">
      <c r="A9" s="1143" t="s">
        <v>19</v>
      </c>
      <c r="B9" s="1144"/>
      <c r="C9" s="1144"/>
      <c r="D9" s="1580">
        <f>'EXTRA-urbano_PIANO_INV-INFR '!G34</f>
        <v>0</v>
      </c>
      <c r="E9" s="1580"/>
      <c r="F9" s="1581"/>
      <c r="H9" s="1569"/>
      <c r="I9" s="1569"/>
      <c r="J9" s="1569"/>
      <c r="K9" s="409"/>
      <c r="L9" s="102"/>
      <c r="M9" s="1577" t="s">
        <v>353</v>
      </c>
      <c r="N9" s="1578"/>
      <c r="O9" s="1579"/>
      <c r="P9" s="235">
        <f>S86</f>
        <v>0</v>
      </c>
      <c r="Q9" s="102"/>
      <c r="R9" s="102"/>
      <c r="S9" s="102"/>
      <c r="T9" s="102"/>
      <c r="U9" s="102"/>
      <c r="V9" s="102"/>
      <c r="W9" s="102"/>
      <c r="X9" s="102"/>
      <c r="Y9" s="102"/>
      <c r="Z9" s="102"/>
      <c r="AA9" s="102"/>
      <c r="AB9" s="102"/>
      <c r="AC9" s="102"/>
    </row>
    <row r="10" spans="1:29" ht="15" customHeight="1" thickBot="1" x14ac:dyDescent="0.4">
      <c r="K10" s="470"/>
      <c r="M10" s="471"/>
      <c r="N10" s="407"/>
      <c r="O10" s="407"/>
      <c r="P10" s="472"/>
    </row>
    <row r="11" spans="1:29" ht="33.65" customHeight="1" thickBot="1" x14ac:dyDescent="0.4">
      <c r="A11" s="1543" t="s">
        <v>4</v>
      </c>
      <c r="B11" s="1544"/>
      <c r="C11" s="1545"/>
      <c r="D11" s="1583"/>
      <c r="E11" s="1583"/>
      <c r="F11" s="1584"/>
      <c r="H11" s="1569"/>
      <c r="I11" s="1569"/>
      <c r="J11" s="1569"/>
      <c r="K11" s="409"/>
      <c r="L11" s="121"/>
      <c r="M11" s="1577" t="s">
        <v>354</v>
      </c>
      <c r="N11" s="1578"/>
      <c r="O11" s="1579"/>
      <c r="P11" s="416">
        <f>P7-P9</f>
        <v>0</v>
      </c>
      <c r="Q11" s="121"/>
    </row>
    <row r="12" spans="1:29" ht="15" thickBot="1" x14ac:dyDescent="0.4"/>
    <row r="13" spans="1:29" ht="36.65" customHeight="1" thickBot="1" x14ac:dyDescent="0.4">
      <c r="A13" s="1299" t="s">
        <v>397</v>
      </c>
      <c r="B13" s="1300"/>
      <c r="C13" s="1300"/>
      <c r="D13" s="1300"/>
      <c r="E13" s="1300"/>
      <c r="F13" s="1300"/>
      <c r="G13" s="1300"/>
      <c r="H13" s="1300"/>
      <c r="I13" s="1300"/>
      <c r="J13" s="1300"/>
      <c r="K13" s="1300"/>
      <c r="L13" s="1300"/>
      <c r="M13" s="1300"/>
      <c r="N13" s="1300"/>
      <c r="O13" s="1300"/>
      <c r="P13" s="1300"/>
      <c r="Q13" s="1300"/>
      <c r="R13" s="1301"/>
      <c r="S13" s="248"/>
      <c r="T13" s="248"/>
    </row>
    <row r="14" spans="1:29" ht="15" thickBot="1" x14ac:dyDescent="0.4">
      <c r="K14" s="113"/>
    </row>
    <row r="15" spans="1:29" ht="16" customHeight="1" thickBot="1" x14ac:dyDescent="0.4">
      <c r="A15" s="1560" t="s">
        <v>356</v>
      </c>
      <c r="B15" s="1563" t="s">
        <v>357</v>
      </c>
      <c r="C15" s="1566" t="s">
        <v>358</v>
      </c>
      <c r="D15" s="1546" t="s">
        <v>359</v>
      </c>
      <c r="E15" s="1547"/>
      <c r="F15" s="1547"/>
      <c r="G15" s="1547"/>
      <c r="H15" s="1547"/>
      <c r="I15" s="1547"/>
      <c r="J15" s="1548"/>
      <c r="K15" s="1549" t="s">
        <v>360</v>
      </c>
      <c r="L15" s="1547"/>
      <c r="M15" s="1547"/>
      <c r="N15" s="1547"/>
      <c r="O15" s="1547"/>
      <c r="P15" s="1547"/>
      <c r="Q15" s="1548"/>
      <c r="R15" s="1554" t="s">
        <v>361</v>
      </c>
    </row>
    <row r="16" spans="1:29" ht="60.5" x14ac:dyDescent="0.35">
      <c r="A16" s="1561"/>
      <c r="B16" s="1564"/>
      <c r="C16" s="1567"/>
      <c r="D16" s="269" t="s">
        <v>362</v>
      </c>
      <c r="E16" s="205" t="s">
        <v>363</v>
      </c>
      <c r="F16" s="205" t="s">
        <v>364</v>
      </c>
      <c r="G16" s="205" t="s">
        <v>365</v>
      </c>
      <c r="H16" s="205" t="s">
        <v>366</v>
      </c>
      <c r="I16" s="205" t="s">
        <v>367</v>
      </c>
      <c r="J16" s="206" t="s">
        <v>368</v>
      </c>
      <c r="K16" s="207" t="s">
        <v>369</v>
      </c>
      <c r="L16" s="208" t="s">
        <v>370</v>
      </c>
      <c r="M16" s="208" t="s">
        <v>371</v>
      </c>
      <c r="N16" s="208" t="s">
        <v>372</v>
      </c>
      <c r="O16" s="208" t="s">
        <v>373</v>
      </c>
      <c r="P16" s="209" t="s">
        <v>367</v>
      </c>
      <c r="Q16" s="210" t="s">
        <v>368</v>
      </c>
      <c r="R16" s="1555"/>
    </row>
    <row r="17" spans="1:18" ht="15" thickBot="1" x14ac:dyDescent="0.4">
      <c r="A17" s="1562"/>
      <c r="B17" s="1565"/>
      <c r="C17" s="1568"/>
      <c r="D17" s="270" t="s">
        <v>326</v>
      </c>
      <c r="E17" s="216" t="s">
        <v>326</v>
      </c>
      <c r="F17" s="216" t="s">
        <v>326</v>
      </c>
      <c r="G17" s="216" t="s">
        <v>326</v>
      </c>
      <c r="H17" s="216" t="s">
        <v>326</v>
      </c>
      <c r="I17" s="216" t="s">
        <v>326</v>
      </c>
      <c r="J17" s="217" t="s">
        <v>326</v>
      </c>
      <c r="K17" s="218" t="s">
        <v>326</v>
      </c>
      <c r="L17" s="216" t="s">
        <v>326</v>
      </c>
      <c r="M17" s="216" t="s">
        <v>326</v>
      </c>
      <c r="N17" s="216" t="s">
        <v>326</v>
      </c>
      <c r="O17" s="216" t="s">
        <v>326</v>
      </c>
      <c r="P17" s="216" t="s">
        <v>326</v>
      </c>
      <c r="Q17" s="217" t="s">
        <v>326</v>
      </c>
      <c r="R17" s="259" t="s">
        <v>374</v>
      </c>
    </row>
    <row r="18" spans="1:18" x14ac:dyDescent="0.35">
      <c r="A18" s="219" t="s">
        <v>227</v>
      </c>
      <c r="B18" s="185"/>
      <c r="C18" s="265"/>
      <c r="D18" s="262"/>
      <c r="E18" s="192"/>
      <c r="F18" s="192"/>
      <c r="G18" s="192"/>
      <c r="H18" s="212">
        <f>E18+G18</f>
        <v>0</v>
      </c>
      <c r="I18" s="192">
        <f>H18*0.5%</f>
        <v>0</v>
      </c>
      <c r="J18" s="213">
        <f>H18-I18</f>
        <v>0</v>
      </c>
      <c r="K18" s="410"/>
      <c r="L18" s="411"/>
      <c r="M18" s="411"/>
      <c r="N18" s="411"/>
      <c r="O18" s="214">
        <f>N18+L18</f>
        <v>0</v>
      </c>
      <c r="P18" s="411">
        <f t="shared" ref="P18:P43" si="0">O18*0.5%</f>
        <v>0</v>
      </c>
      <c r="Q18" s="215">
        <f t="shared" ref="Q18:Q43" si="1">O18-P18</f>
        <v>0</v>
      </c>
      <c r="R18" s="473"/>
    </row>
    <row r="19" spans="1:18" x14ac:dyDescent="0.35">
      <c r="A19" s="193" t="s">
        <v>228</v>
      </c>
      <c r="B19" s="118"/>
      <c r="C19" s="267"/>
      <c r="D19" s="263"/>
      <c r="E19" s="180"/>
      <c r="F19" s="180"/>
      <c r="G19" s="180"/>
      <c r="H19" s="212">
        <f t="shared" ref="H19:H20" si="2">E19+G19</f>
        <v>0</v>
      </c>
      <c r="I19" s="180">
        <f>H19*0.5%</f>
        <v>0</v>
      </c>
      <c r="J19" s="202">
        <f>H19-I19</f>
        <v>0</v>
      </c>
      <c r="K19" s="412"/>
      <c r="L19" s="413"/>
      <c r="M19" s="413"/>
      <c r="N19" s="413"/>
      <c r="O19" s="203">
        <f t="shared" ref="O19:O43" si="3">N19+L19</f>
        <v>0</v>
      </c>
      <c r="P19" s="413">
        <f t="shared" si="0"/>
        <v>0</v>
      </c>
      <c r="Q19" s="204">
        <f t="shared" si="1"/>
        <v>0</v>
      </c>
      <c r="R19" s="474"/>
    </row>
    <row r="20" spans="1:18" x14ac:dyDescent="0.35">
      <c r="A20" s="219" t="s">
        <v>229</v>
      </c>
      <c r="B20" s="185"/>
      <c r="C20" s="265"/>
      <c r="D20" s="262"/>
      <c r="E20" s="192"/>
      <c r="F20" s="192"/>
      <c r="G20" s="192"/>
      <c r="H20" s="212">
        <f t="shared" si="2"/>
        <v>0</v>
      </c>
      <c r="I20" s="192">
        <f t="shared" ref="I20:I35" si="4">H20*0.5%</f>
        <v>0</v>
      </c>
      <c r="J20" s="213">
        <f t="shared" ref="J20:J35" si="5">H20-I20</f>
        <v>0</v>
      </c>
      <c r="K20" s="410"/>
      <c r="L20" s="411"/>
      <c r="M20" s="411"/>
      <c r="N20" s="411"/>
      <c r="O20" s="214">
        <f t="shared" si="3"/>
        <v>0</v>
      </c>
      <c r="P20" s="411">
        <f t="shared" ref="P20:P35" si="6">O20*0.5%</f>
        <v>0</v>
      </c>
      <c r="Q20" s="215">
        <f t="shared" ref="Q20:Q35" si="7">O20-P20</f>
        <v>0</v>
      </c>
      <c r="R20" s="473"/>
    </row>
    <row r="21" spans="1:18" x14ac:dyDescent="0.35">
      <c r="A21" s="193" t="s">
        <v>474</v>
      </c>
      <c r="B21" s="118"/>
      <c r="C21" s="267"/>
      <c r="D21" s="263"/>
      <c r="E21" s="180"/>
      <c r="F21" s="180"/>
      <c r="G21" s="180"/>
      <c r="H21" s="212">
        <f t="shared" ref="H21:H35" si="8">E21+G21</f>
        <v>0</v>
      </c>
      <c r="I21" s="180">
        <f t="shared" si="4"/>
        <v>0</v>
      </c>
      <c r="J21" s="202">
        <f t="shared" si="5"/>
        <v>0</v>
      </c>
      <c r="K21" s="412"/>
      <c r="L21" s="413"/>
      <c r="M21" s="413"/>
      <c r="N21" s="413"/>
      <c r="O21" s="203">
        <f t="shared" ref="O21:O35" si="9">N21+L21</f>
        <v>0</v>
      </c>
      <c r="P21" s="413">
        <f t="shared" si="6"/>
        <v>0</v>
      </c>
      <c r="Q21" s="204">
        <f t="shared" si="7"/>
        <v>0</v>
      </c>
      <c r="R21" s="474"/>
    </row>
    <row r="22" spans="1:18" x14ac:dyDescent="0.35">
      <c r="A22" s="219" t="s">
        <v>475</v>
      </c>
      <c r="B22" s="185"/>
      <c r="C22" s="265"/>
      <c r="D22" s="262"/>
      <c r="E22" s="192"/>
      <c r="F22" s="192"/>
      <c r="G22" s="192"/>
      <c r="H22" s="212">
        <f t="shared" si="8"/>
        <v>0</v>
      </c>
      <c r="I22" s="192">
        <f t="shared" si="4"/>
        <v>0</v>
      </c>
      <c r="J22" s="213">
        <f t="shared" si="5"/>
        <v>0</v>
      </c>
      <c r="K22" s="410"/>
      <c r="L22" s="411"/>
      <c r="M22" s="411"/>
      <c r="N22" s="411"/>
      <c r="O22" s="214">
        <f t="shared" si="9"/>
        <v>0</v>
      </c>
      <c r="P22" s="411">
        <f t="shared" si="6"/>
        <v>0</v>
      </c>
      <c r="Q22" s="215">
        <f t="shared" si="7"/>
        <v>0</v>
      </c>
      <c r="R22" s="473"/>
    </row>
    <row r="23" spans="1:18" x14ac:dyDescent="0.35">
      <c r="A23" s="193" t="s">
        <v>502</v>
      </c>
      <c r="B23" s="118"/>
      <c r="C23" s="267"/>
      <c r="D23" s="263"/>
      <c r="E23" s="180"/>
      <c r="F23" s="180"/>
      <c r="G23" s="180"/>
      <c r="H23" s="212">
        <f t="shared" si="8"/>
        <v>0</v>
      </c>
      <c r="I23" s="180">
        <f t="shared" si="4"/>
        <v>0</v>
      </c>
      <c r="J23" s="202">
        <f t="shared" si="5"/>
        <v>0</v>
      </c>
      <c r="K23" s="412"/>
      <c r="L23" s="413"/>
      <c r="M23" s="413"/>
      <c r="N23" s="413"/>
      <c r="O23" s="203">
        <f t="shared" si="9"/>
        <v>0</v>
      </c>
      <c r="P23" s="413">
        <f t="shared" si="6"/>
        <v>0</v>
      </c>
      <c r="Q23" s="204">
        <f t="shared" si="7"/>
        <v>0</v>
      </c>
      <c r="R23" s="474"/>
    </row>
    <row r="24" spans="1:18" x14ac:dyDescent="0.35">
      <c r="A24" s="219" t="s">
        <v>503</v>
      </c>
      <c r="B24" s="185"/>
      <c r="C24" s="265"/>
      <c r="D24" s="262"/>
      <c r="E24" s="192"/>
      <c r="F24" s="192"/>
      <c r="G24" s="192"/>
      <c r="H24" s="212">
        <f t="shared" si="8"/>
        <v>0</v>
      </c>
      <c r="I24" s="192">
        <f t="shared" si="4"/>
        <v>0</v>
      </c>
      <c r="J24" s="213">
        <f t="shared" si="5"/>
        <v>0</v>
      </c>
      <c r="K24" s="410"/>
      <c r="L24" s="411"/>
      <c r="M24" s="411"/>
      <c r="N24" s="411"/>
      <c r="O24" s="214">
        <f t="shared" si="9"/>
        <v>0</v>
      </c>
      <c r="P24" s="411">
        <f t="shared" si="6"/>
        <v>0</v>
      </c>
      <c r="Q24" s="215">
        <f t="shared" si="7"/>
        <v>0</v>
      </c>
      <c r="R24" s="473"/>
    </row>
    <row r="25" spans="1:18" x14ac:dyDescent="0.35">
      <c r="A25" s="193" t="s">
        <v>504</v>
      </c>
      <c r="B25" s="118"/>
      <c r="C25" s="267"/>
      <c r="D25" s="263"/>
      <c r="E25" s="180"/>
      <c r="F25" s="180"/>
      <c r="G25" s="180"/>
      <c r="H25" s="212">
        <f t="shared" si="8"/>
        <v>0</v>
      </c>
      <c r="I25" s="180">
        <f t="shared" si="4"/>
        <v>0</v>
      </c>
      <c r="J25" s="202">
        <f t="shared" si="5"/>
        <v>0</v>
      </c>
      <c r="K25" s="412"/>
      <c r="L25" s="413"/>
      <c r="M25" s="413"/>
      <c r="N25" s="413"/>
      <c r="O25" s="203">
        <f t="shared" si="9"/>
        <v>0</v>
      </c>
      <c r="P25" s="413">
        <f t="shared" si="6"/>
        <v>0</v>
      </c>
      <c r="Q25" s="204">
        <f t="shared" si="7"/>
        <v>0</v>
      </c>
      <c r="R25" s="474"/>
    </row>
    <row r="26" spans="1:18" x14ac:dyDescent="0.35">
      <c r="A26" s="219" t="s">
        <v>505</v>
      </c>
      <c r="B26" s="185"/>
      <c r="C26" s="265"/>
      <c r="D26" s="262"/>
      <c r="E26" s="192"/>
      <c r="F26" s="192"/>
      <c r="G26" s="192"/>
      <c r="H26" s="212">
        <f t="shared" si="8"/>
        <v>0</v>
      </c>
      <c r="I26" s="192">
        <f t="shared" si="4"/>
        <v>0</v>
      </c>
      <c r="J26" s="213">
        <f t="shared" si="5"/>
        <v>0</v>
      </c>
      <c r="K26" s="410"/>
      <c r="L26" s="411"/>
      <c r="M26" s="411"/>
      <c r="N26" s="411"/>
      <c r="O26" s="214">
        <f t="shared" si="9"/>
        <v>0</v>
      </c>
      <c r="P26" s="411">
        <f t="shared" si="6"/>
        <v>0</v>
      </c>
      <c r="Q26" s="215">
        <f t="shared" si="7"/>
        <v>0</v>
      </c>
      <c r="R26" s="473"/>
    </row>
    <row r="27" spans="1:18" x14ac:dyDescent="0.35">
      <c r="A27" s="193" t="s">
        <v>506</v>
      </c>
      <c r="B27" s="118"/>
      <c r="C27" s="267"/>
      <c r="D27" s="263"/>
      <c r="E27" s="180"/>
      <c r="F27" s="180"/>
      <c r="G27" s="180"/>
      <c r="H27" s="212">
        <f t="shared" si="8"/>
        <v>0</v>
      </c>
      <c r="I27" s="180">
        <f t="shared" si="4"/>
        <v>0</v>
      </c>
      <c r="J27" s="202">
        <f t="shared" si="5"/>
        <v>0</v>
      </c>
      <c r="K27" s="412"/>
      <c r="L27" s="413"/>
      <c r="M27" s="413"/>
      <c r="N27" s="413"/>
      <c r="O27" s="203">
        <f t="shared" si="9"/>
        <v>0</v>
      </c>
      <c r="P27" s="413">
        <f t="shared" si="6"/>
        <v>0</v>
      </c>
      <c r="Q27" s="204">
        <f t="shared" si="7"/>
        <v>0</v>
      </c>
      <c r="R27" s="474"/>
    </row>
    <row r="28" spans="1:18" x14ac:dyDescent="0.35">
      <c r="A28" s="219" t="s">
        <v>507</v>
      </c>
      <c r="B28" s="185"/>
      <c r="C28" s="265"/>
      <c r="D28" s="262"/>
      <c r="E28" s="192"/>
      <c r="F28" s="192"/>
      <c r="G28" s="192"/>
      <c r="H28" s="212">
        <f t="shared" si="8"/>
        <v>0</v>
      </c>
      <c r="I28" s="192">
        <f t="shared" si="4"/>
        <v>0</v>
      </c>
      <c r="J28" s="213">
        <f t="shared" si="5"/>
        <v>0</v>
      </c>
      <c r="K28" s="410"/>
      <c r="L28" s="411"/>
      <c r="M28" s="411"/>
      <c r="N28" s="411"/>
      <c r="O28" s="214">
        <f t="shared" si="9"/>
        <v>0</v>
      </c>
      <c r="P28" s="411">
        <f t="shared" si="6"/>
        <v>0</v>
      </c>
      <c r="Q28" s="215">
        <f t="shared" si="7"/>
        <v>0</v>
      </c>
      <c r="R28" s="473"/>
    </row>
    <row r="29" spans="1:18" x14ac:dyDescent="0.35">
      <c r="A29" s="193" t="s">
        <v>508</v>
      </c>
      <c r="B29" s="118"/>
      <c r="C29" s="267"/>
      <c r="D29" s="263"/>
      <c r="E29" s="180"/>
      <c r="F29" s="180"/>
      <c r="G29" s="180"/>
      <c r="H29" s="212">
        <f t="shared" si="8"/>
        <v>0</v>
      </c>
      <c r="I29" s="180">
        <f t="shared" si="4"/>
        <v>0</v>
      </c>
      <c r="J29" s="202">
        <f t="shared" si="5"/>
        <v>0</v>
      </c>
      <c r="K29" s="412"/>
      <c r="L29" s="413"/>
      <c r="M29" s="413"/>
      <c r="N29" s="413"/>
      <c r="O29" s="203">
        <f t="shared" si="9"/>
        <v>0</v>
      </c>
      <c r="P29" s="413">
        <f t="shared" si="6"/>
        <v>0</v>
      </c>
      <c r="Q29" s="204">
        <f t="shared" si="7"/>
        <v>0</v>
      </c>
      <c r="R29" s="474"/>
    </row>
    <row r="30" spans="1:18" x14ac:dyDescent="0.35">
      <c r="A30" s="219" t="s">
        <v>509</v>
      </c>
      <c r="B30" s="185"/>
      <c r="C30" s="265"/>
      <c r="D30" s="262"/>
      <c r="E30" s="192"/>
      <c r="F30" s="192"/>
      <c r="G30" s="192"/>
      <c r="H30" s="212">
        <f t="shared" si="8"/>
        <v>0</v>
      </c>
      <c r="I30" s="192">
        <f t="shared" si="4"/>
        <v>0</v>
      </c>
      <c r="J30" s="213">
        <f t="shared" si="5"/>
        <v>0</v>
      </c>
      <c r="K30" s="410"/>
      <c r="L30" s="411"/>
      <c r="M30" s="411"/>
      <c r="N30" s="411"/>
      <c r="O30" s="214">
        <f t="shared" si="9"/>
        <v>0</v>
      </c>
      <c r="P30" s="411">
        <f t="shared" si="6"/>
        <v>0</v>
      </c>
      <c r="Q30" s="215">
        <f t="shared" si="7"/>
        <v>0</v>
      </c>
      <c r="R30" s="473"/>
    </row>
    <row r="31" spans="1:18" x14ac:dyDescent="0.35">
      <c r="A31" s="193" t="s">
        <v>510</v>
      </c>
      <c r="B31" s="118"/>
      <c r="C31" s="267"/>
      <c r="D31" s="263"/>
      <c r="E31" s="180"/>
      <c r="F31" s="180"/>
      <c r="G31" s="180"/>
      <c r="H31" s="212">
        <f t="shared" si="8"/>
        <v>0</v>
      </c>
      <c r="I31" s="180">
        <f t="shared" si="4"/>
        <v>0</v>
      </c>
      <c r="J31" s="202">
        <f t="shared" si="5"/>
        <v>0</v>
      </c>
      <c r="K31" s="412"/>
      <c r="L31" s="413"/>
      <c r="M31" s="413"/>
      <c r="N31" s="413"/>
      <c r="O31" s="203">
        <f t="shared" si="9"/>
        <v>0</v>
      </c>
      <c r="P31" s="413">
        <f t="shared" si="6"/>
        <v>0</v>
      </c>
      <c r="Q31" s="204">
        <f t="shared" si="7"/>
        <v>0</v>
      </c>
      <c r="R31" s="474"/>
    </row>
    <row r="32" spans="1:18" x14ac:dyDescent="0.35">
      <c r="A32" s="219" t="s">
        <v>511</v>
      </c>
      <c r="B32" s="185"/>
      <c r="C32" s="265"/>
      <c r="D32" s="262"/>
      <c r="E32" s="192"/>
      <c r="F32" s="192"/>
      <c r="G32" s="192"/>
      <c r="H32" s="212">
        <f t="shared" si="8"/>
        <v>0</v>
      </c>
      <c r="I32" s="192">
        <f t="shared" si="4"/>
        <v>0</v>
      </c>
      <c r="J32" s="213">
        <f t="shared" si="5"/>
        <v>0</v>
      </c>
      <c r="K32" s="410"/>
      <c r="L32" s="411"/>
      <c r="M32" s="411"/>
      <c r="N32" s="411"/>
      <c r="O32" s="214">
        <f t="shared" si="9"/>
        <v>0</v>
      </c>
      <c r="P32" s="411">
        <f t="shared" si="6"/>
        <v>0</v>
      </c>
      <c r="Q32" s="215">
        <f t="shared" si="7"/>
        <v>0</v>
      </c>
      <c r="R32" s="473"/>
    </row>
    <row r="33" spans="1:20" x14ac:dyDescent="0.35">
      <c r="A33" s="193" t="s">
        <v>512</v>
      </c>
      <c r="B33" s="118"/>
      <c r="C33" s="267"/>
      <c r="D33" s="263"/>
      <c r="E33" s="180"/>
      <c r="F33" s="180"/>
      <c r="G33" s="180"/>
      <c r="H33" s="212">
        <f t="shared" si="8"/>
        <v>0</v>
      </c>
      <c r="I33" s="180">
        <f t="shared" si="4"/>
        <v>0</v>
      </c>
      <c r="J33" s="202">
        <f t="shared" si="5"/>
        <v>0</v>
      </c>
      <c r="K33" s="412"/>
      <c r="L33" s="413"/>
      <c r="M33" s="413"/>
      <c r="N33" s="413"/>
      <c r="O33" s="203">
        <f t="shared" si="9"/>
        <v>0</v>
      </c>
      <c r="P33" s="413">
        <f t="shared" si="6"/>
        <v>0</v>
      </c>
      <c r="Q33" s="204">
        <f t="shared" si="7"/>
        <v>0</v>
      </c>
      <c r="R33" s="474"/>
    </row>
    <row r="34" spans="1:20" x14ac:dyDescent="0.35">
      <c r="A34" s="219" t="s">
        <v>513</v>
      </c>
      <c r="B34" s="185"/>
      <c r="C34" s="265"/>
      <c r="D34" s="262"/>
      <c r="E34" s="192"/>
      <c r="F34" s="192"/>
      <c r="G34" s="192"/>
      <c r="H34" s="212">
        <f t="shared" si="8"/>
        <v>0</v>
      </c>
      <c r="I34" s="192">
        <f t="shared" si="4"/>
        <v>0</v>
      </c>
      <c r="J34" s="213">
        <f t="shared" si="5"/>
        <v>0</v>
      </c>
      <c r="K34" s="410"/>
      <c r="L34" s="411"/>
      <c r="M34" s="411"/>
      <c r="N34" s="411"/>
      <c r="O34" s="214">
        <f t="shared" si="9"/>
        <v>0</v>
      </c>
      <c r="P34" s="411">
        <f t="shared" si="6"/>
        <v>0</v>
      </c>
      <c r="Q34" s="215">
        <f t="shared" si="7"/>
        <v>0</v>
      </c>
      <c r="R34" s="473"/>
    </row>
    <row r="35" spans="1:20" x14ac:dyDescent="0.35">
      <c r="A35" s="193" t="s">
        <v>514</v>
      </c>
      <c r="B35" s="118"/>
      <c r="C35" s="267"/>
      <c r="D35" s="263"/>
      <c r="E35" s="180"/>
      <c r="F35" s="180"/>
      <c r="G35" s="180"/>
      <c r="H35" s="212">
        <f t="shared" si="8"/>
        <v>0</v>
      </c>
      <c r="I35" s="180">
        <f t="shared" si="4"/>
        <v>0</v>
      </c>
      <c r="J35" s="202">
        <f t="shared" si="5"/>
        <v>0</v>
      </c>
      <c r="K35" s="412"/>
      <c r="L35" s="413"/>
      <c r="M35" s="413"/>
      <c r="N35" s="413"/>
      <c r="O35" s="203">
        <f t="shared" si="9"/>
        <v>0</v>
      </c>
      <c r="P35" s="413">
        <f t="shared" si="6"/>
        <v>0</v>
      </c>
      <c r="Q35" s="204">
        <f t="shared" si="7"/>
        <v>0</v>
      </c>
      <c r="R35" s="474"/>
    </row>
    <row r="36" spans="1:20" x14ac:dyDescent="0.35">
      <c r="A36" s="193" t="s">
        <v>228</v>
      </c>
      <c r="B36" s="118"/>
      <c r="C36" s="267"/>
      <c r="D36" s="263"/>
      <c r="E36" s="180"/>
      <c r="F36" s="180"/>
      <c r="G36" s="180"/>
      <c r="H36" s="212">
        <f t="shared" ref="H36:H39" si="10">E36+G36</f>
        <v>0</v>
      </c>
      <c r="I36" s="180">
        <f t="shared" ref="I36:I39" si="11">H36*0.5%</f>
        <v>0</v>
      </c>
      <c r="J36" s="202">
        <f t="shared" ref="J36:J39" si="12">H36-I36</f>
        <v>0</v>
      </c>
      <c r="K36" s="412"/>
      <c r="L36" s="413"/>
      <c r="M36" s="413"/>
      <c r="N36" s="413"/>
      <c r="O36" s="203">
        <f t="shared" ref="O36:O39" si="13">N36+L36</f>
        <v>0</v>
      </c>
      <c r="P36" s="413">
        <f t="shared" si="0"/>
        <v>0</v>
      </c>
      <c r="Q36" s="204">
        <f t="shared" si="1"/>
        <v>0</v>
      </c>
      <c r="R36" s="474"/>
    </row>
    <row r="37" spans="1:20" x14ac:dyDescent="0.35">
      <c r="A37" s="219" t="s">
        <v>227</v>
      </c>
      <c r="B37" s="118"/>
      <c r="C37" s="267"/>
      <c r="D37" s="262"/>
      <c r="E37" s="192"/>
      <c r="F37" s="192"/>
      <c r="G37" s="192"/>
      <c r="H37" s="212">
        <f t="shared" si="10"/>
        <v>0</v>
      </c>
      <c r="I37" s="192">
        <f t="shared" si="11"/>
        <v>0</v>
      </c>
      <c r="J37" s="213">
        <f t="shared" si="12"/>
        <v>0</v>
      </c>
      <c r="K37" s="410"/>
      <c r="L37" s="411"/>
      <c r="M37" s="411"/>
      <c r="N37" s="411"/>
      <c r="O37" s="214">
        <f t="shared" si="13"/>
        <v>0</v>
      </c>
      <c r="P37" s="411">
        <f t="shared" si="0"/>
        <v>0</v>
      </c>
      <c r="Q37" s="215">
        <f t="shared" si="1"/>
        <v>0</v>
      </c>
      <c r="R37" s="473"/>
    </row>
    <row r="38" spans="1:20" x14ac:dyDescent="0.35">
      <c r="A38" s="193" t="s">
        <v>228</v>
      </c>
      <c r="B38" s="118"/>
      <c r="C38" s="267"/>
      <c r="D38" s="263"/>
      <c r="E38" s="180"/>
      <c r="F38" s="180"/>
      <c r="G38" s="180"/>
      <c r="H38" s="212">
        <f t="shared" si="10"/>
        <v>0</v>
      </c>
      <c r="I38" s="180">
        <f t="shared" si="11"/>
        <v>0</v>
      </c>
      <c r="J38" s="202">
        <f t="shared" si="12"/>
        <v>0</v>
      </c>
      <c r="K38" s="412"/>
      <c r="L38" s="413"/>
      <c r="M38" s="413"/>
      <c r="N38" s="413"/>
      <c r="O38" s="203">
        <f t="shared" si="13"/>
        <v>0</v>
      </c>
      <c r="P38" s="413">
        <f t="shared" si="0"/>
        <v>0</v>
      </c>
      <c r="Q38" s="204">
        <f t="shared" si="1"/>
        <v>0</v>
      </c>
      <c r="R38" s="474"/>
    </row>
    <row r="39" spans="1:20" ht="12" customHeight="1" x14ac:dyDescent="0.35">
      <c r="A39" s="193" t="s">
        <v>232</v>
      </c>
      <c r="B39" s="118"/>
      <c r="C39" s="267"/>
      <c r="D39" s="262"/>
      <c r="E39" s="192"/>
      <c r="F39" s="192"/>
      <c r="G39" s="192"/>
      <c r="H39" s="212">
        <f t="shared" si="10"/>
        <v>0</v>
      </c>
      <c r="I39" s="192">
        <f t="shared" si="11"/>
        <v>0</v>
      </c>
      <c r="J39" s="213">
        <f t="shared" si="12"/>
        <v>0</v>
      </c>
      <c r="K39" s="410"/>
      <c r="L39" s="411"/>
      <c r="M39" s="411"/>
      <c r="N39" s="411"/>
      <c r="O39" s="214">
        <f t="shared" si="13"/>
        <v>0</v>
      </c>
      <c r="P39" s="411">
        <f t="shared" si="0"/>
        <v>0</v>
      </c>
      <c r="Q39" s="215">
        <f t="shared" si="1"/>
        <v>0</v>
      </c>
      <c r="R39" s="473"/>
    </row>
    <row r="40" spans="1:20" x14ac:dyDescent="0.35">
      <c r="A40" s="193" t="s">
        <v>233</v>
      </c>
      <c r="B40" s="118"/>
      <c r="C40" s="267"/>
      <c r="D40" s="263"/>
      <c r="E40" s="180"/>
      <c r="F40" s="180"/>
      <c r="G40" s="180"/>
      <c r="H40" s="201">
        <f t="shared" ref="H40:H43" si="14">G40+E40</f>
        <v>0</v>
      </c>
      <c r="I40" s="180">
        <f t="shared" ref="I40:I43" si="15">H40*0.5%</f>
        <v>0</v>
      </c>
      <c r="J40" s="202">
        <f t="shared" ref="J40:J43" si="16">H40-I40</f>
        <v>0</v>
      </c>
      <c r="K40" s="412"/>
      <c r="L40" s="413"/>
      <c r="M40" s="413"/>
      <c r="N40" s="413"/>
      <c r="O40" s="203">
        <f t="shared" si="3"/>
        <v>0</v>
      </c>
      <c r="P40" s="413">
        <f t="shared" si="0"/>
        <v>0</v>
      </c>
      <c r="Q40" s="204">
        <f t="shared" si="1"/>
        <v>0</v>
      </c>
      <c r="R40" s="474"/>
    </row>
    <row r="41" spans="1:20" x14ac:dyDescent="0.35">
      <c r="A41" s="193" t="s">
        <v>234</v>
      </c>
      <c r="B41" s="118"/>
      <c r="C41" s="267"/>
      <c r="D41" s="263"/>
      <c r="E41" s="180"/>
      <c r="F41" s="180"/>
      <c r="G41" s="180"/>
      <c r="H41" s="201">
        <f t="shared" si="14"/>
        <v>0</v>
      </c>
      <c r="I41" s="180">
        <f t="shared" si="15"/>
        <v>0</v>
      </c>
      <c r="J41" s="202">
        <f t="shared" si="16"/>
        <v>0</v>
      </c>
      <c r="K41" s="412"/>
      <c r="L41" s="413"/>
      <c r="M41" s="413"/>
      <c r="N41" s="413"/>
      <c r="O41" s="203">
        <f t="shared" si="3"/>
        <v>0</v>
      </c>
      <c r="P41" s="413">
        <f t="shared" si="0"/>
        <v>0</v>
      </c>
      <c r="Q41" s="204">
        <f t="shared" si="1"/>
        <v>0</v>
      </c>
      <c r="R41" s="474"/>
    </row>
    <row r="42" spans="1:20" x14ac:dyDescent="0.35">
      <c r="A42" s="193" t="s">
        <v>239</v>
      </c>
      <c r="B42" s="118"/>
      <c r="C42" s="267"/>
      <c r="D42" s="263"/>
      <c r="E42" s="180"/>
      <c r="F42" s="180"/>
      <c r="G42" s="180"/>
      <c r="H42" s="201">
        <f t="shared" si="14"/>
        <v>0</v>
      </c>
      <c r="I42" s="180">
        <f t="shared" si="15"/>
        <v>0</v>
      </c>
      <c r="J42" s="202">
        <f t="shared" si="16"/>
        <v>0</v>
      </c>
      <c r="K42" s="412"/>
      <c r="L42" s="413"/>
      <c r="M42" s="413"/>
      <c r="N42" s="413"/>
      <c r="O42" s="203">
        <f t="shared" si="3"/>
        <v>0</v>
      </c>
      <c r="P42" s="413">
        <f t="shared" si="0"/>
        <v>0</v>
      </c>
      <c r="Q42" s="204">
        <f t="shared" si="1"/>
        <v>0</v>
      </c>
      <c r="R42" s="474"/>
    </row>
    <row r="43" spans="1:20" ht="15" thickBot="1" x14ac:dyDescent="0.4">
      <c r="A43" s="323" t="s">
        <v>228</v>
      </c>
      <c r="B43" s="132"/>
      <c r="C43" s="268"/>
      <c r="D43" s="264"/>
      <c r="E43" s="237"/>
      <c r="F43" s="237"/>
      <c r="G43" s="237"/>
      <c r="H43" s="238">
        <f t="shared" si="14"/>
        <v>0</v>
      </c>
      <c r="I43" s="237">
        <f t="shared" si="15"/>
        <v>0</v>
      </c>
      <c r="J43" s="239">
        <f t="shared" si="16"/>
        <v>0</v>
      </c>
      <c r="K43" s="414"/>
      <c r="L43" s="415"/>
      <c r="M43" s="415"/>
      <c r="N43" s="415"/>
      <c r="O43" s="240">
        <f t="shared" si="3"/>
        <v>0</v>
      </c>
      <c r="P43" s="415">
        <f t="shared" si="0"/>
        <v>0</v>
      </c>
      <c r="Q43" s="241">
        <f t="shared" si="1"/>
        <v>0</v>
      </c>
      <c r="R43" s="475"/>
    </row>
    <row r="44" spans="1:20" s="476" customFormat="1" ht="15" thickBot="1" x14ac:dyDescent="0.4">
      <c r="C44" s="417" t="s">
        <v>52</v>
      </c>
      <c r="D44" s="418">
        <f>MAXA(D18:D43)</f>
        <v>0</v>
      </c>
      <c r="E44" s="418">
        <f t="shared" ref="E44:Q44" si="17">SUM(E18:E43)</f>
        <v>0</v>
      </c>
      <c r="F44" s="418">
        <f>MAXA(F18:F43)</f>
        <v>0</v>
      </c>
      <c r="G44" s="418">
        <f>SUM(G18:G43)</f>
        <v>0</v>
      </c>
      <c r="H44" s="418">
        <f>SUM(H18:H43)</f>
        <v>0</v>
      </c>
      <c r="I44" s="418">
        <f>SUM(I18:I43)</f>
        <v>0</v>
      </c>
      <c r="J44" s="418">
        <f>SUM(J18:J43)</f>
        <v>0</v>
      </c>
      <c r="K44" s="418">
        <f>MAXA(K18:K43)</f>
        <v>0</v>
      </c>
      <c r="L44" s="418">
        <f t="shared" si="17"/>
        <v>0</v>
      </c>
      <c r="M44" s="418">
        <f>MAXA(M18:M43)</f>
        <v>0</v>
      </c>
      <c r="N44" s="418">
        <f t="shared" si="17"/>
        <v>0</v>
      </c>
      <c r="O44" s="418">
        <f t="shared" si="17"/>
        <v>0</v>
      </c>
      <c r="P44" s="418">
        <f t="shared" si="17"/>
        <v>0</v>
      </c>
      <c r="Q44" s="419">
        <f t="shared" si="17"/>
        <v>0</v>
      </c>
      <c r="R44" s="477"/>
    </row>
    <row r="46" spans="1:20" ht="15" thickBot="1" x14ac:dyDescent="0.4"/>
    <row r="47" spans="1:20" ht="15.75" customHeight="1" thickBot="1" x14ac:dyDescent="0.5">
      <c r="A47" s="1550" t="s">
        <v>375</v>
      </c>
      <c r="B47" s="1551"/>
      <c r="C47" s="1551"/>
      <c r="D47" s="1551"/>
      <c r="E47" s="1551"/>
      <c r="F47" s="1551"/>
      <c r="G47" s="1551"/>
      <c r="H47" s="1552"/>
      <c r="I47" s="1552"/>
      <c r="J47" s="1552"/>
      <c r="K47" s="1552"/>
      <c r="L47" s="1552"/>
      <c r="M47" s="1552"/>
      <c r="N47" s="1552"/>
      <c r="O47" s="1552"/>
      <c r="P47" s="1552"/>
      <c r="Q47" s="1552"/>
      <c r="R47" s="1552"/>
      <c r="S47" s="1552"/>
      <c r="T47" s="1553"/>
    </row>
    <row r="48" spans="1:20" ht="60" customHeight="1" x14ac:dyDescent="0.35">
      <c r="A48" s="1558" t="s">
        <v>356</v>
      </c>
      <c r="B48" s="1556" t="s">
        <v>376</v>
      </c>
      <c r="C48" s="394" t="s">
        <v>377</v>
      </c>
      <c r="D48" s="226" t="s">
        <v>378</v>
      </c>
      <c r="E48" s="381" t="s">
        <v>379</v>
      </c>
      <c r="F48" s="196" t="s">
        <v>380</v>
      </c>
      <c r="G48" s="197" t="s">
        <v>381</v>
      </c>
      <c r="H48" s="225" t="s">
        <v>382</v>
      </c>
      <c r="I48" s="226" t="s">
        <v>380</v>
      </c>
      <c r="J48" s="226" t="s">
        <v>383</v>
      </c>
      <c r="K48" s="227" t="s">
        <v>381</v>
      </c>
      <c r="L48" s="226" t="s">
        <v>384</v>
      </c>
      <c r="M48" s="227" t="s">
        <v>385</v>
      </c>
      <c r="N48" s="226" t="s">
        <v>386</v>
      </c>
      <c r="O48" s="227" t="s">
        <v>387</v>
      </c>
      <c r="P48" s="227" t="s">
        <v>388</v>
      </c>
      <c r="Q48" s="227" t="s">
        <v>389</v>
      </c>
      <c r="R48" s="228" t="s">
        <v>390</v>
      </c>
      <c r="S48" s="228" t="s">
        <v>391</v>
      </c>
      <c r="T48" s="228" t="s">
        <v>392</v>
      </c>
    </row>
    <row r="49" spans="1:20" ht="15" thickBot="1" x14ac:dyDescent="0.4">
      <c r="A49" s="1559"/>
      <c r="B49" s="1557"/>
      <c r="C49" s="386" t="s">
        <v>393</v>
      </c>
      <c r="D49" s="387" t="s">
        <v>326</v>
      </c>
      <c r="E49" s="382" t="s">
        <v>394</v>
      </c>
      <c r="F49" s="160" t="s">
        <v>395</v>
      </c>
      <c r="G49" s="178" t="s">
        <v>326</v>
      </c>
      <c r="H49" s="229" t="s">
        <v>394</v>
      </c>
      <c r="I49" s="230"/>
      <c r="J49" s="230"/>
      <c r="K49" s="178" t="s">
        <v>326</v>
      </c>
      <c r="L49" s="178" t="s">
        <v>326</v>
      </c>
      <c r="M49" s="178" t="s">
        <v>326</v>
      </c>
      <c r="N49" s="230"/>
      <c r="O49" s="178" t="s">
        <v>328</v>
      </c>
      <c r="P49" s="178" t="s">
        <v>326</v>
      </c>
      <c r="Q49" s="231" t="s">
        <v>328</v>
      </c>
      <c r="R49" s="232" t="s">
        <v>374</v>
      </c>
      <c r="S49" s="178" t="s">
        <v>326</v>
      </c>
      <c r="T49" s="178" t="s">
        <v>374</v>
      </c>
    </row>
    <row r="50" spans="1:20" x14ac:dyDescent="0.35">
      <c r="A50" s="266" t="s">
        <v>228</v>
      </c>
      <c r="B50" s="388" t="str">
        <f>VLOOKUP(A50,'EXTRA-urbano_PIANO_INV-INFR '!$D$38:$H$63,2,FALSE)</f>
        <v>SPECIFICARE______</v>
      </c>
      <c r="C50" s="389"/>
      <c r="D50" s="390"/>
      <c r="E50" s="383"/>
      <c r="F50" s="220"/>
      <c r="G50" s="221"/>
      <c r="H50" s="222"/>
      <c r="I50" s="447"/>
      <c r="J50" s="223"/>
      <c r="K50" s="211"/>
      <c r="L50" s="192"/>
      <c r="M50" s="212">
        <f>K50+L50</f>
        <v>0</v>
      </c>
      <c r="N50" s="224"/>
      <c r="O50" s="224"/>
      <c r="P50" s="184"/>
      <c r="Q50" s="185"/>
      <c r="R50" s="185"/>
      <c r="S50" s="180"/>
      <c r="T50" s="441"/>
    </row>
    <row r="51" spans="1:20" x14ac:dyDescent="0.35">
      <c r="A51" s="266" t="s">
        <v>228</v>
      </c>
      <c r="B51" s="388" t="str">
        <f>VLOOKUP(A51,'EXTRA-urbano_PIANO_INV-INFR '!$D$38:$H$63,2,FALSE)</f>
        <v>SPECIFICARE______</v>
      </c>
      <c r="C51" s="391"/>
      <c r="D51" s="392"/>
      <c r="E51" s="384"/>
      <c r="F51" s="186"/>
      <c r="G51" s="198"/>
      <c r="H51" s="194"/>
      <c r="I51" s="447"/>
      <c r="J51" s="182"/>
      <c r="K51" s="179"/>
      <c r="L51" s="180"/>
      <c r="M51" s="212">
        <f t="shared" ref="M51:M85" si="18">K51+L51</f>
        <v>0</v>
      </c>
      <c r="N51" s="183"/>
      <c r="O51" s="183"/>
      <c r="P51" s="187"/>
      <c r="Q51" s="118"/>
      <c r="R51" s="118"/>
      <c r="S51" s="180"/>
      <c r="T51" s="441"/>
    </row>
    <row r="52" spans="1:20" x14ac:dyDescent="0.35">
      <c r="A52" s="266" t="s">
        <v>228</v>
      </c>
      <c r="B52" s="388" t="str">
        <f>VLOOKUP(A52,'EXTRA-urbano_PIANO_INV-INFR '!$D$38:$H$63,2,FALSE)</f>
        <v>SPECIFICARE______</v>
      </c>
      <c r="C52" s="112"/>
      <c r="D52" s="390"/>
      <c r="E52" s="385"/>
      <c r="F52" s="181"/>
      <c r="G52" s="199"/>
      <c r="H52" s="195"/>
      <c r="I52" s="447"/>
      <c r="J52" s="191"/>
      <c r="K52" s="188"/>
      <c r="L52" s="192"/>
      <c r="M52" s="212">
        <f t="shared" si="18"/>
        <v>0</v>
      </c>
      <c r="N52" s="183"/>
      <c r="O52" s="118"/>
      <c r="P52" s="180"/>
      <c r="Q52" s="118"/>
      <c r="R52" s="118"/>
      <c r="S52" s="180"/>
      <c r="T52" s="428"/>
    </row>
    <row r="53" spans="1:20" x14ac:dyDescent="0.35">
      <c r="A53" s="266" t="s">
        <v>233</v>
      </c>
      <c r="B53" s="388" t="str">
        <f>VLOOKUP(A53,'EXTRA-urbano_PIANO_INV-INFR '!$D$38:$H$63,2,FALSE)</f>
        <v>SPECIFICARE______</v>
      </c>
      <c r="C53" s="112"/>
      <c r="D53" s="390"/>
      <c r="E53" s="385"/>
      <c r="F53" s="181"/>
      <c r="G53" s="199"/>
      <c r="H53" s="195"/>
      <c r="I53" s="447"/>
      <c r="J53" s="191"/>
      <c r="K53" s="188"/>
      <c r="L53" s="192"/>
      <c r="M53" s="212">
        <f t="shared" si="18"/>
        <v>0</v>
      </c>
      <c r="N53" s="183"/>
      <c r="O53" s="118"/>
      <c r="P53" s="180"/>
      <c r="Q53" s="118"/>
      <c r="R53" s="118"/>
      <c r="S53" s="180"/>
      <c r="T53" s="428"/>
    </row>
    <row r="54" spans="1:20" x14ac:dyDescent="0.35">
      <c r="A54" s="266" t="s">
        <v>233</v>
      </c>
      <c r="B54" s="388" t="str">
        <f>VLOOKUP(A54,'EXTRA-urbano_PIANO_INV-INFR '!$D$38:$H$63,2,FALSE)</f>
        <v>SPECIFICARE______</v>
      </c>
      <c r="C54" s="112"/>
      <c r="D54" s="390"/>
      <c r="E54" s="385"/>
      <c r="F54" s="181"/>
      <c r="G54" s="199"/>
      <c r="H54" s="195"/>
      <c r="I54" s="447"/>
      <c r="J54" s="191"/>
      <c r="K54" s="188"/>
      <c r="L54" s="192"/>
      <c r="M54" s="212">
        <f t="shared" si="18"/>
        <v>0</v>
      </c>
      <c r="N54" s="183"/>
      <c r="O54" s="118"/>
      <c r="P54" s="180"/>
      <c r="Q54" s="118"/>
      <c r="R54" s="118"/>
      <c r="S54" s="180"/>
      <c r="T54" s="428"/>
    </row>
    <row r="55" spans="1:20" x14ac:dyDescent="0.35">
      <c r="A55" s="266" t="s">
        <v>233</v>
      </c>
      <c r="B55" s="388" t="str">
        <f>VLOOKUP(A55,'EXTRA-urbano_PIANO_INV-INFR '!$D$38:$H$63,2,FALSE)</f>
        <v>SPECIFICARE______</v>
      </c>
      <c r="C55" s="112"/>
      <c r="D55" s="390"/>
      <c r="E55" s="385"/>
      <c r="F55" s="181"/>
      <c r="G55" s="199"/>
      <c r="H55" s="195"/>
      <c r="I55" s="447"/>
      <c r="J55" s="191"/>
      <c r="K55" s="188"/>
      <c r="L55" s="192"/>
      <c r="M55" s="212">
        <f t="shared" si="18"/>
        <v>0</v>
      </c>
      <c r="N55" s="183"/>
      <c r="O55" s="118"/>
      <c r="P55" s="180"/>
      <c r="Q55" s="118"/>
      <c r="R55" s="118"/>
      <c r="S55" s="180"/>
      <c r="T55" s="428"/>
    </row>
    <row r="56" spans="1:20" x14ac:dyDescent="0.35">
      <c r="A56" s="266" t="s">
        <v>233</v>
      </c>
      <c r="B56" s="388" t="str">
        <f>VLOOKUP(A56,'EXTRA-urbano_PIANO_INV-INFR '!$D$38:$H$63,2,FALSE)</f>
        <v>SPECIFICARE______</v>
      </c>
      <c r="C56" s="112"/>
      <c r="D56" s="390"/>
      <c r="E56" s="385"/>
      <c r="F56" s="181"/>
      <c r="G56" s="199"/>
      <c r="H56" s="195"/>
      <c r="I56" s="447"/>
      <c r="J56" s="191"/>
      <c r="K56" s="188"/>
      <c r="L56" s="192"/>
      <c r="M56" s="212">
        <f t="shared" si="18"/>
        <v>0</v>
      </c>
      <c r="N56" s="183"/>
      <c r="O56" s="118"/>
      <c r="P56" s="180"/>
      <c r="Q56" s="118"/>
      <c r="R56" s="118"/>
      <c r="S56" s="180"/>
      <c r="T56" s="428"/>
    </row>
    <row r="57" spans="1:20" x14ac:dyDescent="0.35">
      <c r="A57" s="266" t="s">
        <v>233</v>
      </c>
      <c r="B57" s="388" t="str">
        <f>VLOOKUP(A57,'EXTRA-urbano_PIANO_INV-INFR '!$D$38:$H$63,2,FALSE)</f>
        <v>SPECIFICARE______</v>
      </c>
      <c r="C57" s="112"/>
      <c r="D57" s="390"/>
      <c r="E57" s="385"/>
      <c r="F57" s="181"/>
      <c r="G57" s="199"/>
      <c r="H57" s="195"/>
      <c r="I57" s="447"/>
      <c r="J57" s="191"/>
      <c r="K57" s="188"/>
      <c r="L57" s="192"/>
      <c r="M57" s="212">
        <f t="shared" si="18"/>
        <v>0</v>
      </c>
      <c r="N57" s="183"/>
      <c r="O57" s="118"/>
      <c r="P57" s="180"/>
      <c r="Q57" s="118"/>
      <c r="R57" s="118"/>
      <c r="S57" s="180"/>
      <c r="T57" s="428"/>
    </row>
    <row r="58" spans="1:20" x14ac:dyDescent="0.35">
      <c r="A58" s="266" t="s">
        <v>233</v>
      </c>
      <c r="B58" s="388" t="str">
        <f>VLOOKUP(A58,'EXTRA-urbano_PIANO_INV-INFR '!$D$38:$H$63,2,FALSE)</f>
        <v>SPECIFICARE______</v>
      </c>
      <c r="C58" s="112"/>
      <c r="D58" s="390"/>
      <c r="E58" s="385"/>
      <c r="F58" s="181"/>
      <c r="G58" s="199"/>
      <c r="H58" s="195"/>
      <c r="I58" s="447"/>
      <c r="J58" s="191"/>
      <c r="K58" s="188"/>
      <c r="L58" s="192"/>
      <c r="M58" s="212">
        <f t="shared" si="18"/>
        <v>0</v>
      </c>
      <c r="N58" s="183"/>
      <c r="O58" s="118"/>
      <c r="P58" s="180"/>
      <c r="Q58" s="118"/>
      <c r="R58" s="118"/>
      <c r="S58" s="180"/>
      <c r="T58" s="428"/>
    </row>
    <row r="59" spans="1:20" x14ac:dyDescent="0.35">
      <c r="A59" s="266" t="s">
        <v>229</v>
      </c>
      <c r="B59" s="388" t="str">
        <f>VLOOKUP(A59,'EXTRA-urbano_PIANO_INV-INFR '!$D$38:$H$63,2,FALSE)</f>
        <v>SPECIFICARE______</v>
      </c>
      <c r="C59" s="112"/>
      <c r="D59" s="390"/>
      <c r="E59" s="385"/>
      <c r="F59" s="181"/>
      <c r="G59" s="199"/>
      <c r="H59" s="195"/>
      <c r="I59" s="447"/>
      <c r="J59" s="191"/>
      <c r="K59" s="188"/>
      <c r="L59" s="192"/>
      <c r="M59" s="212">
        <f t="shared" ref="M59:M74" si="19">K59+L59</f>
        <v>0</v>
      </c>
      <c r="N59" s="183"/>
      <c r="O59" s="118"/>
      <c r="P59" s="180"/>
      <c r="Q59" s="118"/>
      <c r="R59" s="118"/>
      <c r="S59" s="180"/>
      <c r="T59" s="428"/>
    </row>
    <row r="60" spans="1:20" x14ac:dyDescent="0.35">
      <c r="A60" s="266" t="s">
        <v>233</v>
      </c>
      <c r="B60" s="388" t="str">
        <f>VLOOKUP(A60,'EXTRA-urbano_PIANO_INV-INFR '!$D$38:$H$63,2,FALSE)</f>
        <v>SPECIFICARE______</v>
      </c>
      <c r="C60" s="112"/>
      <c r="D60" s="390"/>
      <c r="E60" s="385"/>
      <c r="F60" s="181"/>
      <c r="G60" s="199"/>
      <c r="H60" s="195"/>
      <c r="I60" s="447"/>
      <c r="J60" s="191"/>
      <c r="K60" s="188"/>
      <c r="L60" s="192"/>
      <c r="M60" s="212">
        <f t="shared" si="19"/>
        <v>0</v>
      </c>
      <c r="N60" s="183"/>
      <c r="O60" s="118"/>
      <c r="P60" s="180"/>
      <c r="Q60" s="118"/>
      <c r="R60" s="118"/>
      <c r="S60" s="180"/>
      <c r="T60" s="428"/>
    </row>
    <row r="61" spans="1:20" x14ac:dyDescent="0.35">
      <c r="A61" s="266" t="s">
        <v>233</v>
      </c>
      <c r="B61" s="388" t="str">
        <f>VLOOKUP(A61,'EXTRA-urbano_PIANO_INV-INFR '!$D$38:$H$63,2,FALSE)</f>
        <v>SPECIFICARE______</v>
      </c>
      <c r="C61" s="112"/>
      <c r="D61" s="390"/>
      <c r="E61" s="385"/>
      <c r="F61" s="181"/>
      <c r="G61" s="199"/>
      <c r="H61" s="195"/>
      <c r="I61" s="447"/>
      <c r="J61" s="191"/>
      <c r="K61" s="188"/>
      <c r="L61" s="192"/>
      <c r="M61" s="212">
        <f t="shared" si="19"/>
        <v>0</v>
      </c>
      <c r="N61" s="183"/>
      <c r="O61" s="118"/>
      <c r="P61" s="180"/>
      <c r="Q61" s="118"/>
      <c r="R61" s="118"/>
      <c r="S61" s="180"/>
      <c r="T61" s="428"/>
    </row>
    <row r="62" spans="1:20" x14ac:dyDescent="0.35">
      <c r="A62" s="266" t="s">
        <v>233</v>
      </c>
      <c r="B62" s="388" t="str">
        <f>VLOOKUP(A62,'EXTRA-urbano_PIANO_INV-INFR '!$D$38:$H$63,2,FALSE)</f>
        <v>SPECIFICARE______</v>
      </c>
      <c r="C62" s="112"/>
      <c r="D62" s="390"/>
      <c r="E62" s="385"/>
      <c r="F62" s="181"/>
      <c r="G62" s="199"/>
      <c r="H62" s="195"/>
      <c r="I62" s="447"/>
      <c r="J62" s="191"/>
      <c r="K62" s="188"/>
      <c r="L62" s="192"/>
      <c r="M62" s="212">
        <f t="shared" si="19"/>
        <v>0</v>
      </c>
      <c r="N62" s="183"/>
      <c r="O62" s="118"/>
      <c r="P62" s="180"/>
      <c r="Q62" s="118"/>
      <c r="R62" s="118"/>
      <c r="S62" s="180"/>
      <c r="T62" s="428"/>
    </row>
    <row r="63" spans="1:20" x14ac:dyDescent="0.35">
      <c r="A63" s="266" t="s">
        <v>233</v>
      </c>
      <c r="B63" s="388" t="str">
        <f>VLOOKUP(A63,'EXTRA-urbano_PIANO_INV-INFR '!$D$38:$H$63,2,FALSE)</f>
        <v>SPECIFICARE______</v>
      </c>
      <c r="C63" s="112"/>
      <c r="D63" s="390"/>
      <c r="E63" s="385"/>
      <c r="F63" s="181"/>
      <c r="G63" s="199"/>
      <c r="H63" s="195"/>
      <c r="I63" s="447"/>
      <c r="J63" s="191"/>
      <c r="K63" s="188"/>
      <c r="L63" s="192"/>
      <c r="M63" s="212">
        <f t="shared" si="19"/>
        <v>0</v>
      </c>
      <c r="N63" s="183"/>
      <c r="O63" s="118"/>
      <c r="P63" s="180"/>
      <c r="Q63" s="118"/>
      <c r="R63" s="118"/>
      <c r="S63" s="180"/>
      <c r="T63" s="428"/>
    </row>
    <row r="64" spans="1:20" x14ac:dyDescent="0.35">
      <c r="A64" s="266" t="s">
        <v>233</v>
      </c>
      <c r="B64" s="388" t="str">
        <f>VLOOKUP(A64,'EXTRA-urbano_PIANO_INV-INFR '!$D$38:$H$63,2,FALSE)</f>
        <v>SPECIFICARE______</v>
      </c>
      <c r="C64" s="112"/>
      <c r="D64" s="390"/>
      <c r="E64" s="385"/>
      <c r="F64" s="181"/>
      <c r="G64" s="199"/>
      <c r="H64" s="195"/>
      <c r="I64" s="447"/>
      <c r="J64" s="191"/>
      <c r="K64" s="188"/>
      <c r="L64" s="192"/>
      <c r="M64" s="212">
        <f t="shared" si="19"/>
        <v>0</v>
      </c>
      <c r="N64" s="183"/>
      <c r="O64" s="118"/>
      <c r="P64" s="180"/>
      <c r="Q64" s="118"/>
      <c r="R64" s="118"/>
      <c r="S64" s="180"/>
      <c r="T64" s="428"/>
    </row>
    <row r="65" spans="1:20" x14ac:dyDescent="0.35">
      <c r="A65" s="266" t="s">
        <v>233</v>
      </c>
      <c r="B65" s="388" t="str">
        <f>VLOOKUP(A65,'EXTRA-urbano_PIANO_INV-INFR '!$D$38:$H$63,2,FALSE)</f>
        <v>SPECIFICARE______</v>
      </c>
      <c r="C65" s="112"/>
      <c r="D65" s="390"/>
      <c r="E65" s="385"/>
      <c r="F65" s="181"/>
      <c r="G65" s="199"/>
      <c r="H65" s="195"/>
      <c r="I65" s="447"/>
      <c r="J65" s="191"/>
      <c r="K65" s="188"/>
      <c r="L65" s="192"/>
      <c r="M65" s="212">
        <f t="shared" si="19"/>
        <v>0</v>
      </c>
      <c r="N65" s="183"/>
      <c r="O65" s="118"/>
      <c r="P65" s="180"/>
      <c r="Q65" s="118"/>
      <c r="R65" s="118"/>
      <c r="S65" s="180"/>
      <c r="T65" s="428"/>
    </row>
    <row r="66" spans="1:20" x14ac:dyDescent="0.35">
      <c r="A66" s="266" t="s">
        <v>474</v>
      </c>
      <c r="B66" s="388" t="str">
        <f>VLOOKUP(A66,'EXTRA-urbano_PIANO_INV-INFR '!$D$38:$H$63,2,FALSE)</f>
        <v>SPECIFICARE______</v>
      </c>
      <c r="C66" s="112"/>
      <c r="D66" s="390"/>
      <c r="E66" s="385"/>
      <c r="F66" s="181"/>
      <c r="G66" s="199"/>
      <c r="H66" s="195"/>
      <c r="I66" s="447"/>
      <c r="J66" s="191"/>
      <c r="K66" s="188"/>
      <c r="L66" s="192"/>
      <c r="M66" s="212">
        <f t="shared" si="19"/>
        <v>0</v>
      </c>
      <c r="N66" s="183"/>
      <c r="O66" s="118"/>
      <c r="P66" s="180"/>
      <c r="Q66" s="118"/>
      <c r="R66" s="118"/>
      <c r="S66" s="180"/>
      <c r="T66" s="428"/>
    </row>
    <row r="67" spans="1:20" x14ac:dyDescent="0.35">
      <c r="A67" s="266" t="s">
        <v>233</v>
      </c>
      <c r="B67" s="388" t="str">
        <f>VLOOKUP(A67,'EXTRA-urbano_PIANO_INV-INFR '!$D$38:$H$63,2,FALSE)</f>
        <v>SPECIFICARE______</v>
      </c>
      <c r="C67" s="112"/>
      <c r="D67" s="390"/>
      <c r="E67" s="385"/>
      <c r="F67" s="181"/>
      <c r="G67" s="199"/>
      <c r="H67" s="195"/>
      <c r="I67" s="447"/>
      <c r="J67" s="191"/>
      <c r="K67" s="188"/>
      <c r="L67" s="192"/>
      <c r="M67" s="212">
        <f t="shared" si="19"/>
        <v>0</v>
      </c>
      <c r="N67" s="183"/>
      <c r="O67" s="118"/>
      <c r="P67" s="180"/>
      <c r="Q67" s="118"/>
      <c r="R67" s="118"/>
      <c r="S67" s="180"/>
      <c r="T67" s="428"/>
    </row>
    <row r="68" spans="1:20" x14ac:dyDescent="0.35">
      <c r="A68" s="266" t="s">
        <v>233</v>
      </c>
      <c r="B68" s="388" t="str">
        <f>VLOOKUP(A68,'EXTRA-urbano_PIANO_INV-INFR '!$D$38:$H$63,2,FALSE)</f>
        <v>SPECIFICARE______</v>
      </c>
      <c r="C68" s="112"/>
      <c r="D68" s="390"/>
      <c r="E68" s="385"/>
      <c r="F68" s="181"/>
      <c r="G68" s="199"/>
      <c r="H68" s="195"/>
      <c r="I68" s="447"/>
      <c r="J68" s="191"/>
      <c r="K68" s="188"/>
      <c r="L68" s="192"/>
      <c r="M68" s="212">
        <f t="shared" si="19"/>
        <v>0</v>
      </c>
      <c r="N68" s="183"/>
      <c r="O68" s="118"/>
      <c r="P68" s="180"/>
      <c r="Q68" s="118"/>
      <c r="R68" s="118"/>
      <c r="S68" s="180"/>
      <c r="T68" s="428"/>
    </row>
    <row r="69" spans="1:20" x14ac:dyDescent="0.35">
      <c r="A69" s="266" t="s">
        <v>233</v>
      </c>
      <c r="B69" s="388" t="str">
        <f>VLOOKUP(A69,'EXTRA-urbano_PIANO_INV-INFR '!$D$38:$H$63,2,FALSE)</f>
        <v>SPECIFICARE______</v>
      </c>
      <c r="C69" s="112"/>
      <c r="D69" s="390"/>
      <c r="E69" s="385"/>
      <c r="F69" s="181"/>
      <c r="G69" s="199"/>
      <c r="H69" s="195"/>
      <c r="I69" s="447"/>
      <c r="J69" s="191"/>
      <c r="K69" s="188"/>
      <c r="L69" s="192"/>
      <c r="M69" s="212">
        <f t="shared" si="19"/>
        <v>0</v>
      </c>
      <c r="N69" s="183"/>
      <c r="O69" s="118"/>
      <c r="P69" s="180"/>
      <c r="Q69" s="118"/>
      <c r="R69" s="118"/>
      <c r="S69" s="180"/>
      <c r="T69" s="428"/>
    </row>
    <row r="70" spans="1:20" x14ac:dyDescent="0.35">
      <c r="A70" s="266" t="s">
        <v>233</v>
      </c>
      <c r="B70" s="388" t="str">
        <f>VLOOKUP(A70,'EXTRA-urbano_PIANO_INV-INFR '!$D$38:$H$63,2,FALSE)</f>
        <v>SPECIFICARE______</v>
      </c>
      <c r="C70" s="112"/>
      <c r="D70" s="390"/>
      <c r="E70" s="385"/>
      <c r="F70" s="181"/>
      <c r="G70" s="199"/>
      <c r="H70" s="195"/>
      <c r="I70" s="447"/>
      <c r="J70" s="191"/>
      <c r="K70" s="188"/>
      <c r="L70" s="192"/>
      <c r="M70" s="212">
        <f t="shared" si="19"/>
        <v>0</v>
      </c>
      <c r="N70" s="183"/>
      <c r="O70" s="118"/>
      <c r="P70" s="180"/>
      <c r="Q70" s="118"/>
      <c r="R70" s="118"/>
      <c r="S70" s="180"/>
      <c r="T70" s="428"/>
    </row>
    <row r="71" spans="1:20" x14ac:dyDescent="0.35">
      <c r="A71" s="266" t="s">
        <v>233</v>
      </c>
      <c r="B71" s="388" t="str">
        <f>VLOOKUP(A71,'EXTRA-urbano_PIANO_INV-INFR '!$D$38:$H$63,2,FALSE)</f>
        <v>SPECIFICARE______</v>
      </c>
      <c r="C71" s="112"/>
      <c r="D71" s="390"/>
      <c r="E71" s="385"/>
      <c r="F71" s="181"/>
      <c r="G71" s="199"/>
      <c r="H71" s="195"/>
      <c r="I71" s="447"/>
      <c r="J71" s="191"/>
      <c r="K71" s="188"/>
      <c r="L71" s="192"/>
      <c r="M71" s="212">
        <f t="shared" si="19"/>
        <v>0</v>
      </c>
      <c r="N71" s="183"/>
      <c r="O71" s="118"/>
      <c r="P71" s="180"/>
      <c r="Q71" s="118"/>
      <c r="R71" s="118"/>
      <c r="S71" s="180"/>
      <c r="T71" s="428"/>
    </row>
    <row r="72" spans="1:20" x14ac:dyDescent="0.35">
      <c r="A72" s="266" t="s">
        <v>233</v>
      </c>
      <c r="B72" s="388" t="str">
        <f>VLOOKUP(A72,'EXTRA-urbano_PIANO_INV-INFR '!$D$38:$H$63,2,FALSE)</f>
        <v>SPECIFICARE______</v>
      </c>
      <c r="C72" s="112"/>
      <c r="D72" s="390"/>
      <c r="E72" s="385"/>
      <c r="F72" s="181"/>
      <c r="G72" s="199"/>
      <c r="H72" s="195"/>
      <c r="I72" s="447"/>
      <c r="J72" s="191"/>
      <c r="K72" s="188"/>
      <c r="L72" s="192"/>
      <c r="M72" s="212">
        <f t="shared" si="19"/>
        <v>0</v>
      </c>
      <c r="N72" s="183"/>
      <c r="O72" s="118"/>
      <c r="P72" s="180"/>
      <c r="Q72" s="118"/>
      <c r="R72" s="118"/>
      <c r="S72" s="180"/>
      <c r="T72" s="428"/>
    </row>
    <row r="73" spans="1:20" x14ac:dyDescent="0.35">
      <c r="A73" s="266" t="s">
        <v>475</v>
      </c>
      <c r="B73" s="388" t="str">
        <f>VLOOKUP(A73,'EXTRA-urbano_PIANO_INV-INFR '!$D$38:$H$63,2,FALSE)</f>
        <v>SPECIFICARE______</v>
      </c>
      <c r="C73" s="112"/>
      <c r="D73" s="390"/>
      <c r="E73" s="385"/>
      <c r="F73" s="181"/>
      <c r="G73" s="199"/>
      <c r="H73" s="195"/>
      <c r="I73" s="447"/>
      <c r="J73" s="191"/>
      <c r="K73" s="188"/>
      <c r="L73" s="192"/>
      <c r="M73" s="212">
        <f t="shared" si="19"/>
        <v>0</v>
      </c>
      <c r="N73" s="183"/>
      <c r="O73" s="118"/>
      <c r="P73" s="180"/>
      <c r="Q73" s="118"/>
      <c r="R73" s="118"/>
      <c r="S73" s="180"/>
      <c r="T73" s="428"/>
    </row>
    <row r="74" spans="1:20" x14ac:dyDescent="0.35">
      <c r="A74" s="266" t="s">
        <v>233</v>
      </c>
      <c r="B74" s="388" t="str">
        <f>VLOOKUP(A74,'EXTRA-urbano_PIANO_INV-INFR '!$D$38:$H$63,2,FALSE)</f>
        <v>SPECIFICARE______</v>
      </c>
      <c r="C74" s="112"/>
      <c r="D74" s="390"/>
      <c r="E74" s="385"/>
      <c r="F74" s="181"/>
      <c r="G74" s="199"/>
      <c r="H74" s="195"/>
      <c r="I74" s="447"/>
      <c r="J74" s="191"/>
      <c r="K74" s="188"/>
      <c r="L74" s="192"/>
      <c r="M74" s="212">
        <f t="shared" si="19"/>
        <v>0</v>
      </c>
      <c r="N74" s="183"/>
      <c r="O74" s="118"/>
      <c r="P74" s="180"/>
      <c r="Q74" s="118"/>
      <c r="R74" s="118"/>
      <c r="S74" s="180"/>
      <c r="T74" s="428"/>
    </row>
    <row r="75" spans="1:20" x14ac:dyDescent="0.35">
      <c r="A75" s="266" t="s">
        <v>233</v>
      </c>
      <c r="B75" s="388" t="str">
        <f>VLOOKUP(A75,'EXTRA-urbano_PIANO_INV-INFR '!$D$38:$H$63,2,FALSE)</f>
        <v>SPECIFICARE______</v>
      </c>
      <c r="C75" s="112"/>
      <c r="D75" s="390"/>
      <c r="E75" s="385"/>
      <c r="F75" s="181"/>
      <c r="G75" s="199"/>
      <c r="H75" s="195"/>
      <c r="I75" s="447"/>
      <c r="J75" s="191"/>
      <c r="K75" s="188"/>
      <c r="L75" s="192"/>
      <c r="M75" s="212">
        <f t="shared" si="18"/>
        <v>0</v>
      </c>
      <c r="N75" s="183"/>
      <c r="O75" s="118"/>
      <c r="P75" s="180"/>
      <c r="Q75" s="118"/>
      <c r="R75" s="118"/>
      <c r="S75" s="180"/>
      <c r="T75" s="428"/>
    </row>
    <row r="76" spans="1:20" x14ac:dyDescent="0.35">
      <c r="A76" s="266" t="s">
        <v>233</v>
      </c>
      <c r="B76" s="388" t="str">
        <f>VLOOKUP(A76,'EXTRA-urbano_PIANO_INV-INFR '!$D$38:$H$63,2,FALSE)</f>
        <v>SPECIFICARE______</v>
      </c>
      <c r="C76" s="112"/>
      <c r="D76" s="390"/>
      <c r="E76" s="385"/>
      <c r="F76" s="181"/>
      <c r="G76" s="199"/>
      <c r="H76" s="195"/>
      <c r="I76" s="447"/>
      <c r="J76" s="191"/>
      <c r="K76" s="188"/>
      <c r="L76" s="192"/>
      <c r="M76" s="212">
        <f t="shared" si="18"/>
        <v>0</v>
      </c>
      <c r="N76" s="183"/>
      <c r="O76" s="118"/>
      <c r="P76" s="180"/>
      <c r="Q76" s="118"/>
      <c r="R76" s="118"/>
      <c r="S76" s="180"/>
      <c r="T76" s="428"/>
    </row>
    <row r="77" spans="1:20" x14ac:dyDescent="0.35">
      <c r="A77" s="266" t="s">
        <v>233</v>
      </c>
      <c r="B77" s="388" t="str">
        <f>VLOOKUP(A77,'EXTRA-urbano_PIANO_INV-INFR '!$D$38:$H$63,2,FALSE)</f>
        <v>SPECIFICARE______</v>
      </c>
      <c r="C77" s="112"/>
      <c r="D77" s="390"/>
      <c r="E77" s="385"/>
      <c r="F77" s="181"/>
      <c r="G77" s="199"/>
      <c r="H77" s="195"/>
      <c r="I77" s="447"/>
      <c r="J77" s="191"/>
      <c r="K77" s="188"/>
      <c r="L77" s="192"/>
      <c r="M77" s="212">
        <f t="shared" si="18"/>
        <v>0</v>
      </c>
      <c r="N77" s="183"/>
      <c r="O77" s="118"/>
      <c r="P77" s="180"/>
      <c r="Q77" s="118"/>
      <c r="R77" s="118"/>
      <c r="S77" s="180"/>
      <c r="T77" s="428"/>
    </row>
    <row r="78" spans="1:20" x14ac:dyDescent="0.35">
      <c r="A78" s="266" t="s">
        <v>233</v>
      </c>
      <c r="B78" s="388" t="str">
        <f>VLOOKUP(A78,'EXTRA-urbano_PIANO_INV-INFR '!$D$38:$H$63,2,FALSE)</f>
        <v>SPECIFICARE______</v>
      </c>
      <c r="C78" s="112"/>
      <c r="D78" s="390"/>
      <c r="E78" s="385"/>
      <c r="F78" s="181"/>
      <c r="G78" s="199"/>
      <c r="H78" s="195"/>
      <c r="I78" s="447"/>
      <c r="J78" s="191"/>
      <c r="K78" s="188"/>
      <c r="L78" s="192"/>
      <c r="M78" s="212">
        <f t="shared" si="18"/>
        <v>0</v>
      </c>
      <c r="N78" s="183"/>
      <c r="O78" s="118"/>
      <c r="P78" s="180"/>
      <c r="Q78" s="118"/>
      <c r="R78" s="118"/>
      <c r="S78" s="180"/>
      <c r="T78" s="428"/>
    </row>
    <row r="79" spans="1:20" x14ac:dyDescent="0.35">
      <c r="A79" s="266" t="s">
        <v>234</v>
      </c>
      <c r="B79" s="388" t="str">
        <f>VLOOKUP(A79,'EXTRA-urbano_PIANO_INV-INFR '!$D$38:$H$63,2,FALSE)</f>
        <v>SPECIFICARE______</v>
      </c>
      <c r="C79" s="112"/>
      <c r="D79" s="390"/>
      <c r="E79" s="385"/>
      <c r="F79" s="181"/>
      <c r="G79" s="199"/>
      <c r="H79" s="195"/>
      <c r="I79" s="447"/>
      <c r="J79" s="191"/>
      <c r="K79" s="188"/>
      <c r="L79" s="192"/>
      <c r="M79" s="212">
        <f t="shared" si="18"/>
        <v>0</v>
      </c>
      <c r="N79" s="183"/>
      <c r="O79" s="118"/>
      <c r="P79" s="180"/>
      <c r="Q79" s="118"/>
      <c r="R79" s="118"/>
      <c r="S79" s="180"/>
      <c r="T79" s="428"/>
    </row>
    <row r="80" spans="1:20" x14ac:dyDescent="0.35">
      <c r="A80" s="266" t="s">
        <v>233</v>
      </c>
      <c r="B80" s="388" t="str">
        <f>VLOOKUP(A80,'EXTRA-urbano_PIANO_INV-INFR '!$D$38:$H$63,2,FALSE)</f>
        <v>SPECIFICARE______</v>
      </c>
      <c r="C80" s="112"/>
      <c r="D80" s="390"/>
      <c r="E80" s="385"/>
      <c r="F80" s="181"/>
      <c r="G80" s="199"/>
      <c r="H80" s="195"/>
      <c r="I80" s="447"/>
      <c r="J80" s="191"/>
      <c r="K80" s="188"/>
      <c r="L80" s="192"/>
      <c r="M80" s="212">
        <f t="shared" si="18"/>
        <v>0</v>
      </c>
      <c r="N80" s="183"/>
      <c r="O80" s="118"/>
      <c r="P80" s="180"/>
      <c r="Q80" s="118"/>
      <c r="R80" s="118"/>
      <c r="S80" s="180"/>
      <c r="T80" s="428"/>
    </row>
    <row r="81" spans="1:20" x14ac:dyDescent="0.35">
      <c r="A81" s="266" t="s">
        <v>234</v>
      </c>
      <c r="B81" s="388" t="str">
        <f>VLOOKUP(A81,'EXTRA-urbano_PIANO_INV-INFR '!$D$38:$H$63,2,FALSE)</f>
        <v>SPECIFICARE______</v>
      </c>
      <c r="C81" s="112"/>
      <c r="D81" s="390"/>
      <c r="E81" s="385"/>
      <c r="F81" s="181"/>
      <c r="G81" s="199"/>
      <c r="H81" s="195"/>
      <c r="I81" s="447"/>
      <c r="J81" s="191"/>
      <c r="K81" s="188"/>
      <c r="L81" s="192"/>
      <c r="M81" s="212">
        <f t="shared" si="18"/>
        <v>0</v>
      </c>
      <c r="N81" s="183"/>
      <c r="O81" s="118"/>
      <c r="P81" s="180"/>
      <c r="Q81" s="118"/>
      <c r="R81" s="118"/>
      <c r="S81" s="180"/>
      <c r="T81" s="428"/>
    </row>
    <row r="82" spans="1:20" x14ac:dyDescent="0.35">
      <c r="A82" s="266" t="s">
        <v>229</v>
      </c>
      <c r="B82" s="388" t="str">
        <f>VLOOKUP(A82,'EXTRA-urbano_PIANO_INV-INFR '!$D$38:$H$63,2,FALSE)</f>
        <v>SPECIFICARE______</v>
      </c>
      <c r="C82" s="112"/>
      <c r="D82" s="390"/>
      <c r="E82" s="385"/>
      <c r="F82" s="181"/>
      <c r="G82" s="199"/>
      <c r="H82" s="195"/>
      <c r="I82" s="447"/>
      <c r="J82" s="191"/>
      <c r="K82" s="188"/>
      <c r="L82" s="192"/>
      <c r="M82" s="212">
        <f t="shared" si="18"/>
        <v>0</v>
      </c>
      <c r="N82" s="183"/>
      <c r="O82" s="118"/>
      <c r="P82" s="180"/>
      <c r="Q82" s="118"/>
      <c r="R82" s="118"/>
      <c r="S82" s="180"/>
      <c r="T82" s="428"/>
    </row>
    <row r="83" spans="1:20" x14ac:dyDescent="0.35">
      <c r="A83" s="266" t="s">
        <v>233</v>
      </c>
      <c r="B83" s="388" t="str">
        <f>VLOOKUP(A83,'EXTRA-urbano_PIANO_INV-INFR '!$D$38:$H$63,2,FALSE)</f>
        <v>SPECIFICARE______</v>
      </c>
      <c r="C83" s="112"/>
      <c r="D83" s="390"/>
      <c r="E83" s="385"/>
      <c r="F83" s="181"/>
      <c r="G83" s="199"/>
      <c r="H83" s="195"/>
      <c r="I83" s="447"/>
      <c r="J83" s="191"/>
      <c r="K83" s="188"/>
      <c r="L83" s="192"/>
      <c r="M83" s="212">
        <f t="shared" si="18"/>
        <v>0</v>
      </c>
      <c r="N83" s="183"/>
      <c r="O83" s="118"/>
      <c r="P83" s="180"/>
      <c r="Q83" s="118"/>
      <c r="R83" s="118"/>
      <c r="S83" s="180"/>
      <c r="T83" s="428"/>
    </row>
    <row r="84" spans="1:20" x14ac:dyDescent="0.35">
      <c r="A84" s="266" t="s">
        <v>233</v>
      </c>
      <c r="B84" s="388" t="str">
        <f>VLOOKUP(A84,'EXTRA-urbano_PIANO_INV-INFR '!$D$38:$H$63,2,FALSE)</f>
        <v>SPECIFICARE______</v>
      </c>
      <c r="C84" s="112"/>
      <c r="D84" s="390"/>
      <c r="E84" s="385"/>
      <c r="F84" s="181"/>
      <c r="G84" s="199"/>
      <c r="H84" s="195"/>
      <c r="I84" s="447"/>
      <c r="J84" s="191"/>
      <c r="K84" s="188"/>
      <c r="L84" s="192"/>
      <c r="M84" s="212">
        <f t="shared" si="18"/>
        <v>0</v>
      </c>
      <c r="N84" s="183"/>
      <c r="O84" s="118"/>
      <c r="P84" s="180"/>
      <c r="Q84" s="118"/>
      <c r="R84" s="118"/>
      <c r="S84" s="180"/>
      <c r="T84" s="428"/>
    </row>
    <row r="85" spans="1:20" ht="15" thickBot="1" x14ac:dyDescent="0.4">
      <c r="A85" s="266" t="s">
        <v>233</v>
      </c>
      <c r="B85" s="388" t="str">
        <f>VLOOKUP(A85,'EXTRA-urbano_PIANO_INV-INFR '!$D$38:$H$63,2,FALSE)</f>
        <v>SPECIFICARE______</v>
      </c>
      <c r="C85" s="112"/>
      <c r="D85" s="390"/>
      <c r="E85" s="195"/>
      <c r="F85" s="190"/>
      <c r="G85" s="199"/>
      <c r="H85" s="195"/>
      <c r="I85" s="447"/>
      <c r="J85" s="191"/>
      <c r="K85" s="188"/>
      <c r="L85" s="244"/>
      <c r="M85" s="245">
        <f t="shared" si="18"/>
        <v>0</v>
      </c>
      <c r="N85" s="246"/>
      <c r="O85" s="189"/>
      <c r="P85" s="237"/>
      <c r="Q85" s="189"/>
      <c r="R85" s="189"/>
      <c r="S85" s="237"/>
      <c r="T85" s="478"/>
    </row>
    <row r="86" spans="1:20" ht="15" thickBot="1" x14ac:dyDescent="0.4">
      <c r="A86" s="479"/>
      <c r="B86" s="480"/>
      <c r="C86" s="395" t="s">
        <v>280</v>
      </c>
      <c r="D86" s="396">
        <f>SUM(D50:D85)</f>
        <v>0</v>
      </c>
      <c r="E86" s="481"/>
      <c r="F86" s="482"/>
      <c r="G86" s="397">
        <f>SUM(G50:G85)</f>
        <v>0</v>
      </c>
      <c r="H86" s="393" t="s">
        <v>280</v>
      </c>
      <c r="I86" s="247"/>
      <c r="J86" s="242"/>
      <c r="K86" s="242">
        <f>SUM(K50:K85)</f>
        <v>0</v>
      </c>
      <c r="L86" s="242">
        <f>SUM(L50:L85)</f>
        <v>0</v>
      </c>
      <c r="M86" s="242">
        <f>SUM(M50:M85)</f>
        <v>0</v>
      </c>
      <c r="N86" s="242"/>
      <c r="O86" s="242"/>
      <c r="P86" s="242">
        <f>SUM(P50:P85)</f>
        <v>0</v>
      </c>
      <c r="Q86" s="482"/>
      <c r="R86" s="482"/>
      <c r="S86" s="242">
        <f>SUM(S50:S85)</f>
        <v>0</v>
      </c>
      <c r="T86" s="483"/>
    </row>
    <row r="87" spans="1:20" x14ac:dyDescent="0.35">
      <c r="G87" s="484"/>
    </row>
    <row r="88" spans="1:20" ht="15" thickBot="1" x14ac:dyDescent="0.4"/>
    <row r="89" spans="1:20" ht="53.25" customHeight="1" thickBot="1" x14ac:dyDescent="0.4">
      <c r="A89" s="1538" t="s">
        <v>6</v>
      </c>
      <c r="B89" s="1539"/>
      <c r="C89" s="1539"/>
      <c r="D89" s="1539"/>
      <c r="E89" s="1539"/>
      <c r="F89" s="1539"/>
      <c r="G89" s="1539"/>
      <c r="H89" s="1539"/>
      <c r="I89" s="1539"/>
      <c r="J89" s="1539"/>
      <c r="K89" s="1539"/>
      <c r="L89" s="1539"/>
      <c r="M89" s="1539"/>
      <c r="N89" s="1539"/>
      <c r="O89" s="1539"/>
      <c r="P89" s="1539"/>
      <c r="Q89" s="1539"/>
      <c r="R89" s="1539"/>
      <c r="S89" s="1539"/>
      <c r="T89" s="1540"/>
    </row>
  </sheetData>
  <sheetProtection algorithmName="SHA-512" hashValue="z0xRAXIe/YTRUgJmhslubv1Dl6P9jY+YIvwd52bXT8WA34pBKBXwvJLaDS6upcTbEzIGq9ea6yXtZgFzm28PLQ==" saltValue="w2MpCWt9KRInsDpi3AJCCw==" spinCount="100000" sheet="1" objects="1" scenarios="1"/>
  <mergeCells count="27">
    <mergeCell ref="A2:R2"/>
    <mergeCell ref="A4:R4"/>
    <mergeCell ref="A6:C7"/>
    <mergeCell ref="D6:F7"/>
    <mergeCell ref="H6:K6"/>
    <mergeCell ref="M6:P6"/>
    <mergeCell ref="H7:J7"/>
    <mergeCell ref="M7:O7"/>
    <mergeCell ref="A9:C9"/>
    <mergeCell ref="D9:F9"/>
    <mergeCell ref="H9:J9"/>
    <mergeCell ref="M9:O9"/>
    <mergeCell ref="A11:C11"/>
    <mergeCell ref="D11:F11"/>
    <mergeCell ref="H11:J11"/>
    <mergeCell ref="M11:O11"/>
    <mergeCell ref="A47:T47"/>
    <mergeCell ref="A48:A49"/>
    <mergeCell ref="B48:B49"/>
    <mergeCell ref="A89:T89"/>
    <mergeCell ref="A13:R13"/>
    <mergeCell ref="A15:A17"/>
    <mergeCell ref="B15:B17"/>
    <mergeCell ref="C15:C17"/>
    <mergeCell ref="D15:J15"/>
    <mergeCell ref="K15:Q15"/>
    <mergeCell ref="R15:R16"/>
  </mergeCells>
  <phoneticPr fontId="59" type="noConversion"/>
  <dataValidations count="9">
    <dataValidation allowBlank="1" showErrorMessage="1" sqref="K7:K12 P7:P10" xr:uid="{00000000-0002-0000-0D00-000000000000}"/>
    <dataValidation type="list" allowBlank="1" showInputMessage="1" showErrorMessage="1" sqref="N50:N85" xr:uid="{00000000-0002-0000-0D00-000001000000}">
      <formula1>$B$18:$B$43</formula1>
    </dataValidation>
    <dataValidation type="list" allowBlank="1" showInputMessage="1" showErrorMessage="1" sqref="T50:T85 R18:R43" xr:uid="{00000000-0002-0000-0D00-000002000000}">
      <formula1>"si"</formula1>
    </dataValidation>
    <dataValidation type="list" allowBlank="1" showInputMessage="1" showErrorMessage="1" sqref="R50:R85" xr:uid="{00000000-0002-0000-0D00-000003000000}">
      <formula1>"si,"</formula1>
    </dataValidation>
    <dataValidation allowBlank="1" showInputMessage="1" showErrorMessage="1" promptTitle="ATTENZIONE:" prompt=" è la differenza tra l'importo dei lavori del Sal (esclusivamente legato alle infrastrutture di supporto) e il precedente" sqref="L18:L43" xr:uid="{00000000-0002-0000-0D00-000004000000}"/>
    <dataValidation allowBlank="1" showInputMessage="1" showErrorMessage="1" promptTitle="ATTENZIONE:" prompt=" è la differenza tra l'importo degli onoeri della sicurezza i del Sal (esclusivamente legato alle infrastrutture di supporto) e il precedente" sqref="N18:N43" xr:uid="{00000000-0002-0000-0D00-000005000000}"/>
    <dataValidation allowBlank="1" showInputMessage="1" showErrorMessage="1" prompt="è la differenza tra l'importo degli oneri della sicurezza del SAL e il precedente" sqref="G18:G43" xr:uid="{00000000-0002-0000-0D00-000006000000}"/>
    <dataValidation allowBlank="1" showInputMessage="1" showErrorMessage="1" prompt="è la differenza tra l'importo dei lavori del Sal e il precedente" sqref="E18:E43" xr:uid="{00000000-0002-0000-0D00-000007000000}"/>
    <dataValidation type="date" operator="lessThan" allowBlank="1" showInputMessage="1" showErrorMessage="1" errorTitle="attenzione " error="data fattura non ammessa art. 2 c. 5 del D.D. 445/2025" prompt="entro il 31/12/2028_x000a_" sqref="I50:I85" xr:uid="{076A14DF-B478-4442-99B1-C3DF5B226098}">
      <formula1>47118</formula1>
    </dataValidation>
  </dataValidations>
  <pageMargins left="0.7" right="0.7" top="0.75" bottom="0.75" header="0.3" footer="0.3"/>
  <pageSetup paperSize="8" scale="57"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prompt="Scegliere la regione beneficiaria dal menù a tendina_x000a_" xr:uid="{00000000-0002-0000-0D00-000008000000}">
          <x14:formula1>
            <xm:f>'DATI EROGAZIONI'!$A$2:$A$20</xm:f>
          </x14:formula1>
          <xm:sqref>D6:F7</xm:sqref>
        </x14:dataValidation>
        <x14:dataValidation type="list" allowBlank="1" showInputMessage="1" showErrorMessage="1" xr:uid="{00000000-0002-0000-0D00-000009000000}">
          <x14:formula1>
            <xm:f>'EXTRA-urbano_PIANO_INV-INFR '!$D$38:$D$62</xm:f>
          </x14:formula1>
          <xm:sqref>A50:A85 A18:A43</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99FFCC"/>
    <pageSetUpPr fitToPage="1"/>
  </sheetPr>
  <dimension ref="A1:AC96"/>
  <sheetViews>
    <sheetView workbookViewId="0">
      <selection activeCell="S116" sqref="S116"/>
    </sheetView>
  </sheetViews>
  <sheetFormatPr defaultColWidth="8.54296875" defaultRowHeight="14.5" x14ac:dyDescent="0.35"/>
  <cols>
    <col min="1" max="1" width="16.453125" style="104" customWidth="1"/>
    <col min="2" max="2" width="32.54296875" style="104" bestFit="1" customWidth="1"/>
    <col min="3" max="3" width="21.54296875" style="104" bestFit="1" customWidth="1"/>
    <col min="4" max="4" width="15.453125" style="104" customWidth="1"/>
    <col min="5" max="5" width="11.54296875" style="104" bestFit="1" customWidth="1"/>
    <col min="6" max="6" width="13.453125" style="104" bestFit="1" customWidth="1"/>
    <col min="7" max="7" width="17.81640625" style="104" customWidth="1"/>
    <col min="8" max="8" width="17.1796875" style="104" customWidth="1"/>
    <col min="9" max="9" width="11.453125" style="104" bestFit="1" customWidth="1"/>
    <col min="10" max="10" width="14" style="104" customWidth="1"/>
    <col min="11" max="12" width="12.1796875" style="104" bestFit="1" customWidth="1"/>
    <col min="13" max="13" width="18" style="104" customWidth="1"/>
    <col min="14" max="14" width="17.81640625" style="104" customWidth="1"/>
    <col min="15" max="15" width="13.54296875" style="104" bestFit="1" customWidth="1"/>
    <col min="16" max="16" width="11.453125" style="104" bestFit="1" customWidth="1"/>
    <col min="17" max="17" width="13.54296875" style="104" customWidth="1"/>
    <col min="18" max="18" width="16.81640625" style="104" customWidth="1"/>
    <col min="19" max="19" width="14.453125" style="104" customWidth="1"/>
    <col min="20" max="20" width="21.81640625" style="104" customWidth="1"/>
    <col min="21" max="16384" width="8.54296875" style="104"/>
  </cols>
  <sheetData>
    <row r="1" spans="1:29" ht="15" thickBot="1" x14ac:dyDescent="0.4">
      <c r="A1" s="460"/>
      <c r="B1" s="434"/>
      <c r="C1" s="461"/>
      <c r="D1" s="462"/>
      <c r="E1" s="462"/>
      <c r="F1" s="462"/>
      <c r="G1" s="433"/>
      <c r="H1" s="463"/>
      <c r="I1" s="434"/>
      <c r="J1" s="434"/>
      <c r="K1" s="464"/>
      <c r="L1" s="464"/>
      <c r="M1" s="464"/>
      <c r="N1" s="464"/>
      <c r="O1" s="464"/>
      <c r="P1" s="461"/>
      <c r="Q1" s="434"/>
      <c r="R1" s="433"/>
      <c r="S1" s="434"/>
      <c r="T1" s="434"/>
      <c r="U1" s="434"/>
      <c r="V1" s="461"/>
      <c r="W1" s="461"/>
      <c r="X1" s="434"/>
      <c r="Y1" s="461"/>
      <c r="Z1" s="461"/>
      <c r="AA1" s="461"/>
      <c r="AB1" s="461"/>
      <c r="AC1" s="434"/>
    </row>
    <row r="2" spans="1:29" ht="36.75" customHeight="1" thickBot="1" x14ac:dyDescent="0.4">
      <c r="A2" s="1140" t="s">
        <v>99</v>
      </c>
      <c r="B2" s="1141"/>
      <c r="C2" s="1141"/>
      <c r="D2" s="1141"/>
      <c r="E2" s="1141"/>
      <c r="F2" s="1141"/>
      <c r="G2" s="1141"/>
      <c r="H2" s="1141"/>
      <c r="I2" s="1141"/>
      <c r="J2" s="1141"/>
      <c r="K2" s="1141"/>
      <c r="L2" s="1141"/>
      <c r="M2" s="1141"/>
      <c r="N2" s="1141"/>
      <c r="O2" s="1141"/>
      <c r="P2" s="1141"/>
      <c r="Q2" s="1141"/>
      <c r="R2" s="1142"/>
      <c r="S2" s="105"/>
      <c r="T2" s="105"/>
      <c r="U2" s="105"/>
      <c r="V2" s="105"/>
      <c r="W2" s="105"/>
      <c r="X2" s="105"/>
      <c r="Y2" s="105"/>
      <c r="Z2" s="105"/>
      <c r="AA2" s="105"/>
      <c r="AB2" s="105"/>
      <c r="AC2" s="105"/>
    </row>
    <row r="3" spans="1:29" ht="23" thickBot="1" x14ac:dyDescent="0.4">
      <c r="A3" s="465"/>
      <c r="C3" s="429"/>
      <c r="D3" s="429"/>
      <c r="E3" s="429"/>
      <c r="F3" s="429"/>
      <c r="G3" s="429"/>
      <c r="H3" s="429"/>
      <c r="I3" s="429"/>
      <c r="J3" s="429"/>
      <c r="K3" s="429"/>
      <c r="L3" s="429"/>
      <c r="M3" s="429"/>
      <c r="N3" s="429"/>
      <c r="O3" s="429"/>
      <c r="P3" s="429"/>
      <c r="Q3" s="429"/>
      <c r="R3" s="429"/>
      <c r="S3" s="429"/>
      <c r="T3" s="429"/>
      <c r="U3" s="429"/>
      <c r="V3" s="429"/>
      <c r="W3" s="429"/>
      <c r="X3" s="429"/>
      <c r="Y3" s="429"/>
      <c r="Z3" s="429"/>
      <c r="AA3" s="429"/>
      <c r="AB3" s="429"/>
      <c r="AC3" s="429"/>
    </row>
    <row r="4" spans="1:29" ht="18" thickBot="1" x14ac:dyDescent="0.4">
      <c r="A4" s="1146" t="s">
        <v>398</v>
      </c>
      <c r="B4" s="1147"/>
      <c r="C4" s="1147"/>
      <c r="D4" s="1147"/>
      <c r="E4" s="1147"/>
      <c r="F4" s="1147"/>
      <c r="G4" s="1147"/>
      <c r="H4" s="1147"/>
      <c r="I4" s="1147"/>
      <c r="J4" s="1147"/>
      <c r="K4" s="1147"/>
      <c r="L4" s="1147"/>
      <c r="M4" s="1147"/>
      <c r="N4" s="1147"/>
      <c r="O4" s="1147"/>
      <c r="P4" s="1147"/>
      <c r="Q4" s="1147"/>
      <c r="R4" s="1148"/>
      <c r="S4" s="106"/>
      <c r="T4" s="106"/>
      <c r="U4" s="106"/>
      <c r="V4" s="106"/>
      <c r="W4" s="106"/>
      <c r="X4" s="106"/>
      <c r="Y4" s="106"/>
      <c r="Z4" s="106"/>
      <c r="AA4" s="106"/>
      <c r="AB4" s="106"/>
      <c r="AC4" s="106"/>
    </row>
    <row r="5" spans="1:29" ht="18" thickBot="1" x14ac:dyDescent="0.4">
      <c r="A5" s="236"/>
      <c r="B5" s="65"/>
      <c r="C5" s="65"/>
      <c r="D5" s="65"/>
      <c r="E5" s="65"/>
      <c r="F5" s="65"/>
      <c r="G5" s="65"/>
      <c r="H5" s="65"/>
      <c r="I5" s="106"/>
      <c r="J5" s="106"/>
      <c r="K5" s="106"/>
      <c r="L5" s="106"/>
      <c r="M5" s="106"/>
      <c r="N5" s="106"/>
      <c r="O5" s="106"/>
      <c r="P5" s="106"/>
      <c r="Q5" s="106"/>
      <c r="R5" s="106"/>
      <c r="S5" s="106"/>
      <c r="T5" s="106"/>
      <c r="U5" s="106"/>
      <c r="V5" s="106"/>
      <c r="W5" s="106"/>
      <c r="X5" s="106"/>
      <c r="Y5" s="106"/>
      <c r="Z5" s="106"/>
      <c r="AA5" s="106"/>
      <c r="AB5" s="106"/>
      <c r="AC5" s="106"/>
    </row>
    <row r="6" spans="1:29" ht="28" thickBot="1" x14ac:dyDescent="0.4">
      <c r="A6" s="1015" t="s">
        <v>224</v>
      </c>
      <c r="B6" s="1016"/>
      <c r="C6" s="1016"/>
      <c r="D6" s="1541" t="s">
        <v>412</v>
      </c>
      <c r="E6" s="1541"/>
      <c r="F6" s="1542"/>
      <c r="G6" s="34"/>
      <c r="H6" s="1570"/>
      <c r="I6" s="1570"/>
      <c r="J6" s="1570"/>
      <c r="K6" s="1570"/>
      <c r="L6" s="34"/>
      <c r="M6" s="1571" t="s">
        <v>350</v>
      </c>
      <c r="N6" s="1572"/>
      <c r="O6" s="1572"/>
      <c r="P6" s="1573"/>
      <c r="Q6" s="34"/>
      <c r="R6" s="34"/>
      <c r="S6" s="34"/>
      <c r="T6" s="34"/>
      <c r="U6" s="34"/>
      <c r="V6" s="34"/>
      <c r="W6" s="34"/>
      <c r="X6" s="34"/>
      <c r="Y6" s="34"/>
      <c r="Z6" s="34"/>
      <c r="AA6" s="34"/>
      <c r="AB6" s="34"/>
      <c r="AC6" s="34"/>
    </row>
    <row r="7" spans="1:29" ht="15" customHeight="1" thickBot="1" x14ac:dyDescent="0.4">
      <c r="A7" s="1019"/>
      <c r="B7" s="1020"/>
      <c r="C7" s="1020"/>
      <c r="D7" s="1268"/>
      <c r="E7" s="1268"/>
      <c r="F7" s="1269"/>
      <c r="H7" s="1582"/>
      <c r="I7" s="1582"/>
      <c r="J7" s="1582"/>
      <c r="K7" s="409"/>
      <c r="L7" s="51"/>
      <c r="M7" s="1574" t="s">
        <v>351</v>
      </c>
      <c r="N7" s="1575"/>
      <c r="O7" s="1576"/>
      <c r="P7" s="235">
        <f>M94</f>
        <v>0</v>
      </c>
    </row>
    <row r="8" spans="1:29" ht="12.75" customHeight="1" thickBot="1" x14ac:dyDescent="0.7">
      <c r="A8" s="29"/>
      <c r="B8" s="29"/>
      <c r="C8" s="29"/>
      <c r="D8" s="29"/>
      <c r="E8" s="466"/>
      <c r="F8" s="466"/>
      <c r="I8" s="466"/>
      <c r="J8" s="466"/>
      <c r="K8" s="466"/>
      <c r="L8" s="466"/>
      <c r="M8" s="465"/>
      <c r="N8" s="466"/>
      <c r="O8" s="466"/>
      <c r="P8" s="467"/>
      <c r="Q8" s="466"/>
      <c r="R8" s="466"/>
      <c r="S8" s="466"/>
      <c r="T8" s="466"/>
      <c r="U8" s="466"/>
      <c r="V8" s="468"/>
      <c r="W8" s="468"/>
      <c r="X8" s="468"/>
      <c r="Y8" s="469"/>
      <c r="Z8" s="177"/>
      <c r="AA8" s="33"/>
      <c r="AB8" s="33"/>
      <c r="AC8" s="33"/>
    </row>
    <row r="9" spans="1:29" ht="38.5" customHeight="1" thickBot="1" x14ac:dyDescent="0.4">
      <c r="A9" s="1143" t="s">
        <v>352</v>
      </c>
      <c r="B9" s="1144"/>
      <c r="C9" s="1144"/>
      <c r="D9" s="1580">
        <f>'urbano_PIANO_INV-INFR'!G66</f>
        <v>0</v>
      </c>
      <c r="E9" s="1580"/>
      <c r="F9" s="1581"/>
      <c r="H9" s="1569"/>
      <c r="I9" s="1569"/>
      <c r="J9" s="1569"/>
      <c r="K9" s="409"/>
      <c r="L9" s="102"/>
      <c r="M9" s="1577" t="s">
        <v>353</v>
      </c>
      <c r="N9" s="1578"/>
      <c r="O9" s="1579"/>
      <c r="P9" s="235">
        <f>S94</f>
        <v>0</v>
      </c>
      <c r="Q9" s="102"/>
      <c r="R9" s="102"/>
      <c r="S9" s="102"/>
      <c r="T9" s="102"/>
      <c r="U9" s="102"/>
      <c r="V9" s="102"/>
      <c r="W9" s="102"/>
      <c r="X9" s="102"/>
      <c r="Y9" s="102"/>
      <c r="Z9" s="102"/>
      <c r="AA9" s="102"/>
      <c r="AB9" s="102"/>
      <c r="AC9" s="102"/>
    </row>
    <row r="10" spans="1:29" ht="15" thickBot="1" x14ac:dyDescent="0.4">
      <c r="K10" s="470"/>
      <c r="M10" s="471"/>
      <c r="N10" s="407"/>
      <c r="O10" s="407"/>
      <c r="P10" s="472"/>
    </row>
    <row r="11" spans="1:29" ht="33.65" customHeight="1" thickBot="1" x14ac:dyDescent="0.4">
      <c r="A11" s="1591" t="s">
        <v>4</v>
      </c>
      <c r="B11" s="1592"/>
      <c r="C11" s="1592"/>
      <c r="D11" s="1583"/>
      <c r="E11" s="1583"/>
      <c r="F11" s="1584"/>
      <c r="H11" s="1569"/>
      <c r="I11" s="1569"/>
      <c r="J11" s="1569"/>
      <c r="K11" s="409"/>
      <c r="L11" s="121"/>
      <c r="M11" s="1577" t="s">
        <v>354</v>
      </c>
      <c r="N11" s="1578"/>
      <c r="O11" s="1579"/>
      <c r="P11" s="416">
        <f>P7-P9</f>
        <v>0</v>
      </c>
      <c r="Q11" s="121"/>
    </row>
    <row r="12" spans="1:29" ht="15" thickBot="1" x14ac:dyDescent="0.4"/>
    <row r="13" spans="1:29" ht="36.65" customHeight="1" thickBot="1" x14ac:dyDescent="0.4">
      <c r="A13" s="1153" t="s">
        <v>399</v>
      </c>
      <c r="B13" s="1154"/>
      <c r="C13" s="1154"/>
      <c r="D13" s="1154"/>
      <c r="E13" s="1154"/>
      <c r="F13" s="1154"/>
      <c r="G13" s="1154"/>
      <c r="H13" s="1154"/>
      <c r="I13" s="1154"/>
      <c r="J13" s="1154"/>
      <c r="K13" s="1154"/>
      <c r="L13" s="1154"/>
      <c r="M13" s="1154"/>
      <c r="N13" s="1154"/>
      <c r="O13" s="1154"/>
      <c r="P13" s="1154"/>
      <c r="Q13" s="1154"/>
      <c r="R13" s="1418"/>
      <c r="S13" s="248"/>
      <c r="T13" s="248"/>
    </row>
    <row r="14" spans="1:29" ht="15" thickBot="1" x14ac:dyDescent="0.4">
      <c r="K14" s="113"/>
    </row>
    <row r="15" spans="1:29" ht="16" customHeight="1" thickBot="1" x14ac:dyDescent="0.4">
      <c r="A15" s="1598" t="s">
        <v>356</v>
      </c>
      <c r="B15" s="1601" t="s">
        <v>357</v>
      </c>
      <c r="C15" s="1604" t="s">
        <v>358</v>
      </c>
      <c r="D15" s="1607" t="s">
        <v>359</v>
      </c>
      <c r="E15" s="1608"/>
      <c r="F15" s="1608"/>
      <c r="G15" s="1608"/>
      <c r="H15" s="1608"/>
      <c r="I15" s="1608"/>
      <c r="J15" s="1609"/>
      <c r="K15" s="1610" t="s">
        <v>360</v>
      </c>
      <c r="L15" s="1608"/>
      <c r="M15" s="1608"/>
      <c r="N15" s="1608"/>
      <c r="O15" s="1608"/>
      <c r="P15" s="1608"/>
      <c r="Q15" s="1609"/>
      <c r="R15" s="1596" t="s">
        <v>361</v>
      </c>
    </row>
    <row r="16" spans="1:29" ht="60.5" x14ac:dyDescent="0.35">
      <c r="A16" s="1599"/>
      <c r="B16" s="1602"/>
      <c r="C16" s="1605"/>
      <c r="D16" s="260" t="s">
        <v>362</v>
      </c>
      <c r="E16" s="249" t="s">
        <v>363</v>
      </c>
      <c r="F16" s="249" t="s">
        <v>364</v>
      </c>
      <c r="G16" s="249" t="s">
        <v>365</v>
      </c>
      <c r="H16" s="249" t="s">
        <v>366</v>
      </c>
      <c r="I16" s="249" t="s">
        <v>367</v>
      </c>
      <c r="J16" s="250" t="s">
        <v>368</v>
      </c>
      <c r="K16" s="251" t="s">
        <v>369</v>
      </c>
      <c r="L16" s="252" t="s">
        <v>370</v>
      </c>
      <c r="M16" s="252" t="s">
        <v>371</v>
      </c>
      <c r="N16" s="252" t="s">
        <v>372</v>
      </c>
      <c r="O16" s="252" t="s">
        <v>373</v>
      </c>
      <c r="P16" s="253" t="s">
        <v>367</v>
      </c>
      <c r="Q16" s="254" t="s">
        <v>368</v>
      </c>
      <c r="R16" s="1597"/>
    </row>
    <row r="17" spans="1:18" ht="15" thickBot="1" x14ac:dyDescent="0.4">
      <c r="A17" s="1600"/>
      <c r="B17" s="1603"/>
      <c r="C17" s="1606"/>
      <c r="D17" s="261" t="s">
        <v>326</v>
      </c>
      <c r="E17" s="255" t="s">
        <v>326</v>
      </c>
      <c r="F17" s="255" t="s">
        <v>326</v>
      </c>
      <c r="G17" s="255" t="s">
        <v>326</v>
      </c>
      <c r="H17" s="255" t="s">
        <v>326</v>
      </c>
      <c r="I17" s="255" t="s">
        <v>326</v>
      </c>
      <c r="J17" s="256" t="s">
        <v>326</v>
      </c>
      <c r="K17" s="257" t="s">
        <v>326</v>
      </c>
      <c r="L17" s="255" t="s">
        <v>326</v>
      </c>
      <c r="M17" s="255" t="s">
        <v>326</v>
      </c>
      <c r="N17" s="255" t="s">
        <v>326</v>
      </c>
      <c r="O17" s="255" t="s">
        <v>326</v>
      </c>
      <c r="P17" s="255" t="s">
        <v>326</v>
      </c>
      <c r="Q17" s="256" t="s">
        <v>326</v>
      </c>
      <c r="R17" s="271" t="s">
        <v>374</v>
      </c>
    </row>
    <row r="18" spans="1:18" ht="15" customHeight="1" x14ac:dyDescent="0.35">
      <c r="A18" s="219" t="s">
        <v>193</v>
      </c>
      <c r="B18" s="185"/>
      <c r="C18" s="267"/>
      <c r="D18" s="264"/>
      <c r="E18" s="264"/>
      <c r="F18" s="264"/>
      <c r="G18" s="264"/>
      <c r="H18" s="212">
        <f>E18+G18</f>
        <v>0</v>
      </c>
      <c r="I18" s="192">
        <f>H18*0.5%</f>
        <v>0</v>
      </c>
      <c r="J18" s="213">
        <f>H18-I18</f>
        <v>0</v>
      </c>
      <c r="K18" s="412"/>
      <c r="L18" s="412"/>
      <c r="M18" s="412"/>
      <c r="N18" s="412"/>
      <c r="O18" s="214">
        <f>N18+L18</f>
        <v>0</v>
      </c>
      <c r="P18" s="411">
        <f>O18*0.5%</f>
        <v>0</v>
      </c>
      <c r="Q18" s="215">
        <f>O18-P18</f>
        <v>0</v>
      </c>
      <c r="R18" s="473"/>
    </row>
    <row r="19" spans="1:18" ht="15" customHeight="1" x14ac:dyDescent="0.35">
      <c r="A19" s="193" t="s">
        <v>194</v>
      </c>
      <c r="B19" s="185"/>
      <c r="C19" s="267"/>
      <c r="D19" s="264"/>
      <c r="E19" s="264"/>
      <c r="F19" s="264"/>
      <c r="G19" s="264"/>
      <c r="H19" s="212">
        <f t="shared" ref="H19:H20" si="0">E19+G19</f>
        <v>0</v>
      </c>
      <c r="I19" s="180">
        <f>H19*0.5%</f>
        <v>0</v>
      </c>
      <c r="J19" s="202">
        <f>H19-I19</f>
        <v>0</v>
      </c>
      <c r="K19" s="412"/>
      <c r="L19" s="412"/>
      <c r="M19" s="412"/>
      <c r="N19" s="412"/>
      <c r="O19" s="203">
        <f t="shared" ref="O19:O47" si="1">N19+L19</f>
        <v>0</v>
      </c>
      <c r="P19" s="413">
        <f t="shared" ref="P19:P47" si="2">O19*0.5%</f>
        <v>0</v>
      </c>
      <c r="Q19" s="204">
        <f t="shared" ref="Q19:Q47" si="3">O19-P19</f>
        <v>0</v>
      </c>
      <c r="R19" s="474"/>
    </row>
    <row r="20" spans="1:18" ht="15" customHeight="1" x14ac:dyDescent="0.35">
      <c r="A20" s="219" t="s">
        <v>195</v>
      </c>
      <c r="B20" s="185"/>
      <c r="C20" s="267"/>
      <c r="D20" s="264"/>
      <c r="E20" s="264"/>
      <c r="F20" s="264"/>
      <c r="G20" s="264"/>
      <c r="H20" s="212">
        <f t="shared" si="0"/>
        <v>0</v>
      </c>
      <c r="I20" s="192">
        <f t="shared" ref="I20:I42" si="4">H20*0.5%</f>
        <v>0</v>
      </c>
      <c r="J20" s="213">
        <f t="shared" ref="J20:J42" si="5">H20-I20</f>
        <v>0</v>
      </c>
      <c r="K20" s="412"/>
      <c r="L20" s="412"/>
      <c r="M20" s="412"/>
      <c r="N20" s="412"/>
      <c r="O20" s="214">
        <f t="shared" si="1"/>
        <v>0</v>
      </c>
      <c r="P20" s="411">
        <f t="shared" si="2"/>
        <v>0</v>
      </c>
      <c r="Q20" s="215">
        <f t="shared" si="3"/>
        <v>0</v>
      </c>
      <c r="R20" s="473"/>
    </row>
    <row r="21" spans="1:18" ht="15" customHeight="1" x14ac:dyDescent="0.35">
      <c r="A21" s="193" t="s">
        <v>471</v>
      </c>
      <c r="B21" s="185"/>
      <c r="C21" s="267"/>
      <c r="D21" s="264"/>
      <c r="E21" s="264"/>
      <c r="F21" s="264"/>
      <c r="G21" s="264"/>
      <c r="H21" s="212">
        <f t="shared" ref="H21:H42" si="6">E21+G21</f>
        <v>0</v>
      </c>
      <c r="I21" s="180">
        <f t="shared" si="4"/>
        <v>0</v>
      </c>
      <c r="J21" s="202">
        <f t="shared" si="5"/>
        <v>0</v>
      </c>
      <c r="K21" s="412"/>
      <c r="L21" s="412"/>
      <c r="M21" s="412"/>
      <c r="N21" s="412"/>
      <c r="O21" s="203">
        <f t="shared" ref="O21:O42" si="7">N21+L21</f>
        <v>0</v>
      </c>
      <c r="P21" s="413">
        <f t="shared" ref="P21:P42" si="8">O21*0.5%</f>
        <v>0</v>
      </c>
      <c r="Q21" s="204">
        <f t="shared" ref="Q21:Q42" si="9">O21-P21</f>
        <v>0</v>
      </c>
      <c r="R21" s="474"/>
    </row>
    <row r="22" spans="1:18" ht="15" customHeight="1" x14ac:dyDescent="0.35">
      <c r="A22" s="219" t="s">
        <v>472</v>
      </c>
      <c r="B22" s="185"/>
      <c r="C22" s="267"/>
      <c r="D22" s="264"/>
      <c r="E22" s="264"/>
      <c r="F22" s="264"/>
      <c r="G22" s="264"/>
      <c r="H22" s="212">
        <f t="shared" si="6"/>
        <v>0</v>
      </c>
      <c r="I22" s="192">
        <f t="shared" si="4"/>
        <v>0</v>
      </c>
      <c r="J22" s="213">
        <f t="shared" si="5"/>
        <v>0</v>
      </c>
      <c r="K22" s="412"/>
      <c r="L22" s="412"/>
      <c r="M22" s="412"/>
      <c r="N22" s="412"/>
      <c r="O22" s="214">
        <f t="shared" si="7"/>
        <v>0</v>
      </c>
      <c r="P22" s="411">
        <f t="shared" si="8"/>
        <v>0</v>
      </c>
      <c r="Q22" s="215">
        <f t="shared" si="9"/>
        <v>0</v>
      </c>
      <c r="R22" s="473"/>
    </row>
    <row r="23" spans="1:18" ht="15" customHeight="1" x14ac:dyDescent="0.35">
      <c r="A23" s="193" t="s">
        <v>473</v>
      </c>
      <c r="B23" s="185"/>
      <c r="C23" s="267"/>
      <c r="D23" s="264"/>
      <c r="E23" s="264"/>
      <c r="F23" s="264"/>
      <c r="G23" s="264"/>
      <c r="H23" s="212">
        <f t="shared" si="6"/>
        <v>0</v>
      </c>
      <c r="I23" s="180">
        <f t="shared" si="4"/>
        <v>0</v>
      </c>
      <c r="J23" s="202">
        <f t="shared" si="5"/>
        <v>0</v>
      </c>
      <c r="K23" s="412"/>
      <c r="L23" s="412"/>
      <c r="M23" s="412"/>
      <c r="N23" s="412"/>
      <c r="O23" s="203">
        <f t="shared" si="7"/>
        <v>0</v>
      </c>
      <c r="P23" s="413">
        <f t="shared" si="8"/>
        <v>0</v>
      </c>
      <c r="Q23" s="204">
        <f t="shared" si="9"/>
        <v>0</v>
      </c>
      <c r="R23" s="474"/>
    </row>
    <row r="24" spans="1:18" ht="15" customHeight="1" x14ac:dyDescent="0.35">
      <c r="A24" s="219" t="s">
        <v>515</v>
      </c>
      <c r="B24" s="185"/>
      <c r="C24" s="267"/>
      <c r="D24" s="264"/>
      <c r="E24" s="264"/>
      <c r="F24" s="264"/>
      <c r="G24" s="264"/>
      <c r="H24" s="212">
        <f t="shared" si="6"/>
        <v>0</v>
      </c>
      <c r="I24" s="192">
        <f t="shared" si="4"/>
        <v>0</v>
      </c>
      <c r="J24" s="213">
        <f t="shared" si="5"/>
        <v>0</v>
      </c>
      <c r="K24" s="412"/>
      <c r="L24" s="412"/>
      <c r="M24" s="412"/>
      <c r="N24" s="412"/>
      <c r="O24" s="214">
        <f t="shared" si="7"/>
        <v>0</v>
      </c>
      <c r="P24" s="411">
        <f t="shared" si="8"/>
        <v>0</v>
      </c>
      <c r="Q24" s="215">
        <f t="shared" si="9"/>
        <v>0</v>
      </c>
      <c r="R24" s="473"/>
    </row>
    <row r="25" spans="1:18" ht="15" customHeight="1" x14ac:dyDescent="0.35">
      <c r="A25" s="193" t="s">
        <v>516</v>
      </c>
      <c r="B25" s="185"/>
      <c r="C25" s="267"/>
      <c r="D25" s="264"/>
      <c r="E25" s="264"/>
      <c r="F25" s="264"/>
      <c r="G25" s="264"/>
      <c r="H25" s="212">
        <f t="shared" si="6"/>
        <v>0</v>
      </c>
      <c r="I25" s="180">
        <f t="shared" si="4"/>
        <v>0</v>
      </c>
      <c r="J25" s="202">
        <f t="shared" si="5"/>
        <v>0</v>
      </c>
      <c r="K25" s="412"/>
      <c r="L25" s="412"/>
      <c r="M25" s="412"/>
      <c r="N25" s="412"/>
      <c r="O25" s="203">
        <f t="shared" si="7"/>
        <v>0</v>
      </c>
      <c r="P25" s="413">
        <f t="shared" si="8"/>
        <v>0</v>
      </c>
      <c r="Q25" s="204">
        <f t="shared" si="9"/>
        <v>0</v>
      </c>
      <c r="R25" s="474"/>
    </row>
    <row r="26" spans="1:18" ht="15" customHeight="1" x14ac:dyDescent="0.35">
      <c r="A26" s="219" t="s">
        <v>517</v>
      </c>
      <c r="B26" s="185"/>
      <c r="C26" s="267"/>
      <c r="D26" s="264"/>
      <c r="E26" s="264"/>
      <c r="F26" s="264"/>
      <c r="G26" s="264"/>
      <c r="H26" s="212">
        <f t="shared" si="6"/>
        <v>0</v>
      </c>
      <c r="I26" s="192">
        <f t="shared" si="4"/>
        <v>0</v>
      </c>
      <c r="J26" s="213">
        <f t="shared" si="5"/>
        <v>0</v>
      </c>
      <c r="K26" s="412"/>
      <c r="L26" s="412"/>
      <c r="M26" s="412"/>
      <c r="N26" s="412"/>
      <c r="O26" s="214">
        <f t="shared" si="7"/>
        <v>0</v>
      </c>
      <c r="P26" s="411">
        <f t="shared" si="8"/>
        <v>0</v>
      </c>
      <c r="Q26" s="215">
        <f t="shared" si="9"/>
        <v>0</v>
      </c>
      <c r="R26" s="473"/>
    </row>
    <row r="27" spans="1:18" ht="15" customHeight="1" x14ac:dyDescent="0.35">
      <c r="A27" s="193" t="s">
        <v>518</v>
      </c>
      <c r="B27" s="185"/>
      <c r="C27" s="267"/>
      <c r="D27" s="264"/>
      <c r="E27" s="264"/>
      <c r="F27" s="264"/>
      <c r="G27" s="264"/>
      <c r="H27" s="212">
        <f t="shared" si="6"/>
        <v>0</v>
      </c>
      <c r="I27" s="180">
        <f t="shared" si="4"/>
        <v>0</v>
      </c>
      <c r="J27" s="202">
        <f t="shared" si="5"/>
        <v>0</v>
      </c>
      <c r="K27" s="412"/>
      <c r="L27" s="412"/>
      <c r="M27" s="412"/>
      <c r="N27" s="412"/>
      <c r="O27" s="203">
        <f t="shared" si="7"/>
        <v>0</v>
      </c>
      <c r="P27" s="413">
        <f t="shared" si="8"/>
        <v>0</v>
      </c>
      <c r="Q27" s="204">
        <f t="shared" si="9"/>
        <v>0</v>
      </c>
      <c r="R27" s="474"/>
    </row>
    <row r="28" spans="1:18" ht="15" customHeight="1" x14ac:dyDescent="0.35">
      <c r="A28" s="219" t="s">
        <v>519</v>
      </c>
      <c r="B28" s="185"/>
      <c r="C28" s="267"/>
      <c r="D28" s="264"/>
      <c r="E28" s="264"/>
      <c r="F28" s="264"/>
      <c r="G28" s="264"/>
      <c r="H28" s="212">
        <f t="shared" si="6"/>
        <v>0</v>
      </c>
      <c r="I28" s="192">
        <f t="shared" si="4"/>
        <v>0</v>
      </c>
      <c r="J28" s="213">
        <f t="shared" si="5"/>
        <v>0</v>
      </c>
      <c r="K28" s="412"/>
      <c r="L28" s="412"/>
      <c r="M28" s="412"/>
      <c r="N28" s="412"/>
      <c r="O28" s="214">
        <f t="shared" si="7"/>
        <v>0</v>
      </c>
      <c r="P28" s="411">
        <f t="shared" si="8"/>
        <v>0</v>
      </c>
      <c r="Q28" s="215">
        <f t="shared" si="9"/>
        <v>0</v>
      </c>
      <c r="R28" s="473"/>
    </row>
    <row r="29" spans="1:18" ht="15" customHeight="1" x14ac:dyDescent="0.35">
      <c r="A29" s="193" t="s">
        <v>520</v>
      </c>
      <c r="B29" s="185"/>
      <c r="C29" s="267"/>
      <c r="D29" s="264"/>
      <c r="E29" s="264"/>
      <c r="F29" s="264"/>
      <c r="G29" s="264"/>
      <c r="H29" s="212">
        <f t="shared" si="6"/>
        <v>0</v>
      </c>
      <c r="I29" s="180">
        <f t="shared" si="4"/>
        <v>0</v>
      </c>
      <c r="J29" s="202">
        <f t="shared" si="5"/>
        <v>0</v>
      </c>
      <c r="K29" s="412"/>
      <c r="L29" s="412"/>
      <c r="M29" s="412"/>
      <c r="N29" s="412"/>
      <c r="O29" s="203">
        <f t="shared" si="7"/>
        <v>0</v>
      </c>
      <c r="P29" s="413">
        <f t="shared" si="8"/>
        <v>0</v>
      </c>
      <c r="Q29" s="204">
        <f t="shared" si="9"/>
        <v>0</v>
      </c>
      <c r="R29" s="474"/>
    </row>
    <row r="30" spans="1:18" ht="15" customHeight="1" x14ac:dyDescent="0.35">
      <c r="A30" s="219" t="s">
        <v>521</v>
      </c>
      <c r="B30" s="185"/>
      <c r="C30" s="267"/>
      <c r="D30" s="264"/>
      <c r="E30" s="264"/>
      <c r="F30" s="264"/>
      <c r="G30" s="264"/>
      <c r="H30" s="212">
        <f t="shared" si="6"/>
        <v>0</v>
      </c>
      <c r="I30" s="192">
        <f t="shared" si="4"/>
        <v>0</v>
      </c>
      <c r="J30" s="213">
        <f t="shared" si="5"/>
        <v>0</v>
      </c>
      <c r="K30" s="412"/>
      <c r="L30" s="412"/>
      <c r="M30" s="412"/>
      <c r="N30" s="412"/>
      <c r="O30" s="214">
        <f t="shared" si="7"/>
        <v>0</v>
      </c>
      <c r="P30" s="411">
        <f t="shared" si="8"/>
        <v>0</v>
      </c>
      <c r="Q30" s="215">
        <f t="shared" si="9"/>
        <v>0</v>
      </c>
      <c r="R30" s="473"/>
    </row>
    <row r="31" spans="1:18" ht="15" customHeight="1" x14ac:dyDescent="0.35">
      <c r="A31" s="193" t="s">
        <v>522</v>
      </c>
      <c r="B31" s="185"/>
      <c r="C31" s="267"/>
      <c r="D31" s="264"/>
      <c r="E31" s="264"/>
      <c r="F31" s="264"/>
      <c r="G31" s="264"/>
      <c r="H31" s="212">
        <f t="shared" si="6"/>
        <v>0</v>
      </c>
      <c r="I31" s="180">
        <f t="shared" si="4"/>
        <v>0</v>
      </c>
      <c r="J31" s="202">
        <f t="shared" si="5"/>
        <v>0</v>
      </c>
      <c r="K31" s="412"/>
      <c r="L31" s="412"/>
      <c r="M31" s="412"/>
      <c r="N31" s="412"/>
      <c r="O31" s="203">
        <f t="shared" si="7"/>
        <v>0</v>
      </c>
      <c r="P31" s="413">
        <f t="shared" si="8"/>
        <v>0</v>
      </c>
      <c r="Q31" s="204">
        <f t="shared" si="9"/>
        <v>0</v>
      </c>
      <c r="R31" s="474"/>
    </row>
    <row r="32" spans="1:18" ht="15" customHeight="1" x14ac:dyDescent="0.35">
      <c r="A32" s="219" t="s">
        <v>523</v>
      </c>
      <c r="B32" s="185"/>
      <c r="C32" s="267"/>
      <c r="D32" s="264"/>
      <c r="E32" s="264"/>
      <c r="F32" s="264"/>
      <c r="G32" s="264"/>
      <c r="H32" s="212">
        <f t="shared" si="6"/>
        <v>0</v>
      </c>
      <c r="I32" s="192">
        <f t="shared" si="4"/>
        <v>0</v>
      </c>
      <c r="J32" s="213">
        <f t="shared" si="5"/>
        <v>0</v>
      </c>
      <c r="K32" s="412"/>
      <c r="L32" s="412"/>
      <c r="M32" s="412"/>
      <c r="N32" s="412"/>
      <c r="O32" s="214">
        <f t="shared" si="7"/>
        <v>0</v>
      </c>
      <c r="P32" s="411">
        <f t="shared" si="8"/>
        <v>0</v>
      </c>
      <c r="Q32" s="215">
        <f t="shared" si="9"/>
        <v>0</v>
      </c>
      <c r="R32" s="473"/>
    </row>
    <row r="33" spans="1:18" ht="15" customHeight="1" x14ac:dyDescent="0.35">
      <c r="A33" s="193" t="s">
        <v>524</v>
      </c>
      <c r="B33" s="185"/>
      <c r="C33" s="267"/>
      <c r="D33" s="264"/>
      <c r="E33" s="264"/>
      <c r="F33" s="264"/>
      <c r="G33" s="264"/>
      <c r="H33" s="212">
        <f t="shared" si="6"/>
        <v>0</v>
      </c>
      <c r="I33" s="180">
        <f t="shared" si="4"/>
        <v>0</v>
      </c>
      <c r="J33" s="202">
        <f t="shared" si="5"/>
        <v>0</v>
      </c>
      <c r="K33" s="412"/>
      <c r="L33" s="412"/>
      <c r="M33" s="412"/>
      <c r="N33" s="412"/>
      <c r="O33" s="203">
        <f t="shared" si="7"/>
        <v>0</v>
      </c>
      <c r="P33" s="413">
        <f t="shared" si="8"/>
        <v>0</v>
      </c>
      <c r="Q33" s="204">
        <f t="shared" si="9"/>
        <v>0</v>
      </c>
      <c r="R33" s="474"/>
    </row>
    <row r="34" spans="1:18" ht="15" customHeight="1" x14ac:dyDescent="0.35">
      <c r="A34" s="219" t="s">
        <v>525</v>
      </c>
      <c r="B34" s="185"/>
      <c r="C34" s="267"/>
      <c r="D34" s="264"/>
      <c r="E34" s="264"/>
      <c r="F34" s="264"/>
      <c r="G34" s="264"/>
      <c r="H34" s="212">
        <f t="shared" si="6"/>
        <v>0</v>
      </c>
      <c r="I34" s="192">
        <f t="shared" si="4"/>
        <v>0</v>
      </c>
      <c r="J34" s="213">
        <f t="shared" si="5"/>
        <v>0</v>
      </c>
      <c r="K34" s="412"/>
      <c r="L34" s="412"/>
      <c r="M34" s="412"/>
      <c r="N34" s="412"/>
      <c r="O34" s="214">
        <f t="shared" si="7"/>
        <v>0</v>
      </c>
      <c r="P34" s="411">
        <f t="shared" si="8"/>
        <v>0</v>
      </c>
      <c r="Q34" s="215">
        <f t="shared" si="9"/>
        <v>0</v>
      </c>
      <c r="R34" s="473"/>
    </row>
    <row r="35" spans="1:18" ht="15" customHeight="1" x14ac:dyDescent="0.35">
      <c r="A35" s="193" t="s">
        <v>526</v>
      </c>
      <c r="B35" s="185"/>
      <c r="C35" s="267"/>
      <c r="D35" s="264"/>
      <c r="E35" s="264"/>
      <c r="F35" s="264"/>
      <c r="G35" s="264"/>
      <c r="H35" s="212">
        <f t="shared" si="6"/>
        <v>0</v>
      </c>
      <c r="I35" s="180">
        <f t="shared" si="4"/>
        <v>0</v>
      </c>
      <c r="J35" s="202">
        <f t="shared" si="5"/>
        <v>0</v>
      </c>
      <c r="K35" s="412"/>
      <c r="L35" s="412"/>
      <c r="M35" s="412"/>
      <c r="N35" s="412"/>
      <c r="O35" s="203">
        <f t="shared" si="7"/>
        <v>0</v>
      </c>
      <c r="P35" s="413">
        <f t="shared" si="8"/>
        <v>0</v>
      </c>
      <c r="Q35" s="204">
        <f t="shared" si="9"/>
        <v>0</v>
      </c>
      <c r="R35" s="474"/>
    </row>
    <row r="36" spans="1:18" ht="15" customHeight="1" x14ac:dyDescent="0.35">
      <c r="A36" s="219" t="s">
        <v>527</v>
      </c>
      <c r="B36" s="185"/>
      <c r="C36" s="267"/>
      <c r="D36" s="264"/>
      <c r="E36" s="264"/>
      <c r="F36" s="264"/>
      <c r="G36" s="264"/>
      <c r="H36" s="212">
        <f t="shared" si="6"/>
        <v>0</v>
      </c>
      <c r="I36" s="192">
        <f t="shared" si="4"/>
        <v>0</v>
      </c>
      <c r="J36" s="213">
        <f t="shared" si="5"/>
        <v>0</v>
      </c>
      <c r="K36" s="412"/>
      <c r="L36" s="412"/>
      <c r="M36" s="412"/>
      <c r="N36" s="412"/>
      <c r="O36" s="214">
        <f t="shared" si="7"/>
        <v>0</v>
      </c>
      <c r="P36" s="411">
        <f t="shared" si="8"/>
        <v>0</v>
      </c>
      <c r="Q36" s="215">
        <f t="shared" si="9"/>
        <v>0</v>
      </c>
      <c r="R36" s="473"/>
    </row>
    <row r="37" spans="1:18" ht="15" customHeight="1" x14ac:dyDescent="0.35">
      <c r="A37" s="193" t="s">
        <v>528</v>
      </c>
      <c r="B37" s="185"/>
      <c r="C37" s="267"/>
      <c r="D37" s="264"/>
      <c r="E37" s="264"/>
      <c r="F37" s="264"/>
      <c r="G37" s="264"/>
      <c r="H37" s="212">
        <f t="shared" si="6"/>
        <v>0</v>
      </c>
      <c r="I37" s="180">
        <f t="shared" si="4"/>
        <v>0</v>
      </c>
      <c r="J37" s="202">
        <f t="shared" si="5"/>
        <v>0</v>
      </c>
      <c r="K37" s="412"/>
      <c r="L37" s="412"/>
      <c r="M37" s="412"/>
      <c r="N37" s="412"/>
      <c r="O37" s="203">
        <f t="shared" si="7"/>
        <v>0</v>
      </c>
      <c r="P37" s="413">
        <f t="shared" si="8"/>
        <v>0</v>
      </c>
      <c r="Q37" s="204">
        <f t="shared" si="9"/>
        <v>0</v>
      </c>
      <c r="R37" s="474"/>
    </row>
    <row r="38" spans="1:18" ht="15" customHeight="1" x14ac:dyDescent="0.35">
      <c r="A38" s="219" t="s">
        <v>529</v>
      </c>
      <c r="B38" s="185"/>
      <c r="C38" s="267"/>
      <c r="D38" s="264"/>
      <c r="E38" s="264"/>
      <c r="F38" s="264"/>
      <c r="G38" s="264"/>
      <c r="H38" s="212">
        <f t="shared" si="6"/>
        <v>0</v>
      </c>
      <c r="I38" s="192">
        <f t="shared" si="4"/>
        <v>0</v>
      </c>
      <c r="J38" s="213">
        <f t="shared" si="5"/>
        <v>0</v>
      </c>
      <c r="K38" s="412"/>
      <c r="L38" s="412"/>
      <c r="M38" s="412"/>
      <c r="N38" s="412"/>
      <c r="O38" s="214">
        <f t="shared" si="7"/>
        <v>0</v>
      </c>
      <c r="P38" s="411">
        <f t="shared" si="8"/>
        <v>0</v>
      </c>
      <c r="Q38" s="215">
        <f t="shared" si="9"/>
        <v>0</v>
      </c>
      <c r="R38" s="473"/>
    </row>
    <row r="39" spans="1:18" ht="15" customHeight="1" x14ac:dyDescent="0.35">
      <c r="A39" s="193" t="s">
        <v>530</v>
      </c>
      <c r="B39" s="185"/>
      <c r="C39" s="267"/>
      <c r="D39" s="264"/>
      <c r="E39" s="264"/>
      <c r="F39" s="264"/>
      <c r="G39" s="264"/>
      <c r="H39" s="212">
        <f t="shared" si="6"/>
        <v>0</v>
      </c>
      <c r="I39" s="180">
        <f t="shared" si="4"/>
        <v>0</v>
      </c>
      <c r="J39" s="202">
        <f t="shared" si="5"/>
        <v>0</v>
      </c>
      <c r="K39" s="412"/>
      <c r="L39" s="412"/>
      <c r="M39" s="412"/>
      <c r="N39" s="412"/>
      <c r="O39" s="203">
        <f t="shared" si="7"/>
        <v>0</v>
      </c>
      <c r="P39" s="413">
        <f t="shared" si="8"/>
        <v>0</v>
      </c>
      <c r="Q39" s="204">
        <f t="shared" si="9"/>
        <v>0</v>
      </c>
      <c r="R39" s="474"/>
    </row>
    <row r="40" spans="1:18" ht="15" customHeight="1" x14ac:dyDescent="0.35">
      <c r="A40" s="219" t="s">
        <v>531</v>
      </c>
      <c r="B40" s="185"/>
      <c r="C40" s="267"/>
      <c r="D40" s="264"/>
      <c r="E40" s="264"/>
      <c r="F40" s="264"/>
      <c r="G40" s="264"/>
      <c r="H40" s="212">
        <f t="shared" si="6"/>
        <v>0</v>
      </c>
      <c r="I40" s="192">
        <f t="shared" si="4"/>
        <v>0</v>
      </c>
      <c r="J40" s="213">
        <f t="shared" si="5"/>
        <v>0</v>
      </c>
      <c r="K40" s="412"/>
      <c r="L40" s="412"/>
      <c r="M40" s="412"/>
      <c r="N40" s="412"/>
      <c r="O40" s="214">
        <f t="shared" si="7"/>
        <v>0</v>
      </c>
      <c r="P40" s="411">
        <f t="shared" si="8"/>
        <v>0</v>
      </c>
      <c r="Q40" s="215">
        <f t="shared" si="9"/>
        <v>0</v>
      </c>
      <c r="R40" s="473"/>
    </row>
    <row r="41" spans="1:18" ht="15" customHeight="1" x14ac:dyDescent="0.35">
      <c r="A41" s="193" t="s">
        <v>532</v>
      </c>
      <c r="B41" s="185"/>
      <c r="C41" s="267"/>
      <c r="D41" s="264"/>
      <c r="E41" s="264"/>
      <c r="F41" s="264"/>
      <c r="G41" s="264"/>
      <c r="H41" s="212">
        <f t="shared" si="6"/>
        <v>0</v>
      </c>
      <c r="I41" s="180">
        <f t="shared" si="4"/>
        <v>0</v>
      </c>
      <c r="J41" s="202">
        <f t="shared" si="5"/>
        <v>0</v>
      </c>
      <c r="K41" s="412"/>
      <c r="L41" s="412"/>
      <c r="M41" s="412"/>
      <c r="N41" s="412"/>
      <c r="O41" s="203">
        <f t="shared" si="7"/>
        <v>0</v>
      </c>
      <c r="P41" s="413">
        <f t="shared" si="8"/>
        <v>0</v>
      </c>
      <c r="Q41" s="204">
        <f t="shared" si="9"/>
        <v>0</v>
      </c>
      <c r="R41" s="474"/>
    </row>
    <row r="42" spans="1:18" ht="15" customHeight="1" x14ac:dyDescent="0.35">
      <c r="A42" s="219" t="s">
        <v>533</v>
      </c>
      <c r="B42" s="185"/>
      <c r="C42" s="267"/>
      <c r="D42" s="264"/>
      <c r="E42" s="264"/>
      <c r="F42" s="264"/>
      <c r="G42" s="264"/>
      <c r="H42" s="212">
        <f t="shared" si="6"/>
        <v>0</v>
      </c>
      <c r="I42" s="192">
        <f t="shared" si="4"/>
        <v>0</v>
      </c>
      <c r="J42" s="213">
        <f t="shared" si="5"/>
        <v>0</v>
      </c>
      <c r="K42" s="412"/>
      <c r="L42" s="412"/>
      <c r="M42" s="412"/>
      <c r="N42" s="412"/>
      <c r="O42" s="214">
        <f t="shared" si="7"/>
        <v>0</v>
      </c>
      <c r="P42" s="411">
        <f t="shared" si="8"/>
        <v>0</v>
      </c>
      <c r="Q42" s="215">
        <f t="shared" si="9"/>
        <v>0</v>
      </c>
      <c r="R42" s="473"/>
    </row>
    <row r="43" spans="1:18" ht="15" customHeight="1" x14ac:dyDescent="0.35">
      <c r="A43" s="193" t="s">
        <v>193</v>
      </c>
      <c r="B43" s="185"/>
      <c r="C43" s="267"/>
      <c r="D43" s="264"/>
      <c r="E43" s="264"/>
      <c r="F43" s="264"/>
      <c r="G43" s="264"/>
      <c r="H43" s="201">
        <f t="shared" ref="H43:H47" si="10">G43+E43</f>
        <v>0</v>
      </c>
      <c r="I43" s="180">
        <f t="shared" ref="I43:I47" si="11">H43*0.5%</f>
        <v>0</v>
      </c>
      <c r="J43" s="202">
        <f t="shared" ref="J43:J47" si="12">H43-I43</f>
        <v>0</v>
      </c>
      <c r="K43" s="412"/>
      <c r="L43" s="412"/>
      <c r="M43" s="412"/>
      <c r="N43" s="412"/>
      <c r="O43" s="203">
        <f t="shared" si="1"/>
        <v>0</v>
      </c>
      <c r="P43" s="413">
        <f t="shared" si="2"/>
        <v>0</v>
      </c>
      <c r="Q43" s="204">
        <f t="shared" si="3"/>
        <v>0</v>
      </c>
      <c r="R43" s="474"/>
    </row>
    <row r="44" spans="1:18" ht="15" customHeight="1" x14ac:dyDescent="0.35">
      <c r="A44" s="193" t="s">
        <v>193</v>
      </c>
      <c r="B44" s="185"/>
      <c r="C44" s="267"/>
      <c r="D44" s="264"/>
      <c r="E44" s="264"/>
      <c r="F44" s="264"/>
      <c r="G44" s="264"/>
      <c r="H44" s="201">
        <f t="shared" si="10"/>
        <v>0</v>
      </c>
      <c r="I44" s="180">
        <f t="shared" si="11"/>
        <v>0</v>
      </c>
      <c r="J44" s="202">
        <f t="shared" si="12"/>
        <v>0</v>
      </c>
      <c r="K44" s="412"/>
      <c r="L44" s="412"/>
      <c r="M44" s="412"/>
      <c r="N44" s="412"/>
      <c r="O44" s="203">
        <f t="shared" si="1"/>
        <v>0</v>
      </c>
      <c r="P44" s="413">
        <f t="shared" si="2"/>
        <v>0</v>
      </c>
      <c r="Q44" s="204">
        <f t="shared" si="3"/>
        <v>0</v>
      </c>
      <c r="R44" s="474"/>
    </row>
    <row r="45" spans="1:18" ht="15" customHeight="1" x14ac:dyDescent="0.35">
      <c r="A45" s="193" t="s">
        <v>193</v>
      </c>
      <c r="B45" s="185"/>
      <c r="C45" s="267"/>
      <c r="D45" s="264"/>
      <c r="E45" s="264"/>
      <c r="F45" s="264"/>
      <c r="G45" s="264"/>
      <c r="H45" s="201">
        <f t="shared" si="10"/>
        <v>0</v>
      </c>
      <c r="I45" s="180">
        <f t="shared" si="11"/>
        <v>0</v>
      </c>
      <c r="J45" s="202">
        <f t="shared" si="12"/>
        <v>0</v>
      </c>
      <c r="K45" s="412"/>
      <c r="L45" s="412"/>
      <c r="M45" s="412"/>
      <c r="N45" s="412"/>
      <c r="O45" s="203">
        <f t="shared" si="1"/>
        <v>0</v>
      </c>
      <c r="P45" s="413">
        <f t="shared" si="2"/>
        <v>0</v>
      </c>
      <c r="Q45" s="204">
        <f t="shared" si="3"/>
        <v>0</v>
      </c>
      <c r="R45" s="474"/>
    </row>
    <row r="46" spans="1:18" ht="15" customHeight="1" x14ac:dyDescent="0.35">
      <c r="A46" s="193" t="s">
        <v>193</v>
      </c>
      <c r="B46" s="185"/>
      <c r="C46" s="267"/>
      <c r="D46" s="264"/>
      <c r="E46" s="264"/>
      <c r="F46" s="264"/>
      <c r="G46" s="264"/>
      <c r="H46" s="201">
        <f t="shared" si="10"/>
        <v>0</v>
      </c>
      <c r="I46" s="180">
        <f t="shared" si="11"/>
        <v>0</v>
      </c>
      <c r="J46" s="202">
        <f t="shared" si="12"/>
        <v>0</v>
      </c>
      <c r="K46" s="412"/>
      <c r="L46" s="412"/>
      <c r="M46" s="412"/>
      <c r="N46" s="412"/>
      <c r="O46" s="203">
        <f t="shared" si="1"/>
        <v>0</v>
      </c>
      <c r="P46" s="413">
        <f t="shared" si="2"/>
        <v>0</v>
      </c>
      <c r="Q46" s="204">
        <f t="shared" si="3"/>
        <v>0</v>
      </c>
      <c r="R46" s="474"/>
    </row>
    <row r="47" spans="1:18" ht="15.75" customHeight="1" thickBot="1" x14ac:dyDescent="0.4">
      <c r="A47" s="323" t="s">
        <v>193</v>
      </c>
      <c r="B47" s="322"/>
      <c r="C47" s="268"/>
      <c r="D47" s="264"/>
      <c r="E47" s="237"/>
      <c r="F47" s="237"/>
      <c r="G47" s="237"/>
      <c r="H47" s="238">
        <f t="shared" si="10"/>
        <v>0</v>
      </c>
      <c r="I47" s="237">
        <f t="shared" si="11"/>
        <v>0</v>
      </c>
      <c r="J47" s="239">
        <f t="shared" si="12"/>
        <v>0</v>
      </c>
      <c r="K47" s="414"/>
      <c r="L47" s="415"/>
      <c r="M47" s="415"/>
      <c r="N47" s="415"/>
      <c r="O47" s="240">
        <f t="shared" si="1"/>
        <v>0</v>
      </c>
      <c r="P47" s="415">
        <f t="shared" si="2"/>
        <v>0</v>
      </c>
      <c r="Q47" s="241">
        <f t="shared" si="3"/>
        <v>0</v>
      </c>
      <c r="R47" s="475"/>
    </row>
    <row r="48" spans="1:18" s="476" customFormat="1" ht="15.75" customHeight="1" thickBot="1" x14ac:dyDescent="0.4">
      <c r="C48" s="417" t="s">
        <v>52</v>
      </c>
      <c r="D48" s="418">
        <f>MAXA(D18:D47)</f>
        <v>0</v>
      </c>
      <c r="E48" s="418">
        <f t="shared" ref="E48:Q48" si="13">SUM(E18:E47)</f>
        <v>0</v>
      </c>
      <c r="F48" s="418">
        <f>MAXA(F18:F47)</f>
        <v>0</v>
      </c>
      <c r="G48" s="418">
        <f>SUM(G18:G47)</f>
        <v>0</v>
      </c>
      <c r="H48" s="418">
        <f>SUM(H18:H47)</f>
        <v>0</v>
      </c>
      <c r="I48" s="418">
        <f>SUM(I18:I47)</f>
        <v>0</v>
      </c>
      <c r="J48" s="418">
        <f>SUM(J18:J47)</f>
        <v>0</v>
      </c>
      <c r="K48" s="418">
        <f>MAXA(K18:K47)</f>
        <v>0</v>
      </c>
      <c r="L48" s="418">
        <f t="shared" si="13"/>
        <v>0</v>
      </c>
      <c r="M48" s="418">
        <f>MAXA(M18:M47)</f>
        <v>0</v>
      </c>
      <c r="N48" s="418">
        <f t="shared" si="13"/>
        <v>0</v>
      </c>
      <c r="O48" s="418">
        <f t="shared" si="13"/>
        <v>0</v>
      </c>
      <c r="P48" s="418">
        <f t="shared" si="13"/>
        <v>0</v>
      </c>
      <c r="Q48" s="419">
        <f t="shared" si="13"/>
        <v>0</v>
      </c>
      <c r="R48" s="477"/>
    </row>
    <row r="50" spans="1:20" ht="15" thickBot="1" x14ac:dyDescent="0.4"/>
    <row r="51" spans="1:20" ht="15.75" customHeight="1" x14ac:dyDescent="0.45">
      <c r="A51" s="1593" t="s">
        <v>375</v>
      </c>
      <c r="B51" s="1594"/>
      <c r="C51" s="1594"/>
      <c r="D51" s="1594"/>
      <c r="E51" s="1594"/>
      <c r="F51" s="1594"/>
      <c r="G51" s="1594"/>
      <c r="H51" s="1594"/>
      <c r="I51" s="1594"/>
      <c r="J51" s="1594"/>
      <c r="K51" s="1594"/>
      <c r="L51" s="1594"/>
      <c r="M51" s="1594"/>
      <c r="N51" s="1594"/>
      <c r="O51" s="1594"/>
      <c r="P51" s="1594"/>
      <c r="Q51" s="1594"/>
      <c r="R51" s="1594"/>
      <c r="S51" s="1594"/>
      <c r="T51" s="1595"/>
    </row>
    <row r="52" spans="1:20" ht="71.25" customHeight="1" x14ac:dyDescent="0.35">
      <c r="A52" s="1585" t="s">
        <v>356</v>
      </c>
      <c r="B52" s="1587" t="s">
        <v>376</v>
      </c>
      <c r="C52" s="330" t="s">
        <v>377</v>
      </c>
      <c r="D52" s="331" t="s">
        <v>378</v>
      </c>
      <c r="E52" s="330" t="s">
        <v>379</v>
      </c>
      <c r="F52" s="332" t="s">
        <v>380</v>
      </c>
      <c r="G52" s="332" t="s">
        <v>381</v>
      </c>
      <c r="H52" s="331" t="s">
        <v>382</v>
      </c>
      <c r="I52" s="331" t="s">
        <v>380</v>
      </c>
      <c r="J52" s="1589" t="s">
        <v>383</v>
      </c>
      <c r="K52" s="333" t="s">
        <v>381</v>
      </c>
      <c r="L52" s="331" t="s">
        <v>384</v>
      </c>
      <c r="M52" s="333" t="s">
        <v>385</v>
      </c>
      <c r="N52" s="331" t="s">
        <v>386</v>
      </c>
      <c r="O52" s="333" t="s">
        <v>387</v>
      </c>
      <c r="P52" s="333" t="s">
        <v>388</v>
      </c>
      <c r="Q52" s="333" t="s">
        <v>389</v>
      </c>
      <c r="R52" s="330" t="s">
        <v>390</v>
      </c>
      <c r="S52" s="333" t="s">
        <v>391</v>
      </c>
      <c r="T52" s="334" t="s">
        <v>392</v>
      </c>
    </row>
    <row r="53" spans="1:20" ht="15" thickBot="1" x14ac:dyDescent="0.4">
      <c r="A53" s="1586"/>
      <c r="B53" s="1588"/>
      <c r="C53" s="553" t="s">
        <v>393</v>
      </c>
      <c r="D53" s="554" t="s">
        <v>326</v>
      </c>
      <c r="E53" s="553" t="s">
        <v>394</v>
      </c>
      <c r="F53" s="553" t="s">
        <v>395</v>
      </c>
      <c r="G53" s="553" t="s">
        <v>326</v>
      </c>
      <c r="H53" s="555" t="s">
        <v>394</v>
      </c>
      <c r="I53" s="553" t="s">
        <v>395</v>
      </c>
      <c r="J53" s="1590"/>
      <c r="K53" s="553" t="s">
        <v>326</v>
      </c>
      <c r="L53" s="553" t="s">
        <v>326</v>
      </c>
      <c r="M53" s="553" t="s">
        <v>326</v>
      </c>
      <c r="N53" s="152" t="s">
        <v>328</v>
      </c>
      <c r="O53" s="152" t="s">
        <v>328</v>
      </c>
      <c r="P53" s="152" t="s">
        <v>326</v>
      </c>
      <c r="Q53" s="335" t="s">
        <v>328</v>
      </c>
      <c r="R53" s="335" t="s">
        <v>374</v>
      </c>
      <c r="S53" s="152" t="s">
        <v>326</v>
      </c>
      <c r="T53" s="258" t="s">
        <v>374</v>
      </c>
    </row>
    <row r="54" spans="1:20" x14ac:dyDescent="0.35">
      <c r="A54" s="118" t="s">
        <v>193</v>
      </c>
      <c r="B54" s="388" t="str">
        <f>VLOOKUP(A54,'urbano_PIANO_INV-INFR'!D$70:E$92,2,FALSE)</f>
        <v>SPECIFICARE______</v>
      </c>
      <c r="C54" s="389"/>
      <c r="D54" s="390"/>
      <c r="E54" s="118"/>
      <c r="F54" s="181"/>
      <c r="G54" s="180"/>
      <c r="H54" s="556"/>
      <c r="I54" s="447"/>
      <c r="J54" s="182"/>
      <c r="K54" s="179"/>
      <c r="L54" s="180"/>
      <c r="M54" s="201">
        <f>K54+L54</f>
        <v>0</v>
      </c>
      <c r="N54" s="224"/>
      <c r="O54" s="224"/>
      <c r="P54" s="184"/>
      <c r="Q54" s="185"/>
      <c r="R54" s="185"/>
      <c r="S54" s="192"/>
      <c r="T54" s="441"/>
    </row>
    <row r="55" spans="1:20" x14ac:dyDescent="0.35">
      <c r="A55" s="557" t="s">
        <v>193</v>
      </c>
      <c r="B55" s="388" t="str">
        <f>VLOOKUP(A55,'urbano_PIANO_INV-INFR'!D$70:E$92,2,FALSE)</f>
        <v>SPECIFICARE______</v>
      </c>
      <c r="C55" s="391"/>
      <c r="D55" s="392"/>
      <c r="E55" s="391"/>
      <c r="F55" s="186"/>
      <c r="G55" s="390"/>
      <c r="H55" s="558"/>
      <c r="I55" s="447"/>
      <c r="J55" s="182"/>
      <c r="K55" s="179"/>
      <c r="L55" s="180"/>
      <c r="M55" s="201">
        <f t="shared" ref="M55:M93" si="14">K55+L55</f>
        <v>0</v>
      </c>
      <c r="N55" s="183"/>
      <c r="O55" s="183"/>
      <c r="P55" s="187"/>
      <c r="Q55" s="118"/>
      <c r="R55" s="118"/>
      <c r="S55" s="180"/>
      <c r="T55" s="441"/>
    </row>
    <row r="56" spans="1:20" x14ac:dyDescent="0.35">
      <c r="A56" s="118" t="s">
        <v>193</v>
      </c>
      <c r="B56" s="388" t="str">
        <f>VLOOKUP(A56,'urbano_PIANO_INV-INFR'!D$70:E$92,2,FALSE)</f>
        <v>SPECIFICARE______</v>
      </c>
      <c r="C56" s="391"/>
      <c r="D56" s="392"/>
      <c r="E56" s="391"/>
      <c r="F56" s="186"/>
      <c r="G56" s="390"/>
      <c r="H56" s="558"/>
      <c r="I56" s="447"/>
      <c r="J56" s="182"/>
      <c r="K56" s="179"/>
      <c r="L56" s="180"/>
      <c r="M56" s="201">
        <f t="shared" si="14"/>
        <v>0</v>
      </c>
      <c r="N56" s="183"/>
      <c r="O56" s="183"/>
      <c r="P56" s="187"/>
      <c r="Q56" s="118"/>
      <c r="R56" s="118"/>
      <c r="S56" s="180"/>
      <c r="T56" s="441"/>
    </row>
    <row r="57" spans="1:20" x14ac:dyDescent="0.35">
      <c r="A57" s="557" t="s">
        <v>193</v>
      </c>
      <c r="B57" s="388" t="str">
        <f>VLOOKUP(A57,'urbano_PIANO_INV-INFR'!D$70:E$92,2,FALSE)</f>
        <v>SPECIFICARE______</v>
      </c>
      <c r="C57" s="391"/>
      <c r="D57" s="392"/>
      <c r="E57" s="391"/>
      <c r="F57" s="186"/>
      <c r="G57" s="390"/>
      <c r="H57" s="558"/>
      <c r="I57" s="447"/>
      <c r="J57" s="182"/>
      <c r="K57" s="179"/>
      <c r="L57" s="180"/>
      <c r="M57" s="201">
        <f t="shared" si="14"/>
        <v>0</v>
      </c>
      <c r="N57" s="183"/>
      <c r="O57" s="183"/>
      <c r="P57" s="187"/>
      <c r="Q57" s="118"/>
      <c r="R57" s="118"/>
      <c r="S57" s="180"/>
      <c r="T57" s="441"/>
    </row>
    <row r="58" spans="1:20" x14ac:dyDescent="0.35">
      <c r="A58" s="118" t="s">
        <v>193</v>
      </c>
      <c r="B58" s="388" t="str">
        <f>VLOOKUP(A58,'urbano_PIANO_INV-INFR'!D$70:E$92,2,FALSE)</f>
        <v>SPECIFICARE______</v>
      </c>
      <c r="C58" s="391"/>
      <c r="D58" s="392"/>
      <c r="E58" s="391"/>
      <c r="F58" s="186"/>
      <c r="G58" s="390"/>
      <c r="H58" s="558"/>
      <c r="I58" s="447"/>
      <c r="J58" s="182"/>
      <c r="K58" s="179"/>
      <c r="L58" s="180"/>
      <c r="M58" s="201">
        <f t="shared" si="14"/>
        <v>0</v>
      </c>
      <c r="N58" s="183"/>
      <c r="O58" s="183"/>
      <c r="P58" s="187"/>
      <c r="Q58" s="118"/>
      <c r="R58" s="118"/>
      <c r="S58" s="180"/>
      <c r="T58" s="441"/>
    </row>
    <row r="59" spans="1:20" x14ac:dyDescent="0.35">
      <c r="A59" s="557" t="s">
        <v>193</v>
      </c>
      <c r="B59" s="388" t="str">
        <f>VLOOKUP(A59,'urbano_PIANO_INV-INFR'!D$70:E$92,2,FALSE)</f>
        <v>SPECIFICARE______</v>
      </c>
      <c r="C59" s="391"/>
      <c r="D59" s="392"/>
      <c r="E59" s="391"/>
      <c r="F59" s="186"/>
      <c r="G59" s="390"/>
      <c r="H59" s="558"/>
      <c r="I59" s="447"/>
      <c r="J59" s="182"/>
      <c r="K59" s="179"/>
      <c r="L59" s="180"/>
      <c r="M59" s="201">
        <f t="shared" si="14"/>
        <v>0</v>
      </c>
      <c r="N59" s="183"/>
      <c r="O59" s="183"/>
      <c r="P59" s="187"/>
      <c r="Q59" s="118"/>
      <c r="R59" s="118"/>
      <c r="S59" s="180"/>
      <c r="T59" s="441"/>
    </row>
    <row r="60" spans="1:20" x14ac:dyDescent="0.35">
      <c r="A60" s="118" t="s">
        <v>193</v>
      </c>
      <c r="B60" s="388" t="str">
        <f>VLOOKUP(A60,'urbano_PIANO_INV-INFR'!D$70:E$92,2,FALSE)</f>
        <v>SPECIFICARE______</v>
      </c>
      <c r="C60" s="391"/>
      <c r="D60" s="392"/>
      <c r="E60" s="391"/>
      <c r="F60" s="186"/>
      <c r="G60" s="390"/>
      <c r="H60" s="558"/>
      <c r="I60" s="447"/>
      <c r="J60" s="182"/>
      <c r="K60" s="179"/>
      <c r="L60" s="180"/>
      <c r="M60" s="201">
        <f t="shared" si="14"/>
        <v>0</v>
      </c>
      <c r="N60" s="183"/>
      <c r="O60" s="183"/>
      <c r="P60" s="187"/>
      <c r="Q60" s="118"/>
      <c r="R60" s="118"/>
      <c r="S60" s="180"/>
      <c r="T60" s="441"/>
    </row>
    <row r="61" spans="1:20" x14ac:dyDescent="0.35">
      <c r="A61" s="557" t="s">
        <v>193</v>
      </c>
      <c r="B61" s="388" t="str">
        <f>VLOOKUP(A61,'urbano_PIANO_INV-INFR'!D$70:E$92,2,FALSE)</f>
        <v>SPECIFICARE______</v>
      </c>
      <c r="C61" s="112"/>
      <c r="D61" s="390"/>
      <c r="E61" s="118"/>
      <c r="F61" s="181"/>
      <c r="G61" s="179"/>
      <c r="H61" s="118"/>
      <c r="I61" s="447"/>
      <c r="J61" s="182"/>
      <c r="K61" s="179"/>
      <c r="L61" s="180"/>
      <c r="M61" s="201">
        <f t="shared" si="14"/>
        <v>0</v>
      </c>
      <c r="N61" s="183"/>
      <c r="O61" s="118"/>
      <c r="P61" s="180"/>
      <c r="Q61" s="118"/>
      <c r="R61" s="118"/>
      <c r="S61" s="180"/>
      <c r="T61" s="428"/>
    </row>
    <row r="62" spans="1:20" x14ac:dyDescent="0.35">
      <c r="A62" s="118" t="s">
        <v>193</v>
      </c>
      <c r="B62" s="388" t="str">
        <f>VLOOKUP(A62,'urbano_PIANO_INV-INFR'!D$70:E$92,2,FALSE)</f>
        <v>SPECIFICARE______</v>
      </c>
      <c r="C62" s="391"/>
      <c r="D62" s="392"/>
      <c r="E62" s="391"/>
      <c r="F62" s="186"/>
      <c r="G62" s="390"/>
      <c r="H62" s="558"/>
      <c r="I62" s="447"/>
      <c r="J62" s="182"/>
      <c r="K62" s="179"/>
      <c r="L62" s="180"/>
      <c r="M62" s="201">
        <f t="shared" ref="M62:M86" si="15">K62+L62</f>
        <v>0</v>
      </c>
      <c r="N62" s="183"/>
      <c r="O62" s="183"/>
      <c r="P62" s="187"/>
      <c r="Q62" s="118"/>
      <c r="R62" s="118"/>
      <c r="S62" s="180"/>
      <c r="T62" s="441"/>
    </row>
    <row r="63" spans="1:20" x14ac:dyDescent="0.35">
      <c r="A63" s="557" t="s">
        <v>193</v>
      </c>
      <c r="B63" s="388" t="str">
        <f>VLOOKUP(A63,'urbano_PIANO_INV-INFR'!D$70:E$92,2,FALSE)</f>
        <v>SPECIFICARE______</v>
      </c>
      <c r="C63" s="391"/>
      <c r="D63" s="392"/>
      <c r="E63" s="391"/>
      <c r="F63" s="186"/>
      <c r="G63" s="390"/>
      <c r="H63" s="558"/>
      <c r="I63" s="447"/>
      <c r="J63" s="182"/>
      <c r="K63" s="179"/>
      <c r="L63" s="180"/>
      <c r="M63" s="201">
        <f t="shared" si="15"/>
        <v>0</v>
      </c>
      <c r="N63" s="183"/>
      <c r="O63" s="183"/>
      <c r="P63" s="187"/>
      <c r="Q63" s="118"/>
      <c r="R63" s="118"/>
      <c r="S63" s="180"/>
      <c r="T63" s="441"/>
    </row>
    <row r="64" spans="1:20" x14ac:dyDescent="0.35">
      <c r="A64" s="118" t="s">
        <v>193</v>
      </c>
      <c r="B64" s="388" t="str">
        <f>VLOOKUP(A64,'urbano_PIANO_INV-INFR'!D$70:E$92,2,FALSE)</f>
        <v>SPECIFICARE______</v>
      </c>
      <c r="C64" s="391"/>
      <c r="D64" s="392"/>
      <c r="E64" s="391"/>
      <c r="F64" s="186"/>
      <c r="G64" s="390"/>
      <c r="H64" s="558"/>
      <c r="I64" s="447"/>
      <c r="J64" s="182"/>
      <c r="K64" s="179"/>
      <c r="L64" s="180"/>
      <c r="M64" s="201">
        <f t="shared" si="15"/>
        <v>0</v>
      </c>
      <c r="N64" s="183"/>
      <c r="O64" s="183"/>
      <c r="P64" s="187"/>
      <c r="Q64" s="118"/>
      <c r="R64" s="118"/>
      <c r="S64" s="180"/>
      <c r="T64" s="441"/>
    </row>
    <row r="65" spans="1:20" x14ac:dyDescent="0.35">
      <c r="A65" s="557" t="s">
        <v>193</v>
      </c>
      <c r="B65" s="388" t="str">
        <f>VLOOKUP(A65,'urbano_PIANO_INV-INFR'!D$70:E$92,2,FALSE)</f>
        <v>SPECIFICARE______</v>
      </c>
      <c r="C65" s="112"/>
      <c r="D65" s="390"/>
      <c r="E65" s="118"/>
      <c r="F65" s="181"/>
      <c r="G65" s="179"/>
      <c r="H65" s="118"/>
      <c r="I65" s="447"/>
      <c r="J65" s="182"/>
      <c r="K65" s="179"/>
      <c r="L65" s="180"/>
      <c r="M65" s="201">
        <f t="shared" si="15"/>
        <v>0</v>
      </c>
      <c r="N65" s="183"/>
      <c r="O65" s="118"/>
      <c r="P65" s="180"/>
      <c r="Q65" s="118"/>
      <c r="R65" s="118"/>
      <c r="S65" s="180"/>
      <c r="T65" s="428"/>
    </row>
    <row r="66" spans="1:20" x14ac:dyDescent="0.35">
      <c r="A66" s="118" t="s">
        <v>193</v>
      </c>
      <c r="B66" s="388" t="str">
        <f>VLOOKUP(A66,'urbano_PIANO_INV-INFR'!D$70:E$92,2,FALSE)</f>
        <v>SPECIFICARE______</v>
      </c>
      <c r="C66" s="391"/>
      <c r="D66" s="392"/>
      <c r="E66" s="391"/>
      <c r="F66" s="186"/>
      <c r="G66" s="390"/>
      <c r="H66" s="558"/>
      <c r="I66" s="447"/>
      <c r="J66" s="182"/>
      <c r="K66" s="179"/>
      <c r="L66" s="180"/>
      <c r="M66" s="201">
        <f t="shared" si="15"/>
        <v>0</v>
      </c>
      <c r="N66" s="183"/>
      <c r="O66" s="183"/>
      <c r="P66" s="187"/>
      <c r="Q66" s="118"/>
      <c r="R66" s="118"/>
      <c r="S66" s="180"/>
      <c r="T66" s="441"/>
    </row>
    <row r="67" spans="1:20" x14ac:dyDescent="0.35">
      <c r="A67" s="557" t="s">
        <v>193</v>
      </c>
      <c r="B67" s="388" t="str">
        <f>VLOOKUP(A67,'urbano_PIANO_INV-INFR'!D$70:E$92,2,FALSE)</f>
        <v>SPECIFICARE______</v>
      </c>
      <c r="C67" s="391"/>
      <c r="D67" s="392"/>
      <c r="E67" s="391"/>
      <c r="F67" s="186"/>
      <c r="G67" s="390"/>
      <c r="H67" s="558"/>
      <c r="I67" s="447"/>
      <c r="J67" s="182"/>
      <c r="K67" s="179"/>
      <c r="L67" s="180"/>
      <c r="M67" s="201">
        <f t="shared" si="15"/>
        <v>0</v>
      </c>
      <c r="N67" s="183"/>
      <c r="O67" s="183"/>
      <c r="P67" s="187"/>
      <c r="Q67" s="118"/>
      <c r="R67" s="118"/>
      <c r="S67" s="180"/>
      <c r="T67" s="441"/>
    </row>
    <row r="68" spans="1:20" x14ac:dyDescent="0.35">
      <c r="A68" s="118" t="s">
        <v>193</v>
      </c>
      <c r="B68" s="388" t="str">
        <f>VLOOKUP(A68,'urbano_PIANO_INV-INFR'!D$70:E$92,2,FALSE)</f>
        <v>SPECIFICARE______</v>
      </c>
      <c r="C68" s="391"/>
      <c r="D68" s="392"/>
      <c r="E68" s="391"/>
      <c r="F68" s="186"/>
      <c r="G68" s="390"/>
      <c r="H68" s="558"/>
      <c r="I68" s="447"/>
      <c r="J68" s="182"/>
      <c r="K68" s="179"/>
      <c r="L68" s="180"/>
      <c r="M68" s="201">
        <f t="shared" si="15"/>
        <v>0</v>
      </c>
      <c r="N68" s="183"/>
      <c r="O68" s="183"/>
      <c r="P68" s="187"/>
      <c r="Q68" s="118"/>
      <c r="R68" s="118"/>
      <c r="S68" s="180"/>
      <c r="T68" s="441"/>
    </row>
    <row r="69" spans="1:20" x14ac:dyDescent="0.35">
      <c r="A69" s="557" t="s">
        <v>193</v>
      </c>
      <c r="B69" s="388" t="str">
        <f>VLOOKUP(A69,'urbano_PIANO_INV-INFR'!D$70:E$92,2,FALSE)</f>
        <v>SPECIFICARE______</v>
      </c>
      <c r="C69" s="112"/>
      <c r="D69" s="390"/>
      <c r="E69" s="118"/>
      <c r="F69" s="181"/>
      <c r="G69" s="179"/>
      <c r="H69" s="118"/>
      <c r="I69" s="447"/>
      <c r="J69" s="182"/>
      <c r="K69" s="179"/>
      <c r="L69" s="180"/>
      <c r="M69" s="201">
        <f t="shared" si="15"/>
        <v>0</v>
      </c>
      <c r="N69" s="183"/>
      <c r="O69" s="118"/>
      <c r="P69" s="180"/>
      <c r="Q69" s="118"/>
      <c r="R69" s="118"/>
      <c r="S69" s="180"/>
      <c r="T69" s="428"/>
    </row>
    <row r="70" spans="1:20" x14ac:dyDescent="0.35">
      <c r="A70" s="118" t="s">
        <v>193</v>
      </c>
      <c r="B70" s="388" t="str">
        <f>VLOOKUP(A70,'urbano_PIANO_INV-INFR'!D$70:E$92,2,FALSE)</f>
        <v>SPECIFICARE______</v>
      </c>
      <c r="C70" s="391"/>
      <c r="D70" s="392"/>
      <c r="E70" s="391"/>
      <c r="F70" s="186"/>
      <c r="G70" s="390"/>
      <c r="H70" s="558"/>
      <c r="I70" s="447"/>
      <c r="J70" s="182"/>
      <c r="K70" s="179"/>
      <c r="L70" s="180"/>
      <c r="M70" s="201">
        <f t="shared" si="15"/>
        <v>0</v>
      </c>
      <c r="N70" s="183"/>
      <c r="O70" s="183"/>
      <c r="P70" s="187"/>
      <c r="Q70" s="118"/>
      <c r="R70" s="118"/>
      <c r="S70" s="180"/>
      <c r="T70" s="441"/>
    </row>
    <row r="71" spans="1:20" x14ac:dyDescent="0.35">
      <c r="A71" s="557" t="s">
        <v>193</v>
      </c>
      <c r="B71" s="388" t="str">
        <f>VLOOKUP(A71,'urbano_PIANO_INV-INFR'!D$70:E$92,2,FALSE)</f>
        <v>SPECIFICARE______</v>
      </c>
      <c r="C71" s="391"/>
      <c r="D71" s="392"/>
      <c r="E71" s="391"/>
      <c r="F71" s="186"/>
      <c r="G71" s="390"/>
      <c r="H71" s="558"/>
      <c r="I71" s="447"/>
      <c r="J71" s="182"/>
      <c r="K71" s="179"/>
      <c r="L71" s="180"/>
      <c r="M71" s="201">
        <f t="shared" si="15"/>
        <v>0</v>
      </c>
      <c r="N71" s="183"/>
      <c r="O71" s="183"/>
      <c r="P71" s="187"/>
      <c r="Q71" s="118"/>
      <c r="R71" s="118"/>
      <c r="S71" s="180"/>
      <c r="T71" s="441"/>
    </row>
    <row r="72" spans="1:20" x14ac:dyDescent="0.35">
      <c r="A72" s="118" t="s">
        <v>193</v>
      </c>
      <c r="B72" s="388" t="str">
        <f>VLOOKUP(A72,'urbano_PIANO_INV-INFR'!D$70:E$92,2,FALSE)</f>
        <v>SPECIFICARE______</v>
      </c>
      <c r="C72" s="391"/>
      <c r="D72" s="392"/>
      <c r="E72" s="391"/>
      <c r="F72" s="186"/>
      <c r="G72" s="390"/>
      <c r="H72" s="558"/>
      <c r="I72" s="447"/>
      <c r="J72" s="182"/>
      <c r="K72" s="179"/>
      <c r="L72" s="180"/>
      <c r="M72" s="201">
        <f t="shared" si="15"/>
        <v>0</v>
      </c>
      <c r="N72" s="183"/>
      <c r="O72" s="183"/>
      <c r="P72" s="187"/>
      <c r="Q72" s="118"/>
      <c r="R72" s="118"/>
      <c r="S72" s="180"/>
      <c r="T72" s="441"/>
    </row>
    <row r="73" spans="1:20" x14ac:dyDescent="0.35">
      <c r="A73" s="557" t="s">
        <v>193</v>
      </c>
      <c r="B73" s="388" t="str">
        <f>VLOOKUP(A73,'urbano_PIANO_INV-INFR'!D$70:E$92,2,FALSE)</f>
        <v>SPECIFICARE______</v>
      </c>
      <c r="C73" s="112"/>
      <c r="D73" s="390"/>
      <c r="E73" s="118"/>
      <c r="F73" s="181"/>
      <c r="G73" s="179"/>
      <c r="H73" s="118"/>
      <c r="I73" s="447"/>
      <c r="J73" s="182"/>
      <c r="K73" s="179"/>
      <c r="L73" s="180"/>
      <c r="M73" s="201">
        <f t="shared" si="15"/>
        <v>0</v>
      </c>
      <c r="N73" s="183"/>
      <c r="O73" s="118"/>
      <c r="P73" s="180"/>
      <c r="Q73" s="118"/>
      <c r="R73" s="118"/>
      <c r="S73" s="180"/>
      <c r="T73" s="428"/>
    </row>
    <row r="74" spans="1:20" x14ac:dyDescent="0.35">
      <c r="A74" s="118" t="s">
        <v>193</v>
      </c>
      <c r="B74" s="388" t="str">
        <f>VLOOKUP(A74,'urbano_PIANO_INV-INFR'!D$70:E$92,2,FALSE)</f>
        <v>SPECIFICARE______</v>
      </c>
      <c r="C74" s="391"/>
      <c r="D74" s="392"/>
      <c r="E74" s="391"/>
      <c r="F74" s="186"/>
      <c r="G74" s="390"/>
      <c r="H74" s="558"/>
      <c r="I74" s="447"/>
      <c r="J74" s="182"/>
      <c r="K74" s="179"/>
      <c r="L74" s="180"/>
      <c r="M74" s="201">
        <f t="shared" si="15"/>
        <v>0</v>
      </c>
      <c r="N74" s="183"/>
      <c r="O74" s="183"/>
      <c r="P74" s="187"/>
      <c r="Q74" s="118"/>
      <c r="R74" s="118"/>
      <c r="S74" s="180"/>
      <c r="T74" s="441"/>
    </row>
    <row r="75" spans="1:20" x14ac:dyDescent="0.35">
      <c r="A75" s="557" t="s">
        <v>193</v>
      </c>
      <c r="B75" s="388" t="str">
        <f>VLOOKUP(A75,'urbano_PIANO_INV-INFR'!D$70:E$92,2,FALSE)</f>
        <v>SPECIFICARE______</v>
      </c>
      <c r="C75" s="391"/>
      <c r="D75" s="392"/>
      <c r="E75" s="391"/>
      <c r="F75" s="186"/>
      <c r="G75" s="390"/>
      <c r="H75" s="558"/>
      <c r="I75" s="447"/>
      <c r="J75" s="182"/>
      <c r="K75" s="179"/>
      <c r="L75" s="180"/>
      <c r="M75" s="201">
        <f t="shared" si="15"/>
        <v>0</v>
      </c>
      <c r="N75" s="183"/>
      <c r="O75" s="183"/>
      <c r="P75" s="187"/>
      <c r="Q75" s="118"/>
      <c r="R75" s="118"/>
      <c r="S75" s="180"/>
      <c r="T75" s="441"/>
    </row>
    <row r="76" spans="1:20" x14ac:dyDescent="0.35">
      <c r="A76" s="118" t="s">
        <v>193</v>
      </c>
      <c r="B76" s="388" t="str">
        <f>VLOOKUP(A76,'urbano_PIANO_INV-INFR'!D$70:E$92,2,FALSE)</f>
        <v>SPECIFICARE______</v>
      </c>
      <c r="C76" s="391"/>
      <c r="D76" s="392"/>
      <c r="E76" s="391"/>
      <c r="F76" s="186"/>
      <c r="G76" s="390"/>
      <c r="H76" s="558"/>
      <c r="I76" s="447"/>
      <c r="J76" s="182"/>
      <c r="K76" s="179"/>
      <c r="L76" s="180"/>
      <c r="M76" s="201">
        <f t="shared" si="15"/>
        <v>0</v>
      </c>
      <c r="N76" s="183"/>
      <c r="O76" s="183"/>
      <c r="P76" s="187"/>
      <c r="Q76" s="118"/>
      <c r="R76" s="118"/>
      <c r="S76" s="180"/>
      <c r="T76" s="441"/>
    </row>
    <row r="77" spans="1:20" x14ac:dyDescent="0.35">
      <c r="A77" s="557" t="s">
        <v>193</v>
      </c>
      <c r="B77" s="388" t="str">
        <f>VLOOKUP(A77,'urbano_PIANO_INV-INFR'!D$70:E$92,2,FALSE)</f>
        <v>SPECIFICARE______</v>
      </c>
      <c r="C77" s="112"/>
      <c r="D77" s="390"/>
      <c r="E77" s="118"/>
      <c r="F77" s="181"/>
      <c r="G77" s="179"/>
      <c r="H77" s="118"/>
      <c r="I77" s="447"/>
      <c r="J77" s="182"/>
      <c r="K77" s="179"/>
      <c r="L77" s="180"/>
      <c r="M77" s="201">
        <f t="shared" si="15"/>
        <v>0</v>
      </c>
      <c r="N77" s="183"/>
      <c r="O77" s="118"/>
      <c r="P77" s="180"/>
      <c r="Q77" s="118"/>
      <c r="R77" s="118"/>
      <c r="S77" s="180"/>
      <c r="T77" s="428"/>
    </row>
    <row r="78" spans="1:20" x14ac:dyDescent="0.35">
      <c r="A78" s="118" t="s">
        <v>193</v>
      </c>
      <c r="B78" s="388" t="str">
        <f>VLOOKUP(A78,'urbano_PIANO_INV-INFR'!D$70:E$92,2,FALSE)</f>
        <v>SPECIFICARE______</v>
      </c>
      <c r="C78" s="391"/>
      <c r="D78" s="392"/>
      <c r="E78" s="391"/>
      <c r="F78" s="186"/>
      <c r="G78" s="390"/>
      <c r="H78" s="558"/>
      <c r="I78" s="447"/>
      <c r="J78" s="182"/>
      <c r="K78" s="179"/>
      <c r="L78" s="180"/>
      <c r="M78" s="201">
        <f t="shared" si="15"/>
        <v>0</v>
      </c>
      <c r="N78" s="183"/>
      <c r="O78" s="183"/>
      <c r="P78" s="187"/>
      <c r="Q78" s="118"/>
      <c r="R78" s="118"/>
      <c r="S78" s="180"/>
      <c r="T78" s="441"/>
    </row>
    <row r="79" spans="1:20" x14ac:dyDescent="0.35">
      <c r="A79" s="557" t="s">
        <v>193</v>
      </c>
      <c r="B79" s="388" t="str">
        <f>VLOOKUP(A79,'urbano_PIANO_INV-INFR'!D$70:E$92,2,FALSE)</f>
        <v>SPECIFICARE______</v>
      </c>
      <c r="C79" s="391"/>
      <c r="D79" s="392"/>
      <c r="E79" s="391"/>
      <c r="F79" s="186"/>
      <c r="G79" s="390"/>
      <c r="H79" s="558"/>
      <c r="I79" s="447"/>
      <c r="J79" s="182"/>
      <c r="K79" s="179"/>
      <c r="L79" s="180"/>
      <c r="M79" s="201">
        <f t="shared" si="15"/>
        <v>0</v>
      </c>
      <c r="N79" s="183"/>
      <c r="O79" s="183"/>
      <c r="P79" s="187"/>
      <c r="Q79" s="118"/>
      <c r="R79" s="118"/>
      <c r="S79" s="180"/>
      <c r="T79" s="441"/>
    </row>
    <row r="80" spans="1:20" x14ac:dyDescent="0.35">
      <c r="A80" s="118" t="s">
        <v>193</v>
      </c>
      <c r="B80" s="388" t="str">
        <f>VLOOKUP(A80,'urbano_PIANO_INV-INFR'!D$70:E$92,2,FALSE)</f>
        <v>SPECIFICARE______</v>
      </c>
      <c r="C80" s="391"/>
      <c r="D80" s="392"/>
      <c r="E80" s="391"/>
      <c r="F80" s="186"/>
      <c r="G80" s="390"/>
      <c r="H80" s="558"/>
      <c r="I80" s="447"/>
      <c r="J80" s="182"/>
      <c r="K80" s="179"/>
      <c r="L80" s="180"/>
      <c r="M80" s="201">
        <f t="shared" si="15"/>
        <v>0</v>
      </c>
      <c r="N80" s="183"/>
      <c r="O80" s="183"/>
      <c r="P80" s="187"/>
      <c r="Q80" s="118"/>
      <c r="R80" s="118"/>
      <c r="S80" s="180"/>
      <c r="T80" s="441"/>
    </row>
    <row r="81" spans="1:20" x14ac:dyDescent="0.35">
      <c r="A81" s="557" t="s">
        <v>193</v>
      </c>
      <c r="B81" s="388" t="str">
        <f>VLOOKUP(A81,'urbano_PIANO_INV-INFR'!D$70:E$92,2,FALSE)</f>
        <v>SPECIFICARE______</v>
      </c>
      <c r="C81" s="112"/>
      <c r="D81" s="390"/>
      <c r="E81" s="118"/>
      <c r="F81" s="181"/>
      <c r="G81" s="179"/>
      <c r="H81" s="118"/>
      <c r="I81" s="447"/>
      <c r="J81" s="182"/>
      <c r="K81" s="179"/>
      <c r="L81" s="180"/>
      <c r="M81" s="201">
        <f t="shared" si="15"/>
        <v>0</v>
      </c>
      <c r="N81" s="183"/>
      <c r="O81" s="118"/>
      <c r="P81" s="180"/>
      <c r="Q81" s="118"/>
      <c r="R81" s="118"/>
      <c r="S81" s="180"/>
      <c r="T81" s="428"/>
    </row>
    <row r="82" spans="1:20" x14ac:dyDescent="0.35">
      <c r="A82" s="118" t="s">
        <v>193</v>
      </c>
      <c r="B82" s="388" t="str">
        <f>VLOOKUP(A82,'urbano_PIANO_INV-INFR'!D$70:E$92,2,FALSE)</f>
        <v>SPECIFICARE______</v>
      </c>
      <c r="C82" s="391"/>
      <c r="D82" s="392"/>
      <c r="E82" s="391"/>
      <c r="F82" s="186"/>
      <c r="G82" s="390"/>
      <c r="H82" s="558"/>
      <c r="I82" s="447"/>
      <c r="J82" s="182"/>
      <c r="K82" s="179"/>
      <c r="L82" s="180"/>
      <c r="M82" s="201">
        <f t="shared" si="15"/>
        <v>0</v>
      </c>
      <c r="N82" s="183"/>
      <c r="O82" s="183"/>
      <c r="P82" s="187"/>
      <c r="Q82" s="118"/>
      <c r="R82" s="118"/>
      <c r="S82" s="180"/>
      <c r="T82" s="441"/>
    </row>
    <row r="83" spans="1:20" x14ac:dyDescent="0.35">
      <c r="A83" s="557" t="s">
        <v>193</v>
      </c>
      <c r="B83" s="388" t="str">
        <f>VLOOKUP(A83,'urbano_PIANO_INV-INFR'!D$70:E$92,2,FALSE)</f>
        <v>SPECIFICARE______</v>
      </c>
      <c r="C83" s="391"/>
      <c r="D83" s="392"/>
      <c r="E83" s="391"/>
      <c r="F83" s="186"/>
      <c r="G83" s="390"/>
      <c r="H83" s="558"/>
      <c r="I83" s="447"/>
      <c r="J83" s="182"/>
      <c r="K83" s="179"/>
      <c r="L83" s="180"/>
      <c r="M83" s="201">
        <f t="shared" si="15"/>
        <v>0</v>
      </c>
      <c r="N83" s="183"/>
      <c r="O83" s="183"/>
      <c r="P83" s="187"/>
      <c r="Q83" s="118"/>
      <c r="R83" s="118"/>
      <c r="S83" s="180"/>
      <c r="T83" s="441"/>
    </row>
    <row r="84" spans="1:20" x14ac:dyDescent="0.35">
      <c r="A84" s="118" t="s">
        <v>193</v>
      </c>
      <c r="B84" s="388" t="str">
        <f>VLOOKUP(A84,'urbano_PIANO_INV-INFR'!D$70:E$92,2,FALSE)</f>
        <v>SPECIFICARE______</v>
      </c>
      <c r="C84" s="391"/>
      <c r="D84" s="392"/>
      <c r="E84" s="391"/>
      <c r="F84" s="186"/>
      <c r="G84" s="390"/>
      <c r="H84" s="558"/>
      <c r="I84" s="447"/>
      <c r="J84" s="182"/>
      <c r="K84" s="179"/>
      <c r="L84" s="180"/>
      <c r="M84" s="201">
        <f t="shared" si="15"/>
        <v>0</v>
      </c>
      <c r="N84" s="183"/>
      <c r="O84" s="183"/>
      <c r="P84" s="187"/>
      <c r="Q84" s="118"/>
      <c r="R84" s="118"/>
      <c r="S84" s="180"/>
      <c r="T84" s="441"/>
    </row>
    <row r="85" spans="1:20" x14ac:dyDescent="0.35">
      <c r="A85" s="557" t="s">
        <v>193</v>
      </c>
      <c r="B85" s="388" t="str">
        <f>VLOOKUP(A85,'urbano_PIANO_INV-INFR'!D$70:E$92,2,FALSE)</f>
        <v>SPECIFICARE______</v>
      </c>
      <c r="C85" s="112"/>
      <c r="D85" s="390"/>
      <c r="E85" s="118"/>
      <c r="F85" s="181"/>
      <c r="G85" s="179"/>
      <c r="H85" s="118"/>
      <c r="I85" s="447"/>
      <c r="J85" s="182"/>
      <c r="K85" s="179"/>
      <c r="L85" s="180"/>
      <c r="M85" s="201">
        <f t="shared" si="15"/>
        <v>0</v>
      </c>
      <c r="N85" s="183"/>
      <c r="O85" s="118"/>
      <c r="P85" s="180"/>
      <c r="Q85" s="118"/>
      <c r="R85" s="118"/>
      <c r="S85" s="180"/>
      <c r="T85" s="428"/>
    </row>
    <row r="86" spans="1:20" x14ac:dyDescent="0.35">
      <c r="A86" s="118" t="s">
        <v>193</v>
      </c>
      <c r="B86" s="388" t="str">
        <f>VLOOKUP(A86,'urbano_PIANO_INV-INFR'!D$70:E$92,2,FALSE)</f>
        <v>SPECIFICARE______</v>
      </c>
      <c r="C86" s="391"/>
      <c r="D86" s="392"/>
      <c r="E86" s="391"/>
      <c r="F86" s="186"/>
      <c r="G86" s="390"/>
      <c r="H86" s="558"/>
      <c r="I86" s="447"/>
      <c r="J86" s="182"/>
      <c r="K86" s="179"/>
      <c r="L86" s="180"/>
      <c r="M86" s="201">
        <f t="shared" si="15"/>
        <v>0</v>
      </c>
      <c r="N86" s="183"/>
      <c r="O86" s="183"/>
      <c r="P86" s="187"/>
      <c r="Q86" s="118"/>
      <c r="R86" s="118"/>
      <c r="S86" s="180"/>
      <c r="T86" s="441"/>
    </row>
    <row r="87" spans="1:20" x14ac:dyDescent="0.35">
      <c r="A87" s="193" t="s">
        <v>194</v>
      </c>
      <c r="B87" s="233" t="str">
        <f>VLOOKUP(A87,'urbano_PIANO_INV-INFR'!D$70:E$92,2,FALSE)</f>
        <v>SPECIFICARE______</v>
      </c>
      <c r="C87" s="200"/>
      <c r="D87" s="198"/>
      <c r="E87" s="193"/>
      <c r="F87" s="181"/>
      <c r="G87" s="199"/>
      <c r="H87" s="195"/>
      <c r="I87" s="447"/>
      <c r="J87" s="191"/>
      <c r="K87" s="188"/>
      <c r="L87" s="192"/>
      <c r="M87" s="212">
        <f t="shared" si="14"/>
        <v>0</v>
      </c>
      <c r="N87" s="183"/>
      <c r="O87" s="118"/>
      <c r="P87" s="180"/>
      <c r="Q87" s="118"/>
      <c r="R87" s="118"/>
      <c r="S87" s="180"/>
      <c r="T87" s="428"/>
    </row>
    <row r="88" spans="1:20" x14ac:dyDescent="0.35">
      <c r="A88" s="193" t="s">
        <v>193</v>
      </c>
      <c r="B88" s="233" t="str">
        <f>VLOOKUP(A88,'urbano_PIANO_INV-INFR'!D$70:E$92,2,FALSE)</f>
        <v>SPECIFICARE______</v>
      </c>
      <c r="C88" s="200"/>
      <c r="D88" s="198"/>
      <c r="E88" s="193"/>
      <c r="F88" s="181"/>
      <c r="G88" s="199"/>
      <c r="H88" s="195"/>
      <c r="I88" s="447"/>
      <c r="J88" s="191"/>
      <c r="K88" s="188"/>
      <c r="L88" s="192"/>
      <c r="M88" s="212">
        <f t="shared" si="14"/>
        <v>0</v>
      </c>
      <c r="N88" s="183"/>
      <c r="O88" s="118"/>
      <c r="P88" s="180"/>
      <c r="Q88" s="118"/>
      <c r="R88" s="118"/>
      <c r="S88" s="180"/>
      <c r="T88" s="428"/>
    </row>
    <row r="89" spans="1:20" x14ac:dyDescent="0.35">
      <c r="A89" s="193" t="s">
        <v>194</v>
      </c>
      <c r="B89" s="233" t="str">
        <f>VLOOKUP(A89,'urbano_PIANO_INV-INFR'!D$70:E$92,2,FALSE)</f>
        <v>SPECIFICARE______</v>
      </c>
      <c r="C89" s="200"/>
      <c r="D89" s="198"/>
      <c r="E89" s="193"/>
      <c r="F89" s="181"/>
      <c r="G89" s="199"/>
      <c r="H89" s="195"/>
      <c r="I89" s="447"/>
      <c r="J89" s="191"/>
      <c r="K89" s="188"/>
      <c r="L89" s="192"/>
      <c r="M89" s="212">
        <f t="shared" si="14"/>
        <v>0</v>
      </c>
      <c r="N89" s="183"/>
      <c r="O89" s="118"/>
      <c r="P89" s="180"/>
      <c r="Q89" s="118"/>
      <c r="R89" s="118"/>
      <c r="S89" s="180"/>
      <c r="T89" s="428"/>
    </row>
    <row r="90" spans="1:20" x14ac:dyDescent="0.35">
      <c r="A90" s="193" t="s">
        <v>193</v>
      </c>
      <c r="B90" s="233" t="str">
        <f>VLOOKUP(A90,'urbano_PIANO_INV-INFR'!D$70:E$92,2,FALSE)</f>
        <v>SPECIFICARE______</v>
      </c>
      <c r="C90" s="200"/>
      <c r="D90" s="198"/>
      <c r="E90" s="193"/>
      <c r="F90" s="181"/>
      <c r="G90" s="199"/>
      <c r="H90" s="195"/>
      <c r="I90" s="447"/>
      <c r="J90" s="191"/>
      <c r="K90" s="188"/>
      <c r="L90" s="192"/>
      <c r="M90" s="212">
        <f t="shared" si="14"/>
        <v>0</v>
      </c>
      <c r="N90" s="183"/>
      <c r="O90" s="118"/>
      <c r="P90" s="180"/>
      <c r="Q90" s="118"/>
      <c r="R90" s="118"/>
      <c r="S90" s="180"/>
      <c r="T90" s="428"/>
    </row>
    <row r="91" spans="1:20" x14ac:dyDescent="0.35">
      <c r="A91" s="193" t="s">
        <v>193</v>
      </c>
      <c r="B91" s="233" t="str">
        <f>VLOOKUP(A91,'urbano_PIANO_INV-INFR'!D$70:E$92,2,FALSE)</f>
        <v>SPECIFICARE______</v>
      </c>
      <c r="C91" s="200"/>
      <c r="D91" s="198"/>
      <c r="E91" s="193"/>
      <c r="F91" s="181"/>
      <c r="G91" s="199"/>
      <c r="H91" s="195"/>
      <c r="I91" s="447"/>
      <c r="J91" s="191"/>
      <c r="K91" s="188"/>
      <c r="L91" s="192"/>
      <c r="M91" s="212">
        <f t="shared" si="14"/>
        <v>0</v>
      </c>
      <c r="N91" s="183"/>
      <c r="O91" s="118"/>
      <c r="P91" s="180"/>
      <c r="Q91" s="118"/>
      <c r="R91" s="118"/>
      <c r="S91" s="180"/>
      <c r="T91" s="428"/>
    </row>
    <row r="92" spans="1:20" x14ac:dyDescent="0.35">
      <c r="A92" s="193" t="s">
        <v>193</v>
      </c>
      <c r="B92" s="233" t="str">
        <f>VLOOKUP(A92,'urbano_PIANO_INV-INFR'!D$70:E$92,2,FALSE)</f>
        <v>SPECIFICARE______</v>
      </c>
      <c r="C92" s="200"/>
      <c r="D92" s="198"/>
      <c r="E92" s="193"/>
      <c r="F92" s="181"/>
      <c r="G92" s="199"/>
      <c r="H92" s="195"/>
      <c r="I92" s="447"/>
      <c r="J92" s="191"/>
      <c r="K92" s="188"/>
      <c r="L92" s="192"/>
      <c r="M92" s="212">
        <f t="shared" si="14"/>
        <v>0</v>
      </c>
      <c r="N92" s="183"/>
      <c r="O92" s="118"/>
      <c r="P92" s="180"/>
      <c r="Q92" s="118"/>
      <c r="R92" s="118"/>
      <c r="S92" s="180"/>
      <c r="T92" s="428"/>
    </row>
    <row r="93" spans="1:20" ht="15" thickBot="1" x14ac:dyDescent="0.4">
      <c r="A93" s="193" t="s">
        <v>194</v>
      </c>
      <c r="B93" s="324" t="str">
        <f>VLOOKUP(A93,'urbano_PIANO_INV-INFR'!D$70:E$92,2,FALSE)</f>
        <v>SPECIFICARE______</v>
      </c>
      <c r="C93" s="200"/>
      <c r="D93" s="198"/>
      <c r="E93" s="243"/>
      <c r="F93" s="190"/>
      <c r="G93" s="199"/>
      <c r="H93" s="195"/>
      <c r="I93" s="447"/>
      <c r="J93" s="191"/>
      <c r="K93" s="188"/>
      <c r="L93" s="244"/>
      <c r="M93" s="245">
        <f t="shared" si="14"/>
        <v>0</v>
      </c>
      <c r="N93" s="246"/>
      <c r="O93" s="189"/>
      <c r="P93" s="237"/>
      <c r="Q93" s="189"/>
      <c r="R93" s="189"/>
      <c r="S93" s="237"/>
      <c r="T93" s="478"/>
    </row>
    <row r="94" spans="1:20" ht="15" thickBot="1" x14ac:dyDescent="0.4">
      <c r="C94" s="326" t="s">
        <v>280</v>
      </c>
      <c r="D94" s="325">
        <f>SUM(D54:D93)</f>
        <v>0</v>
      </c>
      <c r="E94" s="482"/>
      <c r="F94" s="482"/>
      <c r="G94" s="242">
        <f>SUM(G54:G93)</f>
        <v>0</v>
      </c>
      <c r="H94" s="247" t="s">
        <v>280</v>
      </c>
      <c r="I94" s="247"/>
      <c r="J94" s="242"/>
      <c r="K94" s="242">
        <f>SUM(K54:K93)</f>
        <v>0</v>
      </c>
      <c r="L94" s="242">
        <f t="shared" ref="L94:M94" si="16">SUM(L54:L93)</f>
        <v>0</v>
      </c>
      <c r="M94" s="242">
        <f t="shared" si="16"/>
        <v>0</v>
      </c>
      <c r="N94" s="242"/>
      <c r="O94" s="242"/>
      <c r="P94" s="242">
        <f>SUM(P54:P93)</f>
        <v>0</v>
      </c>
      <c r="Q94" s="482"/>
      <c r="R94" s="482"/>
      <c r="S94" s="242">
        <f>SUM(S54:S93)</f>
        <v>0</v>
      </c>
      <c r="T94" s="483"/>
    </row>
    <row r="95" spans="1:20" ht="15" thickBot="1" x14ac:dyDescent="0.4">
      <c r="G95" s="484"/>
    </row>
    <row r="96" spans="1:20" ht="47.25" customHeight="1" thickBot="1" x14ac:dyDescent="0.4">
      <c r="A96" s="1538" t="s">
        <v>6</v>
      </c>
      <c r="B96" s="1539"/>
      <c r="C96" s="1539"/>
      <c r="D96" s="1539"/>
      <c r="E96" s="1539"/>
      <c r="F96" s="1539"/>
      <c r="G96" s="1539"/>
      <c r="H96" s="1539"/>
      <c r="I96" s="1539"/>
      <c r="J96" s="1539"/>
      <c r="K96" s="1539"/>
      <c r="L96" s="1539"/>
      <c r="M96" s="1539"/>
      <c r="N96" s="1539"/>
      <c r="O96" s="1539"/>
      <c r="P96" s="1539"/>
      <c r="Q96" s="1539"/>
      <c r="R96" s="1539"/>
      <c r="S96" s="1539"/>
      <c r="T96" s="1540"/>
    </row>
  </sheetData>
  <sheetProtection algorithmName="SHA-512" hashValue="ayy0/JqRuFp8Go6yraWZwNcrRZZSdmrPp3ZjJLhQLNdXElvOcBvS1tZeXT4v7YFD1gbeN3b2qlSAKy0fwpc5zw==" saltValue="/2pwLua19kzRfAgrcL5fkA==" spinCount="100000" sheet="1" objects="1" scenarios="1"/>
  <mergeCells count="28">
    <mergeCell ref="R15:R16"/>
    <mergeCell ref="A2:R2"/>
    <mergeCell ref="H6:K6"/>
    <mergeCell ref="M6:P6"/>
    <mergeCell ref="H7:J7"/>
    <mergeCell ref="M7:O7"/>
    <mergeCell ref="A4:R4"/>
    <mergeCell ref="A15:A17"/>
    <mergeCell ref="B15:B17"/>
    <mergeCell ref="C15:C17"/>
    <mergeCell ref="D15:J15"/>
    <mergeCell ref="K15:Q15"/>
    <mergeCell ref="A96:T96"/>
    <mergeCell ref="A6:C7"/>
    <mergeCell ref="D6:F7"/>
    <mergeCell ref="A52:A53"/>
    <mergeCell ref="B52:B53"/>
    <mergeCell ref="M11:O11"/>
    <mergeCell ref="J52:J53"/>
    <mergeCell ref="A9:C9"/>
    <mergeCell ref="D9:F9"/>
    <mergeCell ref="H9:J9"/>
    <mergeCell ref="M9:O9"/>
    <mergeCell ref="A11:C11"/>
    <mergeCell ref="D11:F11"/>
    <mergeCell ref="H11:J11"/>
    <mergeCell ref="A51:T51"/>
    <mergeCell ref="A13:R13"/>
  </mergeCells>
  <phoneticPr fontId="59" type="noConversion"/>
  <dataValidations count="11">
    <dataValidation type="list" allowBlank="1" showInputMessage="1" showErrorMessage="1" sqref="N54:N93" xr:uid="{00000000-0002-0000-0E00-000000000000}">
      <formula1>$B$18:$B$47</formula1>
    </dataValidation>
    <dataValidation type="list" allowBlank="1" showInputMessage="1" showErrorMessage="1" sqref="T54:T93 R18:R47" xr:uid="{00000000-0002-0000-0E00-000001000000}">
      <formula1>"si"</formula1>
    </dataValidation>
    <dataValidation type="list" allowBlank="1" showInputMessage="1" showErrorMessage="1" sqref="R54:R93" xr:uid="{00000000-0002-0000-0E00-000002000000}">
      <formula1>"si,"</formula1>
    </dataValidation>
    <dataValidation allowBlank="1" showErrorMessage="1" prompt="_x000a_" sqref="K7" xr:uid="{00000000-0002-0000-0E00-000003000000}"/>
    <dataValidation allowBlank="1" showErrorMessage="1" prompt="Scegliere il comune beneficiario dal menù a tendina_x000a_" sqref="K9:K11 P7:P9" xr:uid="{00000000-0002-0000-0E00-000004000000}"/>
    <dataValidation allowBlank="1" showInputMessage="1" showErrorMessage="1" promptTitle="ATTENZIONE:" prompt=" è la differenza tra l'importo dei lavori del Sal (esclusivamente legato alle infrastrutture di supporto) e il precedente" sqref="L43:L47" xr:uid="{00000000-0002-0000-0E00-000005000000}"/>
    <dataValidation allowBlank="1" showInputMessage="1" showErrorMessage="1" promptTitle="ATTENZIONE:" prompt=" è la differenza tra l'importo degli onoeri della sicurezza i del Sal (esclusivamente legato alle infrastrutture di supporto) e il precedente" sqref="M43:N47" xr:uid="{00000000-0002-0000-0E00-000006000000}"/>
    <dataValidation allowBlank="1" showInputMessage="1" showErrorMessage="1" promptTitle="ATTENZIONE" prompt="è la differenza tra l'importo degli oneri della sicurezza del SAL e il precedente" sqref="G18 G20 G22 G24 G26 G28 G30 G32 G34 G36 G38 G40 G42" xr:uid="{00000000-0002-0000-0E00-000007000000}"/>
    <dataValidation allowBlank="1" showInputMessage="1" showErrorMessage="1" prompt="è la differenza tra l'importo degli oneri della sicurezza del SAL e il precedente" sqref="G19 G43:G47 G21 G23 G25 G27 G29 G31 G33 G35 G37 G39 G41" xr:uid="{00000000-0002-0000-0E00-000008000000}"/>
    <dataValidation allowBlank="1" showInputMessage="1" showErrorMessage="1" promptTitle="ATTENZIONE" prompt="è la differenza tra l'importo dei lavori del Sal e il precedente_x000a_" sqref="E18:E47" xr:uid="{00000000-0002-0000-0E00-000009000000}"/>
    <dataValidation type="date" operator="lessThan" allowBlank="1" showInputMessage="1" showErrorMessage="1" errorTitle="attenzione " error="data fattura non ammessa art. 2 c. 5 del D.D. 445/2025" prompt="entro il 31/12/2028_x000a_" sqref="I54:I93" xr:uid="{ABCE681E-B3A6-44BF-B950-DAD40A41EC55}">
      <formula1>47118</formula1>
    </dataValidation>
  </dataValidations>
  <pageMargins left="0.7" right="0.7" top="0.75" bottom="0.75" header="0.3" footer="0.3"/>
  <pageSetup paperSize="8" scale="59" fitToHeight="0"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prompt="Inserire riferimento voce di spesa da piano di investimento esecutivo infrastrutture_x000a__x000a_" xr:uid="{00000000-0002-0000-0E00-00000A000000}">
          <x14:formula1>
            <xm:f>'urbano_PIANO_INV-INFR'!$D$70:$D$92</xm:f>
          </x14:formula1>
          <xm:sqref>A54:A93</xm:sqref>
        </x14:dataValidation>
        <x14:dataValidation type="list" allowBlank="1" showInputMessage="1" showErrorMessage="1" xr:uid="{00000000-0002-0000-0E00-00000B000000}">
          <x14:formula1>
            <xm:f>'urbano_PIANO_INV-INFR'!$D$70:$D$92</xm:f>
          </x14:formula1>
          <xm:sqref>A18:A47</xm:sqref>
        </x14:dataValidation>
        <x14:dataValidation type="list" allowBlank="1" showInputMessage="1" showErrorMessage="1" prompt="Scegliere la regione beneficiaria dal menù a tendina" xr:uid="{00000000-0002-0000-0E00-00000C000000}">
          <x14:formula1>
            <xm:f>'DATI EROGAZIONI'!$A$2:$A$20</xm:f>
          </x14:formula1>
          <xm:sqref>D6:F7</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1CC797-D180-46FD-AEF0-A804AEFA6D20}">
  <sheetPr>
    <tabColor rgb="FF99FFCC"/>
    <pageSetUpPr fitToPage="1"/>
  </sheetPr>
  <dimension ref="A1:AC96"/>
  <sheetViews>
    <sheetView workbookViewId="0">
      <selection activeCell="K9" sqref="K9"/>
    </sheetView>
  </sheetViews>
  <sheetFormatPr defaultColWidth="8.54296875" defaultRowHeight="14.5" x14ac:dyDescent="0.35"/>
  <cols>
    <col min="1" max="1" width="16.453125" style="104" customWidth="1"/>
    <col min="2" max="2" width="32.54296875" style="104" bestFit="1" customWidth="1"/>
    <col min="3" max="3" width="21.54296875" style="104" bestFit="1" customWidth="1"/>
    <col min="4" max="4" width="15.453125" style="104" customWidth="1"/>
    <col min="5" max="5" width="11.54296875" style="104" bestFit="1" customWidth="1"/>
    <col min="6" max="6" width="13.453125" style="104" bestFit="1" customWidth="1"/>
    <col min="7" max="7" width="17.81640625" style="104" customWidth="1"/>
    <col min="8" max="8" width="17.1796875" style="104" customWidth="1"/>
    <col min="9" max="9" width="11.453125" style="104" bestFit="1" customWidth="1"/>
    <col min="10" max="10" width="14" style="104" customWidth="1"/>
    <col min="11" max="12" width="12.1796875" style="104" bestFit="1" customWidth="1"/>
    <col min="13" max="13" width="18" style="104" customWidth="1"/>
    <col min="14" max="14" width="17.81640625" style="104" customWidth="1"/>
    <col min="15" max="15" width="13.54296875" style="104" bestFit="1" customWidth="1"/>
    <col min="16" max="16" width="11.453125" style="104" bestFit="1" customWidth="1"/>
    <col min="17" max="17" width="13.54296875" style="104" customWidth="1"/>
    <col min="18" max="18" width="16.81640625" style="104" customWidth="1"/>
    <col min="19" max="19" width="14.453125" style="104" customWidth="1"/>
    <col min="20" max="20" width="21.81640625" style="104" customWidth="1"/>
    <col min="21" max="16384" width="8.54296875" style="104"/>
  </cols>
  <sheetData>
    <row r="1" spans="1:29" ht="15" thickBot="1" x14ac:dyDescent="0.4">
      <c r="A1" s="460"/>
      <c r="B1" s="434"/>
      <c r="C1" s="461"/>
      <c r="D1" s="462"/>
      <c r="E1" s="462"/>
      <c r="F1" s="462"/>
      <c r="G1" s="433"/>
      <c r="H1" s="463"/>
      <c r="I1" s="434"/>
      <c r="J1" s="434"/>
      <c r="K1" s="464"/>
      <c r="L1" s="464"/>
      <c r="M1" s="464"/>
      <c r="N1" s="464"/>
      <c r="O1" s="464"/>
      <c r="P1" s="461"/>
      <c r="Q1" s="434"/>
      <c r="R1" s="433"/>
      <c r="S1" s="434"/>
      <c r="T1" s="434"/>
      <c r="U1" s="434"/>
      <c r="V1" s="461"/>
      <c r="W1" s="461"/>
      <c r="X1" s="434"/>
      <c r="Y1" s="461"/>
      <c r="Z1" s="461"/>
      <c r="AA1" s="461"/>
      <c r="AB1" s="461"/>
      <c r="AC1" s="434"/>
    </row>
    <row r="2" spans="1:29" ht="36.75" customHeight="1" thickBot="1" x14ac:dyDescent="0.4">
      <c r="A2" s="1140" t="s">
        <v>99</v>
      </c>
      <c r="B2" s="1141"/>
      <c r="C2" s="1141"/>
      <c r="D2" s="1141"/>
      <c r="E2" s="1141"/>
      <c r="F2" s="1141"/>
      <c r="G2" s="1141"/>
      <c r="H2" s="1141"/>
      <c r="I2" s="1141"/>
      <c r="J2" s="1141"/>
      <c r="K2" s="1141"/>
      <c r="L2" s="1141"/>
      <c r="M2" s="1141"/>
      <c r="N2" s="1141"/>
      <c r="O2" s="1141"/>
      <c r="P2" s="1141"/>
      <c r="Q2" s="1141"/>
      <c r="R2" s="1142"/>
      <c r="S2" s="105"/>
      <c r="T2" s="105"/>
      <c r="U2" s="105"/>
      <c r="V2" s="105"/>
      <c r="W2" s="105"/>
      <c r="X2" s="105"/>
      <c r="Y2" s="105"/>
      <c r="Z2" s="105"/>
      <c r="AA2" s="105"/>
      <c r="AB2" s="105"/>
      <c r="AC2" s="105"/>
    </row>
    <row r="3" spans="1:29" ht="23" thickBot="1" x14ac:dyDescent="0.4">
      <c r="A3" s="465"/>
      <c r="C3" s="429"/>
      <c r="D3" s="429"/>
      <c r="E3" s="429"/>
      <c r="F3" s="429"/>
      <c r="G3" s="429"/>
      <c r="H3" s="429"/>
      <c r="I3" s="429"/>
      <c r="J3" s="429"/>
      <c r="K3" s="429"/>
      <c r="L3" s="429"/>
      <c r="M3" s="429"/>
      <c r="N3" s="429"/>
      <c r="O3" s="429"/>
      <c r="P3" s="429"/>
      <c r="Q3" s="429"/>
      <c r="R3" s="429"/>
      <c r="S3" s="429"/>
      <c r="T3" s="429"/>
      <c r="U3" s="429"/>
      <c r="V3" s="429"/>
      <c r="W3" s="429"/>
      <c r="X3" s="429"/>
      <c r="Y3" s="429"/>
      <c r="Z3" s="429"/>
      <c r="AA3" s="429"/>
      <c r="AB3" s="429"/>
      <c r="AC3" s="429"/>
    </row>
    <row r="4" spans="1:29" ht="18" thickBot="1" x14ac:dyDescent="0.4">
      <c r="A4" s="1146" t="s">
        <v>398</v>
      </c>
      <c r="B4" s="1147"/>
      <c r="C4" s="1147"/>
      <c r="D4" s="1147"/>
      <c r="E4" s="1147"/>
      <c r="F4" s="1147"/>
      <c r="G4" s="1147"/>
      <c r="H4" s="1147"/>
      <c r="I4" s="1147"/>
      <c r="J4" s="1147"/>
      <c r="K4" s="1147"/>
      <c r="L4" s="1147"/>
      <c r="M4" s="1147"/>
      <c r="N4" s="1147"/>
      <c r="O4" s="1147"/>
      <c r="P4" s="1147"/>
      <c r="Q4" s="1147"/>
      <c r="R4" s="1148"/>
      <c r="S4" s="106"/>
      <c r="T4" s="106"/>
      <c r="U4" s="106"/>
      <c r="V4" s="106"/>
      <c r="W4" s="106"/>
      <c r="X4" s="106"/>
      <c r="Y4" s="106"/>
      <c r="Z4" s="106"/>
      <c r="AA4" s="106"/>
      <c r="AB4" s="106"/>
      <c r="AC4" s="106"/>
    </row>
    <row r="5" spans="1:29" ht="18" thickBot="1" x14ac:dyDescent="0.4">
      <c r="A5" s="236"/>
      <c r="B5" s="65"/>
      <c r="C5" s="65"/>
      <c r="D5" s="65"/>
      <c r="E5" s="65"/>
      <c r="F5" s="65"/>
      <c r="G5" s="65"/>
      <c r="H5" s="65"/>
      <c r="I5" s="106"/>
      <c r="J5" s="106"/>
      <c r="K5" s="106"/>
      <c r="L5" s="106"/>
      <c r="M5" s="106"/>
      <c r="N5" s="106"/>
      <c r="O5" s="106"/>
      <c r="P5" s="106"/>
      <c r="Q5" s="106"/>
      <c r="R5" s="106"/>
      <c r="S5" s="106"/>
      <c r="T5" s="106"/>
      <c r="U5" s="106"/>
      <c r="V5" s="106"/>
      <c r="W5" s="106"/>
      <c r="X5" s="106"/>
      <c r="Y5" s="106"/>
      <c r="Z5" s="106"/>
      <c r="AA5" s="106"/>
      <c r="AB5" s="106"/>
      <c r="AC5" s="106"/>
    </row>
    <row r="6" spans="1:29" ht="28" thickBot="1" x14ac:dyDescent="0.4">
      <c r="A6" s="1015" t="s">
        <v>224</v>
      </c>
      <c r="B6" s="1016"/>
      <c r="C6" s="1016"/>
      <c r="D6" s="1541" t="s">
        <v>412</v>
      </c>
      <c r="E6" s="1541"/>
      <c r="F6" s="1542"/>
      <c r="G6" s="34"/>
      <c r="H6" s="1570"/>
      <c r="I6" s="1570"/>
      <c r="J6" s="1570"/>
      <c r="K6" s="1570"/>
      <c r="L6" s="34"/>
      <c r="M6" s="1571" t="s">
        <v>350</v>
      </c>
      <c r="N6" s="1572"/>
      <c r="O6" s="1572"/>
      <c r="P6" s="1573"/>
      <c r="Q6" s="34"/>
      <c r="R6" s="34"/>
      <c r="S6" s="34"/>
      <c r="T6" s="34"/>
      <c r="U6" s="34"/>
      <c r="V6" s="34"/>
      <c r="W6" s="34"/>
      <c r="X6" s="34"/>
      <c r="Y6" s="34"/>
      <c r="Z6" s="34"/>
      <c r="AA6" s="34"/>
      <c r="AB6" s="34"/>
      <c r="AC6" s="34"/>
    </row>
    <row r="7" spans="1:29" ht="15" customHeight="1" thickBot="1" x14ac:dyDescent="0.4">
      <c r="A7" s="1019"/>
      <c r="B7" s="1020"/>
      <c r="C7" s="1020"/>
      <c r="D7" s="1268"/>
      <c r="E7" s="1268"/>
      <c r="F7" s="1269"/>
      <c r="H7" s="1582"/>
      <c r="I7" s="1582"/>
      <c r="J7" s="1582"/>
      <c r="K7" s="409"/>
      <c r="L7" s="51"/>
      <c r="M7" s="1574" t="s">
        <v>351</v>
      </c>
      <c r="N7" s="1575"/>
      <c r="O7" s="1576"/>
      <c r="P7" s="235">
        <f>M94</f>
        <v>0</v>
      </c>
    </row>
    <row r="8" spans="1:29" ht="12.75" customHeight="1" thickBot="1" x14ac:dyDescent="0.7">
      <c r="A8" s="29"/>
      <c r="B8" s="29"/>
      <c r="C8" s="29"/>
      <c r="D8" s="29"/>
      <c r="E8" s="466"/>
      <c r="F8" s="466"/>
      <c r="I8" s="466"/>
      <c r="J8" s="466"/>
      <c r="K8" s="466"/>
      <c r="L8" s="466"/>
      <c r="M8" s="465"/>
      <c r="N8" s="466"/>
      <c r="O8" s="466"/>
      <c r="P8" s="467"/>
      <c r="Q8" s="466"/>
      <c r="R8" s="466"/>
      <c r="S8" s="466"/>
      <c r="T8" s="466"/>
      <c r="U8" s="466"/>
      <c r="V8" s="468"/>
      <c r="W8" s="468"/>
      <c r="X8" s="468"/>
      <c r="Y8" s="469"/>
      <c r="Z8" s="177"/>
      <c r="AA8" s="33"/>
      <c r="AB8" s="33"/>
      <c r="AC8" s="33"/>
    </row>
    <row r="9" spans="1:29" ht="38.5" customHeight="1" thickBot="1" x14ac:dyDescent="0.4">
      <c r="A9" s="1143" t="s">
        <v>352</v>
      </c>
      <c r="B9" s="1144"/>
      <c r="C9" s="1144"/>
      <c r="D9" s="1580">
        <f>'urbano_PIANO_INV-INFR'!G66</f>
        <v>0</v>
      </c>
      <c r="E9" s="1580"/>
      <c r="F9" s="1581"/>
      <c r="H9" s="1569"/>
      <c r="I9" s="1569"/>
      <c r="J9" s="1569"/>
      <c r="K9" s="409"/>
      <c r="L9" s="102"/>
      <c r="M9" s="1577" t="s">
        <v>353</v>
      </c>
      <c r="N9" s="1578"/>
      <c r="O9" s="1579"/>
      <c r="P9" s="235">
        <f>S94</f>
        <v>0</v>
      </c>
      <c r="Q9" s="102"/>
      <c r="R9" s="102"/>
      <c r="S9" s="102"/>
      <c r="T9" s="102"/>
      <c r="U9" s="102"/>
      <c r="V9" s="102"/>
      <c r="W9" s="102"/>
      <c r="X9" s="102"/>
      <c r="Y9" s="102"/>
      <c r="Z9" s="102"/>
      <c r="AA9" s="102"/>
      <c r="AB9" s="102"/>
      <c r="AC9" s="102"/>
    </row>
    <row r="10" spans="1:29" ht="15" thickBot="1" x14ac:dyDescent="0.4">
      <c r="K10" s="470"/>
      <c r="M10" s="471"/>
      <c r="N10" s="407"/>
      <c r="O10" s="407"/>
      <c r="P10" s="472"/>
    </row>
    <row r="11" spans="1:29" ht="33.65" customHeight="1" thickBot="1" x14ac:dyDescent="0.4">
      <c r="A11" s="1591" t="s">
        <v>4</v>
      </c>
      <c r="B11" s="1592"/>
      <c r="C11" s="1592"/>
      <c r="D11" s="1583"/>
      <c r="E11" s="1583"/>
      <c r="F11" s="1584"/>
      <c r="H11" s="1569"/>
      <c r="I11" s="1569"/>
      <c r="J11" s="1569"/>
      <c r="K11" s="409"/>
      <c r="L11" s="121"/>
      <c r="M11" s="1577" t="s">
        <v>354</v>
      </c>
      <c r="N11" s="1578"/>
      <c r="O11" s="1579"/>
      <c r="P11" s="416">
        <f>P7-P9</f>
        <v>0</v>
      </c>
      <c r="Q11" s="121"/>
    </row>
    <row r="12" spans="1:29" ht="15" thickBot="1" x14ac:dyDescent="0.4"/>
    <row r="13" spans="1:29" ht="36.65" customHeight="1" thickBot="1" x14ac:dyDescent="0.4">
      <c r="A13" s="1153" t="s">
        <v>821</v>
      </c>
      <c r="B13" s="1154"/>
      <c r="C13" s="1154"/>
      <c r="D13" s="1154"/>
      <c r="E13" s="1154"/>
      <c r="F13" s="1154"/>
      <c r="G13" s="1154"/>
      <c r="H13" s="1154"/>
      <c r="I13" s="1154"/>
      <c r="J13" s="1154"/>
      <c r="K13" s="1154"/>
      <c r="L13" s="1154"/>
      <c r="M13" s="1154"/>
      <c r="N13" s="1154"/>
      <c r="O13" s="1154"/>
      <c r="P13" s="1154"/>
      <c r="Q13" s="1154"/>
      <c r="R13" s="1418"/>
      <c r="S13" s="248"/>
      <c r="T13" s="248"/>
    </row>
    <row r="14" spans="1:29" ht="15" thickBot="1" x14ac:dyDescent="0.4">
      <c r="K14" s="113"/>
    </row>
    <row r="15" spans="1:29" ht="16" customHeight="1" thickBot="1" x14ac:dyDescent="0.4">
      <c r="A15" s="1598" t="s">
        <v>356</v>
      </c>
      <c r="B15" s="1601" t="s">
        <v>357</v>
      </c>
      <c r="C15" s="1604" t="s">
        <v>358</v>
      </c>
      <c r="D15" s="1607" t="s">
        <v>359</v>
      </c>
      <c r="E15" s="1608"/>
      <c r="F15" s="1608"/>
      <c r="G15" s="1608"/>
      <c r="H15" s="1608"/>
      <c r="I15" s="1608"/>
      <c r="J15" s="1609"/>
      <c r="K15" s="1610" t="s">
        <v>360</v>
      </c>
      <c r="L15" s="1608"/>
      <c r="M15" s="1608"/>
      <c r="N15" s="1608"/>
      <c r="O15" s="1608"/>
      <c r="P15" s="1608"/>
      <c r="Q15" s="1609"/>
      <c r="R15" s="1611" t="s">
        <v>361</v>
      </c>
    </row>
    <row r="16" spans="1:29" ht="60.5" x14ac:dyDescent="0.35">
      <c r="A16" s="1599"/>
      <c r="B16" s="1602"/>
      <c r="C16" s="1605"/>
      <c r="D16" s="260" t="s">
        <v>362</v>
      </c>
      <c r="E16" s="249" t="s">
        <v>363</v>
      </c>
      <c r="F16" s="249" t="s">
        <v>364</v>
      </c>
      <c r="G16" s="249" t="s">
        <v>365</v>
      </c>
      <c r="H16" s="249" t="s">
        <v>366</v>
      </c>
      <c r="I16" s="249" t="s">
        <v>367</v>
      </c>
      <c r="J16" s="250" t="s">
        <v>368</v>
      </c>
      <c r="K16" s="251" t="s">
        <v>369</v>
      </c>
      <c r="L16" s="252" t="s">
        <v>370</v>
      </c>
      <c r="M16" s="252" t="s">
        <v>371</v>
      </c>
      <c r="N16" s="252" t="s">
        <v>372</v>
      </c>
      <c r="O16" s="252" t="s">
        <v>373</v>
      </c>
      <c r="P16" s="253" t="s">
        <v>367</v>
      </c>
      <c r="Q16" s="254" t="s">
        <v>368</v>
      </c>
      <c r="R16" s="1612"/>
    </row>
    <row r="17" spans="1:18" ht="15" thickBot="1" x14ac:dyDescent="0.4">
      <c r="A17" s="1600"/>
      <c r="B17" s="1603"/>
      <c r="C17" s="1606"/>
      <c r="D17" s="261" t="s">
        <v>326</v>
      </c>
      <c r="E17" s="255" t="s">
        <v>326</v>
      </c>
      <c r="F17" s="255" t="s">
        <v>326</v>
      </c>
      <c r="G17" s="255" t="s">
        <v>326</v>
      </c>
      <c r="H17" s="255" t="s">
        <v>326</v>
      </c>
      <c r="I17" s="255" t="s">
        <v>326</v>
      </c>
      <c r="J17" s="256" t="s">
        <v>326</v>
      </c>
      <c r="K17" s="257" t="s">
        <v>326</v>
      </c>
      <c r="L17" s="255" t="s">
        <v>326</v>
      </c>
      <c r="M17" s="255" t="s">
        <v>326</v>
      </c>
      <c r="N17" s="255" t="s">
        <v>326</v>
      </c>
      <c r="O17" s="255" t="s">
        <v>326</v>
      </c>
      <c r="P17" s="255" t="s">
        <v>326</v>
      </c>
      <c r="Q17" s="256" t="s">
        <v>326</v>
      </c>
      <c r="R17" s="271" t="s">
        <v>374</v>
      </c>
    </row>
    <row r="18" spans="1:18" ht="15" customHeight="1" x14ac:dyDescent="0.35">
      <c r="A18" s="219" t="s">
        <v>793</v>
      </c>
      <c r="B18" s="185"/>
      <c r="C18" s="267"/>
      <c r="D18" s="264"/>
      <c r="E18" s="264"/>
      <c r="F18" s="264"/>
      <c r="G18" s="264"/>
      <c r="H18" s="212">
        <f>E18+G18</f>
        <v>0</v>
      </c>
      <c r="I18" s="192">
        <f>H18*0.5%</f>
        <v>0</v>
      </c>
      <c r="J18" s="213">
        <f>H18-I18</f>
        <v>0</v>
      </c>
      <c r="K18" s="412"/>
      <c r="L18" s="412"/>
      <c r="M18" s="412"/>
      <c r="N18" s="412"/>
      <c r="O18" s="214">
        <f>N18+L18</f>
        <v>0</v>
      </c>
      <c r="P18" s="411">
        <f>O18*0.5%</f>
        <v>0</v>
      </c>
      <c r="Q18" s="215">
        <f>O18-P18</f>
        <v>0</v>
      </c>
      <c r="R18" s="473"/>
    </row>
    <row r="19" spans="1:18" ht="15" customHeight="1" x14ac:dyDescent="0.35">
      <c r="A19" s="219" t="s">
        <v>793</v>
      </c>
      <c r="B19" s="185"/>
      <c r="C19" s="267"/>
      <c r="D19" s="264"/>
      <c r="E19" s="264"/>
      <c r="F19" s="264"/>
      <c r="G19" s="264"/>
      <c r="H19" s="212">
        <f t="shared" ref="H19:H42" si="0">E19+G19</f>
        <v>0</v>
      </c>
      <c r="I19" s="180">
        <f>H19*0.5%</f>
        <v>0</v>
      </c>
      <c r="J19" s="202">
        <f>H19-I19</f>
        <v>0</v>
      </c>
      <c r="K19" s="412"/>
      <c r="L19" s="412"/>
      <c r="M19" s="412"/>
      <c r="N19" s="412"/>
      <c r="O19" s="203">
        <f t="shared" ref="O19:O47" si="1">N19+L19</f>
        <v>0</v>
      </c>
      <c r="P19" s="413">
        <f t="shared" ref="P19:P47" si="2">O19*0.5%</f>
        <v>0</v>
      </c>
      <c r="Q19" s="204">
        <f t="shared" ref="Q19:Q47" si="3">O19-P19</f>
        <v>0</v>
      </c>
      <c r="R19" s="474"/>
    </row>
    <row r="20" spans="1:18" ht="15" customHeight="1" x14ac:dyDescent="0.35">
      <c r="A20" s="219" t="s">
        <v>793</v>
      </c>
      <c r="B20" s="185"/>
      <c r="C20" s="267"/>
      <c r="D20" s="264"/>
      <c r="E20" s="264"/>
      <c r="F20" s="264"/>
      <c r="G20" s="264"/>
      <c r="H20" s="212">
        <f t="shared" si="0"/>
        <v>0</v>
      </c>
      <c r="I20" s="192">
        <f t="shared" ref="I20:I47" si="4">H20*0.5%</f>
        <v>0</v>
      </c>
      <c r="J20" s="213">
        <f t="shared" ref="J20:J47" si="5">H20-I20</f>
        <v>0</v>
      </c>
      <c r="K20" s="412"/>
      <c r="L20" s="412"/>
      <c r="M20" s="412"/>
      <c r="N20" s="412"/>
      <c r="O20" s="214">
        <f t="shared" si="1"/>
        <v>0</v>
      </c>
      <c r="P20" s="411">
        <f t="shared" si="2"/>
        <v>0</v>
      </c>
      <c r="Q20" s="215">
        <f t="shared" si="3"/>
        <v>0</v>
      </c>
      <c r="R20" s="473"/>
    </row>
    <row r="21" spans="1:18" ht="15" customHeight="1" x14ac:dyDescent="0.35">
      <c r="A21" s="219" t="s">
        <v>793</v>
      </c>
      <c r="B21" s="185"/>
      <c r="C21" s="267"/>
      <c r="D21" s="264"/>
      <c r="E21" s="264"/>
      <c r="F21" s="264"/>
      <c r="G21" s="264"/>
      <c r="H21" s="212">
        <f t="shared" si="0"/>
        <v>0</v>
      </c>
      <c r="I21" s="180">
        <f t="shared" si="4"/>
        <v>0</v>
      </c>
      <c r="J21" s="202">
        <f t="shared" si="5"/>
        <v>0</v>
      </c>
      <c r="K21" s="412"/>
      <c r="L21" s="412"/>
      <c r="M21" s="412"/>
      <c r="N21" s="412"/>
      <c r="O21" s="203">
        <f t="shared" si="1"/>
        <v>0</v>
      </c>
      <c r="P21" s="413">
        <f t="shared" si="2"/>
        <v>0</v>
      </c>
      <c r="Q21" s="204">
        <f t="shared" si="3"/>
        <v>0</v>
      </c>
      <c r="R21" s="474"/>
    </row>
    <row r="22" spans="1:18" ht="15" customHeight="1" x14ac:dyDescent="0.35">
      <c r="A22" s="219" t="s">
        <v>793</v>
      </c>
      <c r="B22" s="185"/>
      <c r="C22" s="267"/>
      <c r="D22" s="264"/>
      <c r="E22" s="264"/>
      <c r="F22" s="264"/>
      <c r="G22" s="264"/>
      <c r="H22" s="212">
        <f t="shared" si="0"/>
        <v>0</v>
      </c>
      <c r="I22" s="192">
        <f t="shared" si="4"/>
        <v>0</v>
      </c>
      <c r="J22" s="213">
        <f t="shared" si="5"/>
        <v>0</v>
      </c>
      <c r="K22" s="412"/>
      <c r="L22" s="412"/>
      <c r="M22" s="412"/>
      <c r="N22" s="412"/>
      <c r="O22" s="214">
        <f t="shared" si="1"/>
        <v>0</v>
      </c>
      <c r="P22" s="411">
        <f t="shared" si="2"/>
        <v>0</v>
      </c>
      <c r="Q22" s="215">
        <f t="shared" si="3"/>
        <v>0</v>
      </c>
      <c r="R22" s="473"/>
    </row>
    <row r="23" spans="1:18" ht="15" customHeight="1" x14ac:dyDescent="0.35">
      <c r="A23" s="219" t="s">
        <v>793</v>
      </c>
      <c r="B23" s="185"/>
      <c r="C23" s="267"/>
      <c r="D23" s="264"/>
      <c r="E23" s="264"/>
      <c r="F23" s="264"/>
      <c r="G23" s="264"/>
      <c r="H23" s="212">
        <f t="shared" si="0"/>
        <v>0</v>
      </c>
      <c r="I23" s="180">
        <f t="shared" si="4"/>
        <v>0</v>
      </c>
      <c r="J23" s="202">
        <f t="shared" si="5"/>
        <v>0</v>
      </c>
      <c r="K23" s="412"/>
      <c r="L23" s="412"/>
      <c r="M23" s="412"/>
      <c r="N23" s="412"/>
      <c r="O23" s="203">
        <f t="shared" si="1"/>
        <v>0</v>
      </c>
      <c r="P23" s="413">
        <f t="shared" si="2"/>
        <v>0</v>
      </c>
      <c r="Q23" s="204">
        <f t="shared" si="3"/>
        <v>0</v>
      </c>
      <c r="R23" s="474"/>
    </row>
    <row r="24" spans="1:18" ht="15" customHeight="1" x14ac:dyDescent="0.35">
      <c r="A24" s="219" t="s">
        <v>793</v>
      </c>
      <c r="B24" s="185"/>
      <c r="C24" s="267"/>
      <c r="D24" s="264"/>
      <c r="E24" s="264"/>
      <c r="F24" s="264"/>
      <c r="G24" s="264"/>
      <c r="H24" s="212">
        <f t="shared" si="0"/>
        <v>0</v>
      </c>
      <c r="I24" s="192">
        <f t="shared" si="4"/>
        <v>0</v>
      </c>
      <c r="J24" s="213">
        <f t="shared" si="5"/>
        <v>0</v>
      </c>
      <c r="K24" s="412"/>
      <c r="L24" s="412"/>
      <c r="M24" s="412"/>
      <c r="N24" s="412"/>
      <c r="O24" s="214">
        <f t="shared" si="1"/>
        <v>0</v>
      </c>
      <c r="P24" s="411">
        <f t="shared" si="2"/>
        <v>0</v>
      </c>
      <c r="Q24" s="215">
        <f t="shared" si="3"/>
        <v>0</v>
      </c>
      <c r="R24" s="473"/>
    </row>
    <row r="25" spans="1:18" ht="15" customHeight="1" x14ac:dyDescent="0.35">
      <c r="A25" s="219" t="s">
        <v>793</v>
      </c>
      <c r="B25" s="185"/>
      <c r="C25" s="267"/>
      <c r="D25" s="264"/>
      <c r="E25" s="264"/>
      <c r="F25" s="264"/>
      <c r="G25" s="264"/>
      <c r="H25" s="212">
        <f t="shared" si="0"/>
        <v>0</v>
      </c>
      <c r="I25" s="180">
        <f t="shared" si="4"/>
        <v>0</v>
      </c>
      <c r="J25" s="202">
        <f t="shared" si="5"/>
        <v>0</v>
      </c>
      <c r="K25" s="412"/>
      <c r="L25" s="412"/>
      <c r="M25" s="412"/>
      <c r="N25" s="412"/>
      <c r="O25" s="203">
        <f t="shared" si="1"/>
        <v>0</v>
      </c>
      <c r="P25" s="413">
        <f t="shared" si="2"/>
        <v>0</v>
      </c>
      <c r="Q25" s="204">
        <f t="shared" si="3"/>
        <v>0</v>
      </c>
      <c r="R25" s="474"/>
    </row>
    <row r="26" spans="1:18" ht="15" customHeight="1" x14ac:dyDescent="0.35">
      <c r="A26" s="219" t="s">
        <v>793</v>
      </c>
      <c r="B26" s="185"/>
      <c r="C26" s="267"/>
      <c r="D26" s="264"/>
      <c r="E26" s="264"/>
      <c r="F26" s="264"/>
      <c r="G26" s="264"/>
      <c r="H26" s="212">
        <f t="shared" si="0"/>
        <v>0</v>
      </c>
      <c r="I26" s="192">
        <f t="shared" si="4"/>
        <v>0</v>
      </c>
      <c r="J26" s="213">
        <f t="shared" si="5"/>
        <v>0</v>
      </c>
      <c r="K26" s="412"/>
      <c r="L26" s="412"/>
      <c r="M26" s="412"/>
      <c r="N26" s="412"/>
      <c r="O26" s="214">
        <f t="shared" si="1"/>
        <v>0</v>
      </c>
      <c r="P26" s="411">
        <f t="shared" si="2"/>
        <v>0</v>
      </c>
      <c r="Q26" s="215">
        <f t="shared" si="3"/>
        <v>0</v>
      </c>
      <c r="R26" s="473"/>
    </row>
    <row r="27" spans="1:18" ht="15" customHeight="1" x14ac:dyDescent="0.35">
      <c r="A27" s="219" t="s">
        <v>793</v>
      </c>
      <c r="B27" s="185"/>
      <c r="C27" s="267"/>
      <c r="D27" s="264"/>
      <c r="E27" s="264"/>
      <c r="F27" s="264"/>
      <c r="G27" s="264"/>
      <c r="H27" s="212">
        <f t="shared" si="0"/>
        <v>0</v>
      </c>
      <c r="I27" s="180">
        <f t="shared" si="4"/>
        <v>0</v>
      </c>
      <c r="J27" s="202">
        <f t="shared" si="5"/>
        <v>0</v>
      </c>
      <c r="K27" s="412"/>
      <c r="L27" s="412"/>
      <c r="M27" s="412"/>
      <c r="N27" s="412"/>
      <c r="O27" s="203">
        <f t="shared" si="1"/>
        <v>0</v>
      </c>
      <c r="P27" s="413">
        <f t="shared" si="2"/>
        <v>0</v>
      </c>
      <c r="Q27" s="204">
        <f t="shared" si="3"/>
        <v>0</v>
      </c>
      <c r="R27" s="474"/>
    </row>
    <row r="28" spans="1:18" ht="15" customHeight="1" x14ac:dyDescent="0.35">
      <c r="A28" s="219" t="s">
        <v>793</v>
      </c>
      <c r="B28" s="185"/>
      <c r="C28" s="267"/>
      <c r="D28" s="264"/>
      <c r="E28" s="264"/>
      <c r="F28" s="264"/>
      <c r="G28" s="264"/>
      <c r="H28" s="212">
        <f t="shared" si="0"/>
        <v>0</v>
      </c>
      <c r="I28" s="192">
        <f t="shared" si="4"/>
        <v>0</v>
      </c>
      <c r="J28" s="213">
        <f t="shared" si="5"/>
        <v>0</v>
      </c>
      <c r="K28" s="412"/>
      <c r="L28" s="412"/>
      <c r="M28" s="412"/>
      <c r="N28" s="412"/>
      <c r="O28" s="214">
        <f t="shared" si="1"/>
        <v>0</v>
      </c>
      <c r="P28" s="411">
        <f t="shared" si="2"/>
        <v>0</v>
      </c>
      <c r="Q28" s="215">
        <f t="shared" si="3"/>
        <v>0</v>
      </c>
      <c r="R28" s="473"/>
    </row>
    <row r="29" spans="1:18" ht="15" customHeight="1" x14ac:dyDescent="0.35">
      <c r="A29" s="219" t="s">
        <v>793</v>
      </c>
      <c r="B29" s="185"/>
      <c r="C29" s="267"/>
      <c r="D29" s="264"/>
      <c r="E29" s="264"/>
      <c r="F29" s="264"/>
      <c r="G29" s="264"/>
      <c r="H29" s="212">
        <f t="shared" si="0"/>
        <v>0</v>
      </c>
      <c r="I29" s="180">
        <f t="shared" si="4"/>
        <v>0</v>
      </c>
      <c r="J29" s="202">
        <f t="shared" si="5"/>
        <v>0</v>
      </c>
      <c r="K29" s="412"/>
      <c r="L29" s="412"/>
      <c r="M29" s="412"/>
      <c r="N29" s="412"/>
      <c r="O29" s="203">
        <f t="shared" si="1"/>
        <v>0</v>
      </c>
      <c r="P29" s="413">
        <f t="shared" si="2"/>
        <v>0</v>
      </c>
      <c r="Q29" s="204">
        <f t="shared" si="3"/>
        <v>0</v>
      </c>
      <c r="R29" s="474"/>
    </row>
    <row r="30" spans="1:18" ht="15" customHeight="1" x14ac:dyDescent="0.35">
      <c r="A30" s="219" t="s">
        <v>793</v>
      </c>
      <c r="B30" s="185"/>
      <c r="C30" s="267"/>
      <c r="D30" s="264"/>
      <c r="E30" s="264"/>
      <c r="F30" s="264"/>
      <c r="G30" s="264"/>
      <c r="H30" s="212">
        <f t="shared" si="0"/>
        <v>0</v>
      </c>
      <c r="I30" s="192">
        <f t="shared" si="4"/>
        <v>0</v>
      </c>
      <c r="J30" s="213">
        <f t="shared" si="5"/>
        <v>0</v>
      </c>
      <c r="K30" s="412"/>
      <c r="L30" s="412"/>
      <c r="M30" s="412"/>
      <c r="N30" s="412"/>
      <c r="O30" s="214">
        <f t="shared" si="1"/>
        <v>0</v>
      </c>
      <c r="P30" s="411">
        <f t="shared" si="2"/>
        <v>0</v>
      </c>
      <c r="Q30" s="215">
        <f t="shared" si="3"/>
        <v>0</v>
      </c>
      <c r="R30" s="473"/>
    </row>
    <row r="31" spans="1:18" ht="15" customHeight="1" x14ac:dyDescent="0.35">
      <c r="A31" s="219" t="s">
        <v>793</v>
      </c>
      <c r="B31" s="185"/>
      <c r="C31" s="267"/>
      <c r="D31" s="264"/>
      <c r="E31" s="264"/>
      <c r="F31" s="264"/>
      <c r="G31" s="264"/>
      <c r="H31" s="212">
        <f t="shared" si="0"/>
        <v>0</v>
      </c>
      <c r="I31" s="180">
        <f t="shared" si="4"/>
        <v>0</v>
      </c>
      <c r="J31" s="202">
        <f t="shared" si="5"/>
        <v>0</v>
      </c>
      <c r="K31" s="412"/>
      <c r="L31" s="412"/>
      <c r="M31" s="412"/>
      <c r="N31" s="412"/>
      <c r="O31" s="203">
        <f t="shared" si="1"/>
        <v>0</v>
      </c>
      <c r="P31" s="413">
        <f t="shared" si="2"/>
        <v>0</v>
      </c>
      <c r="Q31" s="204">
        <f t="shared" si="3"/>
        <v>0</v>
      </c>
      <c r="R31" s="474"/>
    </row>
    <row r="32" spans="1:18" ht="15" customHeight="1" x14ac:dyDescent="0.35">
      <c r="A32" s="219" t="s">
        <v>793</v>
      </c>
      <c r="B32" s="185"/>
      <c r="C32" s="267"/>
      <c r="D32" s="264"/>
      <c r="E32" s="264"/>
      <c r="F32" s="264"/>
      <c r="G32" s="264"/>
      <c r="H32" s="212">
        <f t="shared" si="0"/>
        <v>0</v>
      </c>
      <c r="I32" s="192">
        <f t="shared" si="4"/>
        <v>0</v>
      </c>
      <c r="J32" s="213">
        <f t="shared" si="5"/>
        <v>0</v>
      </c>
      <c r="K32" s="412"/>
      <c r="L32" s="412"/>
      <c r="M32" s="412"/>
      <c r="N32" s="412"/>
      <c r="O32" s="214">
        <f t="shared" si="1"/>
        <v>0</v>
      </c>
      <c r="P32" s="411">
        <f t="shared" si="2"/>
        <v>0</v>
      </c>
      <c r="Q32" s="215">
        <f t="shared" si="3"/>
        <v>0</v>
      </c>
      <c r="R32" s="473"/>
    </row>
    <row r="33" spans="1:18" ht="15" customHeight="1" x14ac:dyDescent="0.35">
      <c r="A33" s="219" t="s">
        <v>793</v>
      </c>
      <c r="B33" s="185"/>
      <c r="C33" s="267"/>
      <c r="D33" s="264"/>
      <c r="E33" s="264"/>
      <c r="F33" s="264"/>
      <c r="G33" s="264"/>
      <c r="H33" s="212">
        <f t="shared" si="0"/>
        <v>0</v>
      </c>
      <c r="I33" s="180">
        <f t="shared" si="4"/>
        <v>0</v>
      </c>
      <c r="J33" s="202">
        <f t="shared" si="5"/>
        <v>0</v>
      </c>
      <c r="K33" s="412"/>
      <c r="L33" s="412"/>
      <c r="M33" s="412"/>
      <c r="N33" s="412"/>
      <c r="O33" s="203">
        <f t="shared" si="1"/>
        <v>0</v>
      </c>
      <c r="P33" s="413">
        <f t="shared" si="2"/>
        <v>0</v>
      </c>
      <c r="Q33" s="204">
        <f t="shared" si="3"/>
        <v>0</v>
      </c>
      <c r="R33" s="474"/>
    </row>
    <row r="34" spans="1:18" ht="15" customHeight="1" x14ac:dyDescent="0.35">
      <c r="A34" s="219" t="s">
        <v>793</v>
      </c>
      <c r="B34" s="185"/>
      <c r="C34" s="267"/>
      <c r="D34" s="264"/>
      <c r="E34" s="264"/>
      <c r="F34" s="264"/>
      <c r="G34" s="264"/>
      <c r="H34" s="212">
        <f t="shared" si="0"/>
        <v>0</v>
      </c>
      <c r="I34" s="192">
        <f t="shared" si="4"/>
        <v>0</v>
      </c>
      <c r="J34" s="213">
        <f t="shared" si="5"/>
        <v>0</v>
      </c>
      <c r="K34" s="412"/>
      <c r="L34" s="412"/>
      <c r="M34" s="412"/>
      <c r="N34" s="412"/>
      <c r="O34" s="214">
        <f t="shared" si="1"/>
        <v>0</v>
      </c>
      <c r="P34" s="411">
        <f t="shared" si="2"/>
        <v>0</v>
      </c>
      <c r="Q34" s="215">
        <f t="shared" si="3"/>
        <v>0</v>
      </c>
      <c r="R34" s="473"/>
    </row>
    <row r="35" spans="1:18" ht="15" customHeight="1" x14ac:dyDescent="0.35">
      <c r="A35" s="219" t="s">
        <v>793</v>
      </c>
      <c r="B35" s="185"/>
      <c r="C35" s="267"/>
      <c r="D35" s="264"/>
      <c r="E35" s="264"/>
      <c r="F35" s="264"/>
      <c r="G35" s="264"/>
      <c r="H35" s="212">
        <f t="shared" si="0"/>
        <v>0</v>
      </c>
      <c r="I35" s="180">
        <f t="shared" si="4"/>
        <v>0</v>
      </c>
      <c r="J35" s="202">
        <f t="shared" si="5"/>
        <v>0</v>
      </c>
      <c r="K35" s="412"/>
      <c r="L35" s="412"/>
      <c r="M35" s="412"/>
      <c r="N35" s="412"/>
      <c r="O35" s="203">
        <f t="shared" si="1"/>
        <v>0</v>
      </c>
      <c r="P35" s="413">
        <f t="shared" si="2"/>
        <v>0</v>
      </c>
      <c r="Q35" s="204">
        <f t="shared" si="3"/>
        <v>0</v>
      </c>
      <c r="R35" s="474"/>
    </row>
    <row r="36" spans="1:18" ht="15" customHeight="1" x14ac:dyDescent="0.35">
      <c r="A36" s="219" t="s">
        <v>793</v>
      </c>
      <c r="B36" s="185"/>
      <c r="C36" s="267"/>
      <c r="D36" s="264"/>
      <c r="E36" s="264"/>
      <c r="F36" s="264"/>
      <c r="G36" s="264"/>
      <c r="H36" s="212">
        <f t="shared" si="0"/>
        <v>0</v>
      </c>
      <c r="I36" s="192">
        <f t="shared" si="4"/>
        <v>0</v>
      </c>
      <c r="J36" s="213">
        <f t="shared" si="5"/>
        <v>0</v>
      </c>
      <c r="K36" s="412"/>
      <c r="L36" s="412"/>
      <c r="M36" s="412"/>
      <c r="N36" s="412"/>
      <c r="O36" s="214">
        <f t="shared" si="1"/>
        <v>0</v>
      </c>
      <c r="P36" s="411">
        <f t="shared" si="2"/>
        <v>0</v>
      </c>
      <c r="Q36" s="215">
        <f t="shared" si="3"/>
        <v>0</v>
      </c>
      <c r="R36" s="473"/>
    </row>
    <row r="37" spans="1:18" ht="15" customHeight="1" x14ac:dyDescent="0.35">
      <c r="A37" s="219" t="s">
        <v>793</v>
      </c>
      <c r="B37" s="185"/>
      <c r="C37" s="267"/>
      <c r="D37" s="264"/>
      <c r="E37" s="264"/>
      <c r="F37" s="264"/>
      <c r="G37" s="264"/>
      <c r="H37" s="212">
        <f t="shared" si="0"/>
        <v>0</v>
      </c>
      <c r="I37" s="180">
        <f t="shared" si="4"/>
        <v>0</v>
      </c>
      <c r="J37" s="202">
        <f t="shared" si="5"/>
        <v>0</v>
      </c>
      <c r="K37" s="412"/>
      <c r="L37" s="412"/>
      <c r="M37" s="412"/>
      <c r="N37" s="412"/>
      <c r="O37" s="203">
        <f t="shared" si="1"/>
        <v>0</v>
      </c>
      <c r="P37" s="413">
        <f t="shared" si="2"/>
        <v>0</v>
      </c>
      <c r="Q37" s="204">
        <f t="shared" si="3"/>
        <v>0</v>
      </c>
      <c r="R37" s="474"/>
    </row>
    <row r="38" spans="1:18" ht="15" customHeight="1" x14ac:dyDescent="0.35">
      <c r="A38" s="219" t="s">
        <v>793</v>
      </c>
      <c r="B38" s="185"/>
      <c r="C38" s="267"/>
      <c r="D38" s="264"/>
      <c r="E38" s="264"/>
      <c r="F38" s="264"/>
      <c r="G38" s="264"/>
      <c r="H38" s="212">
        <f t="shared" si="0"/>
        <v>0</v>
      </c>
      <c r="I38" s="192">
        <f t="shared" si="4"/>
        <v>0</v>
      </c>
      <c r="J38" s="213">
        <f t="shared" si="5"/>
        <v>0</v>
      </c>
      <c r="K38" s="412"/>
      <c r="L38" s="412"/>
      <c r="M38" s="412"/>
      <c r="N38" s="412"/>
      <c r="O38" s="214">
        <f t="shared" si="1"/>
        <v>0</v>
      </c>
      <c r="P38" s="411">
        <f t="shared" si="2"/>
        <v>0</v>
      </c>
      <c r="Q38" s="215">
        <f t="shared" si="3"/>
        <v>0</v>
      </c>
      <c r="R38" s="473"/>
    </row>
    <row r="39" spans="1:18" ht="15" customHeight="1" x14ac:dyDescent="0.35">
      <c r="A39" s="219" t="s">
        <v>793</v>
      </c>
      <c r="B39" s="185"/>
      <c r="C39" s="267"/>
      <c r="D39" s="264"/>
      <c r="E39" s="264"/>
      <c r="F39" s="264"/>
      <c r="G39" s="264"/>
      <c r="H39" s="212">
        <f t="shared" si="0"/>
        <v>0</v>
      </c>
      <c r="I39" s="180">
        <f t="shared" si="4"/>
        <v>0</v>
      </c>
      <c r="J39" s="202">
        <f t="shared" si="5"/>
        <v>0</v>
      </c>
      <c r="K39" s="412"/>
      <c r="L39" s="412"/>
      <c r="M39" s="412"/>
      <c r="N39" s="412"/>
      <c r="O39" s="203">
        <f t="shared" si="1"/>
        <v>0</v>
      </c>
      <c r="P39" s="413">
        <f t="shared" si="2"/>
        <v>0</v>
      </c>
      <c r="Q39" s="204">
        <f t="shared" si="3"/>
        <v>0</v>
      </c>
      <c r="R39" s="474"/>
    </row>
    <row r="40" spans="1:18" ht="15" customHeight="1" x14ac:dyDescent="0.35">
      <c r="A40" s="219" t="s">
        <v>793</v>
      </c>
      <c r="B40" s="185"/>
      <c r="C40" s="267"/>
      <c r="D40" s="264"/>
      <c r="E40" s="264"/>
      <c r="F40" s="264"/>
      <c r="G40" s="264"/>
      <c r="H40" s="212">
        <f t="shared" si="0"/>
        <v>0</v>
      </c>
      <c r="I40" s="192">
        <f t="shared" si="4"/>
        <v>0</v>
      </c>
      <c r="J40" s="213">
        <f t="shared" si="5"/>
        <v>0</v>
      </c>
      <c r="K40" s="412"/>
      <c r="L40" s="412"/>
      <c r="M40" s="412"/>
      <c r="N40" s="412"/>
      <c r="O40" s="214">
        <f t="shared" si="1"/>
        <v>0</v>
      </c>
      <c r="P40" s="411">
        <f t="shared" si="2"/>
        <v>0</v>
      </c>
      <c r="Q40" s="215">
        <f t="shared" si="3"/>
        <v>0</v>
      </c>
      <c r="R40" s="473"/>
    </row>
    <row r="41" spans="1:18" ht="15" customHeight="1" x14ac:dyDescent="0.35">
      <c r="A41" s="219" t="s">
        <v>793</v>
      </c>
      <c r="B41" s="185"/>
      <c r="C41" s="267"/>
      <c r="D41" s="264"/>
      <c r="E41" s="264"/>
      <c r="F41" s="264"/>
      <c r="G41" s="264"/>
      <c r="H41" s="212">
        <f t="shared" si="0"/>
        <v>0</v>
      </c>
      <c r="I41" s="180">
        <f t="shared" si="4"/>
        <v>0</v>
      </c>
      <c r="J41" s="202">
        <f t="shared" si="5"/>
        <v>0</v>
      </c>
      <c r="K41" s="412"/>
      <c r="L41" s="412"/>
      <c r="M41" s="412"/>
      <c r="N41" s="412"/>
      <c r="O41" s="203">
        <f t="shared" si="1"/>
        <v>0</v>
      </c>
      <c r="P41" s="413">
        <f t="shared" si="2"/>
        <v>0</v>
      </c>
      <c r="Q41" s="204">
        <f t="shared" si="3"/>
        <v>0</v>
      </c>
      <c r="R41" s="474"/>
    </row>
    <row r="42" spans="1:18" ht="15" customHeight="1" x14ac:dyDescent="0.35">
      <c r="A42" s="219" t="s">
        <v>793</v>
      </c>
      <c r="B42" s="185"/>
      <c r="C42" s="267"/>
      <c r="D42" s="264"/>
      <c r="E42" s="264"/>
      <c r="F42" s="264"/>
      <c r="G42" s="264"/>
      <c r="H42" s="212">
        <f t="shared" si="0"/>
        <v>0</v>
      </c>
      <c r="I42" s="192">
        <f t="shared" si="4"/>
        <v>0</v>
      </c>
      <c r="J42" s="213">
        <f t="shared" si="5"/>
        <v>0</v>
      </c>
      <c r="K42" s="412"/>
      <c r="L42" s="412"/>
      <c r="M42" s="412"/>
      <c r="N42" s="412"/>
      <c r="O42" s="214">
        <f t="shared" si="1"/>
        <v>0</v>
      </c>
      <c r="P42" s="411">
        <f t="shared" si="2"/>
        <v>0</v>
      </c>
      <c r="Q42" s="215">
        <f t="shared" si="3"/>
        <v>0</v>
      </c>
      <c r="R42" s="473"/>
    </row>
    <row r="43" spans="1:18" ht="15" customHeight="1" x14ac:dyDescent="0.35">
      <c r="A43" s="219" t="s">
        <v>793</v>
      </c>
      <c r="B43" s="185"/>
      <c r="C43" s="267"/>
      <c r="D43" s="264"/>
      <c r="E43" s="264"/>
      <c r="F43" s="264"/>
      <c r="G43" s="264"/>
      <c r="H43" s="201">
        <f t="shared" ref="H43:H47" si="6">G43+E43</f>
        <v>0</v>
      </c>
      <c r="I43" s="180">
        <f t="shared" si="4"/>
        <v>0</v>
      </c>
      <c r="J43" s="202">
        <f t="shared" si="5"/>
        <v>0</v>
      </c>
      <c r="K43" s="412"/>
      <c r="L43" s="412"/>
      <c r="M43" s="412"/>
      <c r="N43" s="412"/>
      <c r="O43" s="203">
        <f t="shared" si="1"/>
        <v>0</v>
      </c>
      <c r="P43" s="413">
        <f t="shared" si="2"/>
        <v>0</v>
      </c>
      <c r="Q43" s="204">
        <f t="shared" si="3"/>
        <v>0</v>
      </c>
      <c r="R43" s="474"/>
    </row>
    <row r="44" spans="1:18" ht="15" customHeight="1" x14ac:dyDescent="0.35">
      <c r="A44" s="219" t="s">
        <v>793</v>
      </c>
      <c r="B44" s="185"/>
      <c r="C44" s="267"/>
      <c r="D44" s="264"/>
      <c r="E44" s="264"/>
      <c r="F44" s="264"/>
      <c r="G44" s="264"/>
      <c r="H44" s="201">
        <f t="shared" si="6"/>
        <v>0</v>
      </c>
      <c r="I44" s="180">
        <f t="shared" si="4"/>
        <v>0</v>
      </c>
      <c r="J44" s="202">
        <f t="shared" si="5"/>
        <v>0</v>
      </c>
      <c r="K44" s="412"/>
      <c r="L44" s="412"/>
      <c r="M44" s="412"/>
      <c r="N44" s="412"/>
      <c r="O44" s="203">
        <f t="shared" si="1"/>
        <v>0</v>
      </c>
      <c r="P44" s="413">
        <f t="shared" si="2"/>
        <v>0</v>
      </c>
      <c r="Q44" s="204">
        <f t="shared" si="3"/>
        <v>0</v>
      </c>
      <c r="R44" s="474"/>
    </row>
    <row r="45" spans="1:18" ht="15" customHeight="1" x14ac:dyDescent="0.35">
      <c r="A45" s="219" t="s">
        <v>793</v>
      </c>
      <c r="B45" s="185"/>
      <c r="C45" s="267"/>
      <c r="D45" s="264"/>
      <c r="E45" s="264"/>
      <c r="F45" s="264"/>
      <c r="G45" s="264"/>
      <c r="H45" s="201">
        <f t="shared" si="6"/>
        <v>0</v>
      </c>
      <c r="I45" s="180">
        <f t="shared" si="4"/>
        <v>0</v>
      </c>
      <c r="J45" s="202">
        <f t="shared" si="5"/>
        <v>0</v>
      </c>
      <c r="K45" s="412"/>
      <c r="L45" s="412"/>
      <c r="M45" s="412"/>
      <c r="N45" s="412"/>
      <c r="O45" s="203">
        <f t="shared" si="1"/>
        <v>0</v>
      </c>
      <c r="P45" s="413">
        <f t="shared" si="2"/>
        <v>0</v>
      </c>
      <c r="Q45" s="204">
        <f t="shared" si="3"/>
        <v>0</v>
      </c>
      <c r="R45" s="474"/>
    </row>
    <row r="46" spans="1:18" ht="15" customHeight="1" x14ac:dyDescent="0.35">
      <c r="A46" s="219" t="s">
        <v>793</v>
      </c>
      <c r="B46" s="185"/>
      <c r="C46" s="267"/>
      <c r="D46" s="264"/>
      <c r="E46" s="264"/>
      <c r="F46" s="264"/>
      <c r="G46" s="264"/>
      <c r="H46" s="201">
        <f t="shared" si="6"/>
        <v>0</v>
      </c>
      <c r="I46" s="180">
        <f t="shared" si="4"/>
        <v>0</v>
      </c>
      <c r="J46" s="202">
        <f t="shared" si="5"/>
        <v>0</v>
      </c>
      <c r="K46" s="412"/>
      <c r="L46" s="412"/>
      <c r="M46" s="412"/>
      <c r="N46" s="412"/>
      <c r="O46" s="203">
        <f t="shared" si="1"/>
        <v>0</v>
      </c>
      <c r="P46" s="413">
        <f t="shared" si="2"/>
        <v>0</v>
      </c>
      <c r="Q46" s="204">
        <f t="shared" si="3"/>
        <v>0</v>
      </c>
      <c r="R46" s="474"/>
    </row>
    <row r="47" spans="1:18" ht="15.75" customHeight="1" thickBot="1" x14ac:dyDescent="0.4">
      <c r="A47" s="219" t="s">
        <v>793</v>
      </c>
      <c r="B47" s="322"/>
      <c r="C47" s="268"/>
      <c r="D47" s="264"/>
      <c r="E47" s="237"/>
      <c r="F47" s="237"/>
      <c r="G47" s="237"/>
      <c r="H47" s="238">
        <f t="shared" si="6"/>
        <v>0</v>
      </c>
      <c r="I47" s="237">
        <f t="shared" si="4"/>
        <v>0</v>
      </c>
      <c r="J47" s="239">
        <f t="shared" si="5"/>
        <v>0</v>
      </c>
      <c r="K47" s="414"/>
      <c r="L47" s="415"/>
      <c r="M47" s="415"/>
      <c r="N47" s="415"/>
      <c r="O47" s="240">
        <f t="shared" si="1"/>
        <v>0</v>
      </c>
      <c r="P47" s="415">
        <f t="shared" si="2"/>
        <v>0</v>
      </c>
      <c r="Q47" s="241">
        <f t="shared" si="3"/>
        <v>0</v>
      </c>
      <c r="R47" s="843"/>
    </row>
    <row r="48" spans="1:18" s="476" customFormat="1" ht="15.75" customHeight="1" thickBot="1" x14ac:dyDescent="0.4">
      <c r="C48" s="417" t="s">
        <v>52</v>
      </c>
      <c r="D48" s="418">
        <f>MAXA(D18:D47)</f>
        <v>0</v>
      </c>
      <c r="E48" s="418">
        <f t="shared" ref="E48:Q48" si="7">SUM(E18:E47)</f>
        <v>0</v>
      </c>
      <c r="F48" s="418">
        <f>MAXA(F18:F47)</f>
        <v>0</v>
      </c>
      <c r="G48" s="418">
        <f>SUM(G18:G47)</f>
        <v>0</v>
      </c>
      <c r="H48" s="418">
        <f>SUM(H18:H47)</f>
        <v>0</v>
      </c>
      <c r="I48" s="418">
        <f>SUM(I18:I47)</f>
        <v>0</v>
      </c>
      <c r="J48" s="418">
        <f>SUM(J18:J47)</f>
        <v>0</v>
      </c>
      <c r="K48" s="418">
        <f>MAXA(K18:K47)</f>
        <v>0</v>
      </c>
      <c r="L48" s="418">
        <f t="shared" si="7"/>
        <v>0</v>
      </c>
      <c r="M48" s="418">
        <f>MAXA(M18:M47)</f>
        <v>0</v>
      </c>
      <c r="N48" s="418">
        <f t="shared" si="7"/>
        <v>0</v>
      </c>
      <c r="O48" s="418">
        <f t="shared" si="7"/>
        <v>0</v>
      </c>
      <c r="P48" s="418">
        <f t="shared" si="7"/>
        <v>0</v>
      </c>
      <c r="Q48" s="419">
        <f t="shared" si="7"/>
        <v>0</v>
      </c>
      <c r="R48" s="477"/>
    </row>
    <row r="50" spans="1:20" ht="15" thickBot="1" x14ac:dyDescent="0.4"/>
    <row r="51" spans="1:20" ht="15.75" customHeight="1" x14ac:dyDescent="0.45">
      <c r="A51" s="1593" t="s">
        <v>375</v>
      </c>
      <c r="B51" s="1594"/>
      <c r="C51" s="1594"/>
      <c r="D51" s="1594"/>
      <c r="E51" s="1594"/>
      <c r="F51" s="1594"/>
      <c r="G51" s="1594"/>
      <c r="H51" s="1594"/>
      <c r="I51" s="1594"/>
      <c r="J51" s="1594"/>
      <c r="K51" s="1594"/>
      <c r="L51" s="1594"/>
      <c r="M51" s="1594"/>
      <c r="N51" s="1594"/>
      <c r="O51" s="1594"/>
      <c r="P51" s="1594"/>
      <c r="Q51" s="1594"/>
      <c r="R51" s="1594"/>
      <c r="S51" s="1594"/>
      <c r="T51" s="1595"/>
    </row>
    <row r="52" spans="1:20" ht="71.25" customHeight="1" x14ac:dyDescent="0.35">
      <c r="A52" s="1585" t="s">
        <v>356</v>
      </c>
      <c r="B52" s="1587" t="s">
        <v>376</v>
      </c>
      <c r="C52" s="330" t="s">
        <v>377</v>
      </c>
      <c r="D52" s="331" t="s">
        <v>378</v>
      </c>
      <c r="E52" s="330" t="s">
        <v>379</v>
      </c>
      <c r="F52" s="332" t="s">
        <v>380</v>
      </c>
      <c r="G52" s="332" t="s">
        <v>381</v>
      </c>
      <c r="H52" s="331" t="s">
        <v>382</v>
      </c>
      <c r="I52" s="331" t="s">
        <v>380</v>
      </c>
      <c r="J52" s="1589" t="s">
        <v>383</v>
      </c>
      <c r="K52" s="333" t="s">
        <v>381</v>
      </c>
      <c r="L52" s="331" t="s">
        <v>384</v>
      </c>
      <c r="M52" s="333" t="s">
        <v>385</v>
      </c>
      <c r="N52" s="331" t="s">
        <v>386</v>
      </c>
      <c r="O52" s="333" t="s">
        <v>387</v>
      </c>
      <c r="P52" s="333" t="s">
        <v>388</v>
      </c>
      <c r="Q52" s="333" t="s">
        <v>389</v>
      </c>
      <c r="R52" s="330" t="s">
        <v>390</v>
      </c>
      <c r="S52" s="333" t="s">
        <v>391</v>
      </c>
      <c r="T52" s="334" t="s">
        <v>392</v>
      </c>
    </row>
    <row r="53" spans="1:20" x14ac:dyDescent="0.35">
      <c r="A53" s="1586"/>
      <c r="B53" s="1588"/>
      <c r="C53" s="553" t="s">
        <v>393</v>
      </c>
      <c r="D53" s="554" t="s">
        <v>326</v>
      </c>
      <c r="E53" s="553" t="s">
        <v>394</v>
      </c>
      <c r="F53" s="553" t="s">
        <v>395</v>
      </c>
      <c r="G53" s="553" t="s">
        <v>326</v>
      </c>
      <c r="H53" s="555" t="s">
        <v>394</v>
      </c>
      <c r="I53" s="553" t="s">
        <v>395</v>
      </c>
      <c r="J53" s="1590"/>
      <c r="K53" s="553" t="s">
        <v>326</v>
      </c>
      <c r="L53" s="553" t="s">
        <v>326</v>
      </c>
      <c r="M53" s="553" t="s">
        <v>326</v>
      </c>
      <c r="N53" s="553" t="s">
        <v>328</v>
      </c>
      <c r="O53" s="553" t="s">
        <v>328</v>
      </c>
      <c r="P53" s="553" t="s">
        <v>326</v>
      </c>
      <c r="Q53" s="749" t="s">
        <v>328</v>
      </c>
      <c r="R53" s="749" t="s">
        <v>374</v>
      </c>
      <c r="S53" s="553" t="s">
        <v>326</v>
      </c>
      <c r="T53" s="750" t="s">
        <v>374</v>
      </c>
    </row>
    <row r="54" spans="1:20" x14ac:dyDescent="0.35">
      <c r="A54" s="193" t="s">
        <v>793</v>
      </c>
      <c r="B54" s="388" t="str">
        <f>VLOOKUP(A54,'EXTRA-urbano_PIANO_INV-INFR '!$D$72:$E$91,2,FALSE)</f>
        <v>SPECIFICARE______</v>
      </c>
      <c r="C54" s="389"/>
      <c r="D54" s="390"/>
      <c r="E54" s="118"/>
      <c r="F54" s="181"/>
      <c r="G54" s="180"/>
      <c r="H54" s="556"/>
      <c r="I54" s="447"/>
      <c r="J54" s="182"/>
      <c r="K54" s="179"/>
      <c r="L54" s="180"/>
      <c r="M54" s="201">
        <f>K54+L54</f>
        <v>0</v>
      </c>
      <c r="N54" s="183"/>
      <c r="O54" s="183"/>
      <c r="P54" s="180"/>
      <c r="Q54" s="118"/>
      <c r="R54" s="118"/>
      <c r="S54" s="180"/>
      <c r="T54" s="448"/>
    </row>
    <row r="55" spans="1:20" x14ac:dyDescent="0.35">
      <c r="A55" s="193" t="s">
        <v>795</v>
      </c>
      <c r="B55" s="388" t="str">
        <f>VLOOKUP(A55,'EXTRA-urbano_PIANO_INV-INFR '!$D$72:$E$91,2,FALSE)</f>
        <v>SPECIFICARE______</v>
      </c>
      <c r="C55" s="391"/>
      <c r="D55" s="392"/>
      <c r="E55" s="391"/>
      <c r="F55" s="186"/>
      <c r="G55" s="390"/>
      <c r="H55" s="558"/>
      <c r="I55" s="447"/>
      <c r="J55" s="182"/>
      <c r="K55" s="179"/>
      <c r="L55" s="180"/>
      <c r="M55" s="201">
        <f t="shared" ref="M55:M93" si="8">K55+L55</f>
        <v>0</v>
      </c>
      <c r="N55" s="183"/>
      <c r="O55" s="183"/>
      <c r="P55" s="180"/>
      <c r="Q55" s="118"/>
      <c r="R55" s="118"/>
      <c r="S55" s="180"/>
      <c r="T55" s="448"/>
    </row>
    <row r="56" spans="1:20" x14ac:dyDescent="0.35">
      <c r="A56" s="193" t="s">
        <v>795</v>
      </c>
      <c r="B56" s="388" t="str">
        <f>VLOOKUP(A56,'EXTRA-urbano_PIANO_INV-INFR '!$D$72:$E$91,2,FALSE)</f>
        <v>SPECIFICARE______</v>
      </c>
      <c r="C56" s="391"/>
      <c r="D56" s="392"/>
      <c r="E56" s="391"/>
      <c r="F56" s="186"/>
      <c r="G56" s="390"/>
      <c r="H56" s="558"/>
      <c r="I56" s="447"/>
      <c r="J56" s="182"/>
      <c r="K56" s="179"/>
      <c r="L56" s="180"/>
      <c r="M56" s="201">
        <f t="shared" si="8"/>
        <v>0</v>
      </c>
      <c r="N56" s="183"/>
      <c r="O56" s="183"/>
      <c r="P56" s="180"/>
      <c r="Q56" s="118"/>
      <c r="R56" s="118"/>
      <c r="S56" s="180"/>
      <c r="T56" s="448"/>
    </row>
    <row r="57" spans="1:20" x14ac:dyDescent="0.35">
      <c r="A57" s="193" t="s">
        <v>796</v>
      </c>
      <c r="B57" s="388" t="str">
        <f>VLOOKUP(A57,'EXTRA-urbano_PIANO_INV-INFR '!$D$72:$E$91,2,FALSE)</f>
        <v>SPECIFICARE______</v>
      </c>
      <c r="C57" s="391"/>
      <c r="D57" s="392"/>
      <c r="E57" s="391"/>
      <c r="F57" s="186"/>
      <c r="G57" s="390"/>
      <c r="H57" s="558"/>
      <c r="I57" s="447"/>
      <c r="J57" s="182"/>
      <c r="K57" s="179"/>
      <c r="L57" s="180"/>
      <c r="M57" s="201">
        <f t="shared" si="8"/>
        <v>0</v>
      </c>
      <c r="N57" s="183"/>
      <c r="O57" s="183"/>
      <c r="P57" s="180"/>
      <c r="Q57" s="118"/>
      <c r="R57" s="118"/>
      <c r="S57" s="180"/>
      <c r="T57" s="448"/>
    </row>
    <row r="58" spans="1:20" x14ac:dyDescent="0.35">
      <c r="A58" s="193" t="s">
        <v>797</v>
      </c>
      <c r="B58" s="388" t="str">
        <f>VLOOKUP(A58,'EXTRA-urbano_PIANO_INV-INFR '!$D$72:$E$91,2,FALSE)</f>
        <v>SPECIFICARE______</v>
      </c>
      <c r="C58" s="391"/>
      <c r="D58" s="392"/>
      <c r="E58" s="391"/>
      <c r="F58" s="186"/>
      <c r="G58" s="390"/>
      <c r="H58" s="558"/>
      <c r="I58" s="447"/>
      <c r="J58" s="182"/>
      <c r="K58" s="179"/>
      <c r="L58" s="180"/>
      <c r="M58" s="201">
        <f t="shared" si="8"/>
        <v>0</v>
      </c>
      <c r="N58" s="183"/>
      <c r="O58" s="183"/>
      <c r="P58" s="180"/>
      <c r="Q58" s="118"/>
      <c r="R58" s="118"/>
      <c r="S58" s="180"/>
      <c r="T58" s="448"/>
    </row>
    <row r="59" spans="1:20" x14ac:dyDescent="0.35">
      <c r="A59" s="193" t="s">
        <v>793</v>
      </c>
      <c r="B59" s="388" t="str">
        <f>VLOOKUP(A59,'EXTRA-urbano_PIANO_INV-INFR '!$D$72:$E$91,2,FALSE)</f>
        <v>SPECIFICARE______</v>
      </c>
      <c r="C59" s="391"/>
      <c r="D59" s="392"/>
      <c r="E59" s="391"/>
      <c r="F59" s="186"/>
      <c r="G59" s="390"/>
      <c r="H59" s="558"/>
      <c r="I59" s="447"/>
      <c r="J59" s="182"/>
      <c r="K59" s="179"/>
      <c r="L59" s="180"/>
      <c r="M59" s="201">
        <f t="shared" si="8"/>
        <v>0</v>
      </c>
      <c r="N59" s="183"/>
      <c r="O59" s="183"/>
      <c r="P59" s="180"/>
      <c r="Q59" s="118"/>
      <c r="R59" s="118"/>
      <c r="S59" s="180"/>
      <c r="T59" s="448"/>
    </row>
    <row r="60" spans="1:20" x14ac:dyDescent="0.35">
      <c r="A60" s="193" t="s">
        <v>795</v>
      </c>
      <c r="B60" s="388" t="str">
        <f>VLOOKUP(A60,'EXTRA-urbano_PIANO_INV-INFR '!$D$72:$E$91,2,FALSE)</f>
        <v>SPECIFICARE______</v>
      </c>
      <c r="C60" s="391"/>
      <c r="D60" s="392"/>
      <c r="E60" s="391"/>
      <c r="F60" s="186"/>
      <c r="G60" s="390"/>
      <c r="H60" s="558"/>
      <c r="I60" s="447"/>
      <c r="J60" s="182"/>
      <c r="K60" s="179"/>
      <c r="L60" s="180"/>
      <c r="M60" s="201">
        <f t="shared" si="8"/>
        <v>0</v>
      </c>
      <c r="N60" s="183"/>
      <c r="O60" s="183"/>
      <c r="P60" s="180"/>
      <c r="Q60" s="118"/>
      <c r="R60" s="118"/>
      <c r="S60" s="180"/>
      <c r="T60" s="448"/>
    </row>
    <row r="61" spans="1:20" x14ac:dyDescent="0.35">
      <c r="A61" s="193" t="s">
        <v>795</v>
      </c>
      <c r="B61" s="388" t="str">
        <f>VLOOKUP(A61,'EXTRA-urbano_PIANO_INV-INFR '!$D$72:$E$91,2,FALSE)</f>
        <v>SPECIFICARE______</v>
      </c>
      <c r="C61" s="112"/>
      <c r="D61" s="390"/>
      <c r="E61" s="118"/>
      <c r="F61" s="181"/>
      <c r="G61" s="179"/>
      <c r="H61" s="118"/>
      <c r="I61" s="447"/>
      <c r="J61" s="182"/>
      <c r="K61" s="179"/>
      <c r="L61" s="180"/>
      <c r="M61" s="201">
        <f t="shared" si="8"/>
        <v>0</v>
      </c>
      <c r="N61" s="183"/>
      <c r="O61" s="118"/>
      <c r="P61" s="180"/>
      <c r="Q61" s="118"/>
      <c r="R61" s="118"/>
      <c r="S61" s="180"/>
      <c r="T61" s="448"/>
    </row>
    <row r="62" spans="1:20" x14ac:dyDescent="0.35">
      <c r="A62" s="193" t="s">
        <v>796</v>
      </c>
      <c r="B62" s="388" t="str">
        <f>VLOOKUP(A62,'EXTRA-urbano_PIANO_INV-INFR '!$D$72:$E$91,2,FALSE)</f>
        <v>SPECIFICARE______</v>
      </c>
      <c r="C62" s="391"/>
      <c r="D62" s="392"/>
      <c r="E62" s="391"/>
      <c r="F62" s="186"/>
      <c r="G62" s="390"/>
      <c r="H62" s="558"/>
      <c r="I62" s="447"/>
      <c r="J62" s="182"/>
      <c r="K62" s="179"/>
      <c r="L62" s="180"/>
      <c r="M62" s="201">
        <f t="shared" si="8"/>
        <v>0</v>
      </c>
      <c r="N62" s="183"/>
      <c r="O62" s="183"/>
      <c r="P62" s="180"/>
      <c r="Q62" s="118"/>
      <c r="R62" s="118"/>
      <c r="S62" s="180"/>
      <c r="T62" s="448"/>
    </row>
    <row r="63" spans="1:20" x14ac:dyDescent="0.35">
      <c r="A63" s="193" t="s">
        <v>797</v>
      </c>
      <c r="B63" s="388" t="str">
        <f>VLOOKUP(A63,'EXTRA-urbano_PIANO_INV-INFR '!$D$72:$E$91,2,FALSE)</f>
        <v>SPECIFICARE______</v>
      </c>
      <c r="C63" s="391"/>
      <c r="D63" s="392"/>
      <c r="E63" s="391"/>
      <c r="F63" s="186"/>
      <c r="G63" s="390"/>
      <c r="H63" s="558"/>
      <c r="I63" s="447"/>
      <c r="J63" s="182"/>
      <c r="K63" s="179"/>
      <c r="L63" s="180"/>
      <c r="M63" s="201">
        <f t="shared" si="8"/>
        <v>0</v>
      </c>
      <c r="N63" s="183"/>
      <c r="O63" s="183"/>
      <c r="P63" s="180"/>
      <c r="Q63" s="118"/>
      <c r="R63" s="118"/>
      <c r="S63" s="180"/>
      <c r="T63" s="448"/>
    </row>
    <row r="64" spans="1:20" x14ac:dyDescent="0.35">
      <c r="A64" s="193" t="s">
        <v>793</v>
      </c>
      <c r="B64" s="388" t="str">
        <f>VLOOKUP(A64,'EXTRA-urbano_PIANO_INV-INFR '!$D$72:$E$91,2,FALSE)</f>
        <v>SPECIFICARE______</v>
      </c>
      <c r="C64" s="391"/>
      <c r="D64" s="392"/>
      <c r="E64" s="391"/>
      <c r="F64" s="186"/>
      <c r="G64" s="390"/>
      <c r="H64" s="558"/>
      <c r="I64" s="447"/>
      <c r="J64" s="182"/>
      <c r="K64" s="179"/>
      <c r="L64" s="180"/>
      <c r="M64" s="201">
        <f t="shared" si="8"/>
        <v>0</v>
      </c>
      <c r="N64" s="183"/>
      <c r="O64" s="183"/>
      <c r="P64" s="180"/>
      <c r="Q64" s="118"/>
      <c r="R64" s="118"/>
      <c r="S64" s="180"/>
      <c r="T64" s="448"/>
    </row>
    <row r="65" spans="1:20" x14ac:dyDescent="0.35">
      <c r="A65" s="193" t="s">
        <v>795</v>
      </c>
      <c r="B65" s="388" t="str">
        <f>VLOOKUP(A65,'EXTRA-urbano_PIANO_INV-INFR '!$D$72:$E$91,2,FALSE)</f>
        <v>SPECIFICARE______</v>
      </c>
      <c r="C65" s="112"/>
      <c r="D65" s="390"/>
      <c r="E65" s="118"/>
      <c r="F65" s="181"/>
      <c r="G65" s="179"/>
      <c r="H65" s="118"/>
      <c r="I65" s="447"/>
      <c r="J65" s="182"/>
      <c r="K65" s="179"/>
      <c r="L65" s="180"/>
      <c r="M65" s="201">
        <f t="shared" si="8"/>
        <v>0</v>
      </c>
      <c r="N65" s="183"/>
      <c r="O65" s="118"/>
      <c r="P65" s="180"/>
      <c r="Q65" s="118"/>
      <c r="R65" s="118"/>
      <c r="S65" s="180"/>
      <c r="T65" s="448"/>
    </row>
    <row r="66" spans="1:20" x14ac:dyDescent="0.35">
      <c r="A66" s="193" t="s">
        <v>795</v>
      </c>
      <c r="B66" s="388" t="str">
        <f>VLOOKUP(A66,'EXTRA-urbano_PIANO_INV-INFR '!$D$72:$E$91,2,FALSE)</f>
        <v>SPECIFICARE______</v>
      </c>
      <c r="C66" s="391"/>
      <c r="D66" s="392"/>
      <c r="E66" s="391"/>
      <c r="F66" s="186"/>
      <c r="G66" s="390"/>
      <c r="H66" s="558"/>
      <c r="I66" s="447"/>
      <c r="J66" s="182"/>
      <c r="K66" s="179"/>
      <c r="L66" s="180"/>
      <c r="M66" s="201">
        <f t="shared" si="8"/>
        <v>0</v>
      </c>
      <c r="N66" s="183"/>
      <c r="O66" s="183"/>
      <c r="P66" s="180"/>
      <c r="Q66" s="118"/>
      <c r="R66" s="118"/>
      <c r="S66" s="180"/>
      <c r="T66" s="448"/>
    </row>
    <row r="67" spans="1:20" x14ac:dyDescent="0.35">
      <c r="A67" s="193" t="s">
        <v>796</v>
      </c>
      <c r="B67" s="388" t="str">
        <f>VLOOKUP(A67,'EXTRA-urbano_PIANO_INV-INFR '!$D$72:$E$91,2,FALSE)</f>
        <v>SPECIFICARE______</v>
      </c>
      <c r="C67" s="391"/>
      <c r="D67" s="392"/>
      <c r="E67" s="391"/>
      <c r="F67" s="186"/>
      <c r="G67" s="390"/>
      <c r="H67" s="558"/>
      <c r="I67" s="447"/>
      <c r="J67" s="182"/>
      <c r="K67" s="179"/>
      <c r="L67" s="180"/>
      <c r="M67" s="201">
        <f t="shared" si="8"/>
        <v>0</v>
      </c>
      <c r="N67" s="183"/>
      <c r="O67" s="183"/>
      <c r="P67" s="180"/>
      <c r="Q67" s="118"/>
      <c r="R67" s="118"/>
      <c r="S67" s="180"/>
      <c r="T67" s="448"/>
    </row>
    <row r="68" spans="1:20" x14ac:dyDescent="0.35">
      <c r="A68" s="193" t="s">
        <v>797</v>
      </c>
      <c r="B68" s="388" t="str">
        <f>VLOOKUP(A68,'EXTRA-urbano_PIANO_INV-INFR '!$D$72:$E$91,2,FALSE)</f>
        <v>SPECIFICARE______</v>
      </c>
      <c r="C68" s="391"/>
      <c r="D68" s="392"/>
      <c r="E68" s="391"/>
      <c r="F68" s="186"/>
      <c r="G68" s="390"/>
      <c r="H68" s="558"/>
      <c r="I68" s="447"/>
      <c r="J68" s="182"/>
      <c r="K68" s="179"/>
      <c r="L68" s="180"/>
      <c r="M68" s="201">
        <f t="shared" si="8"/>
        <v>0</v>
      </c>
      <c r="N68" s="183"/>
      <c r="O68" s="183"/>
      <c r="P68" s="180"/>
      <c r="Q68" s="118"/>
      <c r="R68" s="118"/>
      <c r="S68" s="180"/>
      <c r="T68" s="448"/>
    </row>
    <row r="69" spans="1:20" x14ac:dyDescent="0.35">
      <c r="A69" s="751" t="s">
        <v>801</v>
      </c>
      <c r="B69" s="388" t="str">
        <f>VLOOKUP(A69,'EXTRA-urbano_PIANO_INV-INFR '!$D$72:$E$91,2,FALSE)</f>
        <v>SPECIFICARE______</v>
      </c>
      <c r="C69" s="112"/>
      <c r="D69" s="390"/>
      <c r="E69" s="118"/>
      <c r="F69" s="181"/>
      <c r="G69" s="179"/>
      <c r="H69" s="118"/>
      <c r="I69" s="447"/>
      <c r="J69" s="182"/>
      <c r="K69" s="179"/>
      <c r="L69" s="180"/>
      <c r="M69" s="201">
        <f t="shared" si="8"/>
        <v>0</v>
      </c>
      <c r="N69" s="183"/>
      <c r="O69" s="118"/>
      <c r="P69" s="180"/>
      <c r="Q69" s="118"/>
      <c r="R69" s="118"/>
      <c r="S69" s="180"/>
      <c r="T69" s="448"/>
    </row>
    <row r="70" spans="1:20" x14ac:dyDescent="0.35">
      <c r="A70" s="751" t="s">
        <v>802</v>
      </c>
      <c r="B70" s="388" t="str">
        <f>VLOOKUP(A70,'EXTRA-urbano_PIANO_INV-INFR '!$D$72:$E$91,2,FALSE)</f>
        <v>SPECIFICARE______</v>
      </c>
      <c r="C70" s="391"/>
      <c r="D70" s="392"/>
      <c r="E70" s="391"/>
      <c r="F70" s="186"/>
      <c r="G70" s="390"/>
      <c r="H70" s="558"/>
      <c r="I70" s="447"/>
      <c r="J70" s="182"/>
      <c r="K70" s="179"/>
      <c r="L70" s="180"/>
      <c r="M70" s="201">
        <f t="shared" si="8"/>
        <v>0</v>
      </c>
      <c r="N70" s="183"/>
      <c r="O70" s="183"/>
      <c r="P70" s="180"/>
      <c r="Q70" s="118"/>
      <c r="R70" s="118"/>
      <c r="S70" s="180"/>
      <c r="T70" s="448"/>
    </row>
    <row r="71" spans="1:20" x14ac:dyDescent="0.35">
      <c r="A71" s="751" t="s">
        <v>803</v>
      </c>
      <c r="B71" s="388" t="str">
        <f>VLOOKUP(A71,'EXTRA-urbano_PIANO_INV-INFR '!$D$72:$E$91,2,FALSE)</f>
        <v>SPECIFICARE______</v>
      </c>
      <c r="C71" s="391"/>
      <c r="D71" s="392"/>
      <c r="E71" s="391"/>
      <c r="F71" s="186"/>
      <c r="G71" s="390"/>
      <c r="H71" s="558"/>
      <c r="I71" s="447"/>
      <c r="J71" s="182"/>
      <c r="K71" s="179"/>
      <c r="L71" s="180"/>
      <c r="M71" s="201">
        <f t="shared" si="8"/>
        <v>0</v>
      </c>
      <c r="N71" s="183"/>
      <c r="O71" s="183"/>
      <c r="P71" s="180"/>
      <c r="Q71" s="118"/>
      <c r="R71" s="118"/>
      <c r="S71" s="180"/>
      <c r="T71" s="448"/>
    </row>
    <row r="72" spans="1:20" x14ac:dyDescent="0.35">
      <c r="A72" s="751" t="s">
        <v>804</v>
      </c>
      <c r="B72" s="388" t="str">
        <f>VLOOKUP(A72,'EXTRA-urbano_PIANO_INV-INFR '!$D$72:$E$91,2,FALSE)</f>
        <v>SPECIFICARE______</v>
      </c>
      <c r="C72" s="391"/>
      <c r="D72" s="392"/>
      <c r="E72" s="391"/>
      <c r="F72" s="186"/>
      <c r="G72" s="390"/>
      <c r="H72" s="558"/>
      <c r="I72" s="447"/>
      <c r="J72" s="182"/>
      <c r="K72" s="179"/>
      <c r="L72" s="180"/>
      <c r="M72" s="201">
        <f t="shared" si="8"/>
        <v>0</v>
      </c>
      <c r="N72" s="183"/>
      <c r="O72" s="183"/>
      <c r="P72" s="180"/>
      <c r="Q72" s="118"/>
      <c r="R72" s="118"/>
      <c r="S72" s="180"/>
      <c r="T72" s="448"/>
    </row>
    <row r="73" spans="1:20" x14ac:dyDescent="0.35">
      <c r="A73" s="751" t="s">
        <v>805</v>
      </c>
      <c r="B73" s="388" t="str">
        <f>VLOOKUP(A73,'EXTRA-urbano_PIANO_INV-INFR '!$D$72:$E$91,2,FALSE)</f>
        <v>SPECIFICARE______</v>
      </c>
      <c r="C73" s="112"/>
      <c r="D73" s="390"/>
      <c r="E73" s="118"/>
      <c r="F73" s="181"/>
      <c r="G73" s="179"/>
      <c r="H73" s="118"/>
      <c r="I73" s="447"/>
      <c r="J73" s="182"/>
      <c r="K73" s="179"/>
      <c r="L73" s="180"/>
      <c r="M73" s="201">
        <f t="shared" si="8"/>
        <v>0</v>
      </c>
      <c r="N73" s="183"/>
      <c r="O73" s="118"/>
      <c r="P73" s="180"/>
      <c r="Q73" s="118"/>
      <c r="R73" s="118"/>
      <c r="S73" s="180"/>
      <c r="T73" s="448"/>
    </row>
    <row r="74" spans="1:20" x14ac:dyDescent="0.35">
      <c r="A74" s="751" t="s">
        <v>806</v>
      </c>
      <c r="B74" s="388" t="str">
        <f>VLOOKUP(A74,'EXTRA-urbano_PIANO_INV-INFR '!$D$72:$E$91,2,FALSE)</f>
        <v>SPECIFICARE______</v>
      </c>
      <c r="C74" s="391"/>
      <c r="D74" s="392"/>
      <c r="E74" s="391"/>
      <c r="F74" s="186"/>
      <c r="G74" s="390"/>
      <c r="H74" s="558"/>
      <c r="I74" s="447"/>
      <c r="J74" s="182"/>
      <c r="K74" s="179"/>
      <c r="L74" s="180"/>
      <c r="M74" s="201">
        <f t="shared" si="8"/>
        <v>0</v>
      </c>
      <c r="N74" s="183"/>
      <c r="O74" s="183"/>
      <c r="P74" s="180"/>
      <c r="Q74" s="118"/>
      <c r="R74" s="118"/>
      <c r="S74" s="180"/>
      <c r="T74" s="448"/>
    </row>
    <row r="75" spans="1:20" x14ac:dyDescent="0.35">
      <c r="A75" s="751" t="s">
        <v>807</v>
      </c>
      <c r="B75" s="388" t="str">
        <f>VLOOKUP(A75,'EXTRA-urbano_PIANO_INV-INFR '!$D$72:$E$91,2,FALSE)</f>
        <v>SPECIFICARE______</v>
      </c>
      <c r="C75" s="391"/>
      <c r="D75" s="392"/>
      <c r="E75" s="391"/>
      <c r="F75" s="186"/>
      <c r="G75" s="390"/>
      <c r="H75" s="558"/>
      <c r="I75" s="447"/>
      <c r="J75" s="182"/>
      <c r="K75" s="179"/>
      <c r="L75" s="180"/>
      <c r="M75" s="201">
        <f t="shared" si="8"/>
        <v>0</v>
      </c>
      <c r="N75" s="183"/>
      <c r="O75" s="183"/>
      <c r="P75" s="180"/>
      <c r="Q75" s="118"/>
      <c r="R75" s="118"/>
      <c r="S75" s="180"/>
      <c r="T75" s="448"/>
    </row>
    <row r="76" spans="1:20" x14ac:dyDescent="0.35">
      <c r="A76" s="751" t="s">
        <v>808</v>
      </c>
      <c r="B76" s="388" t="str">
        <f>VLOOKUP(A76,'EXTRA-urbano_PIANO_INV-INFR '!$D$72:$E$91,2,FALSE)</f>
        <v>SPECIFICARE______</v>
      </c>
      <c r="C76" s="391"/>
      <c r="D76" s="392"/>
      <c r="E76" s="391"/>
      <c r="F76" s="186"/>
      <c r="G76" s="390"/>
      <c r="H76" s="558"/>
      <c r="I76" s="447"/>
      <c r="J76" s="182"/>
      <c r="K76" s="179"/>
      <c r="L76" s="180"/>
      <c r="M76" s="201">
        <f t="shared" si="8"/>
        <v>0</v>
      </c>
      <c r="N76" s="183"/>
      <c r="O76" s="183"/>
      <c r="P76" s="180"/>
      <c r="Q76" s="118"/>
      <c r="R76" s="118"/>
      <c r="S76" s="180"/>
      <c r="T76" s="448"/>
    </row>
    <row r="77" spans="1:20" x14ac:dyDescent="0.35">
      <c r="A77" s="751" t="s">
        <v>809</v>
      </c>
      <c r="B77" s="388" t="str">
        <f>VLOOKUP(A77,'EXTRA-urbano_PIANO_INV-INFR '!$D$72:$E$91,2,FALSE)</f>
        <v>SPECIFICARE______</v>
      </c>
      <c r="C77" s="112"/>
      <c r="D77" s="390"/>
      <c r="E77" s="118"/>
      <c r="F77" s="181"/>
      <c r="G77" s="179"/>
      <c r="H77" s="118"/>
      <c r="I77" s="447"/>
      <c r="J77" s="182"/>
      <c r="K77" s="179"/>
      <c r="L77" s="180"/>
      <c r="M77" s="201">
        <f t="shared" si="8"/>
        <v>0</v>
      </c>
      <c r="N77" s="183"/>
      <c r="O77" s="118"/>
      <c r="P77" s="180"/>
      <c r="Q77" s="118"/>
      <c r="R77" s="118"/>
      <c r="S77" s="180"/>
      <c r="T77" s="448"/>
    </row>
    <row r="78" spans="1:20" x14ac:dyDescent="0.35">
      <c r="A78" s="751" t="s">
        <v>810</v>
      </c>
      <c r="B78" s="388" t="str">
        <f>VLOOKUP(A78,'EXTRA-urbano_PIANO_INV-INFR '!$D$72:$E$91,2,FALSE)</f>
        <v>SPECIFICARE______</v>
      </c>
      <c r="C78" s="391"/>
      <c r="D78" s="392"/>
      <c r="E78" s="391"/>
      <c r="F78" s="186"/>
      <c r="G78" s="390"/>
      <c r="H78" s="558"/>
      <c r="I78" s="447"/>
      <c r="J78" s="182"/>
      <c r="K78" s="179"/>
      <c r="L78" s="180"/>
      <c r="M78" s="201">
        <f t="shared" si="8"/>
        <v>0</v>
      </c>
      <c r="N78" s="183"/>
      <c r="O78" s="183"/>
      <c r="P78" s="180"/>
      <c r="Q78" s="118"/>
      <c r="R78" s="118"/>
      <c r="S78" s="180"/>
      <c r="T78" s="448"/>
    </row>
    <row r="79" spans="1:20" x14ac:dyDescent="0.35">
      <c r="A79" s="751" t="s">
        <v>811</v>
      </c>
      <c r="B79" s="388" t="str">
        <f>VLOOKUP(A79,'EXTRA-urbano_PIANO_INV-INFR '!$D$72:$E$91,2,FALSE)</f>
        <v>SPECIFICARE______</v>
      </c>
      <c r="C79" s="391"/>
      <c r="D79" s="392"/>
      <c r="E79" s="391"/>
      <c r="F79" s="186"/>
      <c r="G79" s="390"/>
      <c r="H79" s="558"/>
      <c r="I79" s="447"/>
      <c r="J79" s="182"/>
      <c r="K79" s="179"/>
      <c r="L79" s="180"/>
      <c r="M79" s="201">
        <f t="shared" si="8"/>
        <v>0</v>
      </c>
      <c r="N79" s="183"/>
      <c r="O79" s="183"/>
      <c r="P79" s="180"/>
      <c r="Q79" s="118"/>
      <c r="R79" s="118"/>
      <c r="S79" s="180"/>
      <c r="T79" s="448"/>
    </row>
    <row r="80" spans="1:20" x14ac:dyDescent="0.35">
      <c r="A80" s="751" t="s">
        <v>812</v>
      </c>
      <c r="B80" s="388" t="str">
        <f>VLOOKUP(A80,'EXTRA-urbano_PIANO_INV-INFR '!$D$72:$E$91,2,FALSE)</f>
        <v>SPECIFICARE______</v>
      </c>
      <c r="C80" s="391"/>
      <c r="D80" s="392"/>
      <c r="E80" s="391"/>
      <c r="F80" s="186"/>
      <c r="G80" s="390"/>
      <c r="H80" s="558"/>
      <c r="I80" s="447"/>
      <c r="J80" s="182"/>
      <c r="K80" s="179"/>
      <c r="L80" s="180"/>
      <c r="M80" s="201">
        <f t="shared" si="8"/>
        <v>0</v>
      </c>
      <c r="N80" s="183"/>
      <c r="O80" s="183"/>
      <c r="P80" s="180"/>
      <c r="Q80" s="118"/>
      <c r="R80" s="118"/>
      <c r="S80" s="180"/>
      <c r="T80" s="448"/>
    </row>
    <row r="81" spans="1:20" x14ac:dyDescent="0.35">
      <c r="A81" s="751" t="s">
        <v>808</v>
      </c>
      <c r="B81" s="388" t="str">
        <f>VLOOKUP(A81,'EXTRA-urbano_PIANO_INV-INFR '!$D$72:$E$91,2,FALSE)</f>
        <v>SPECIFICARE______</v>
      </c>
      <c r="C81" s="112"/>
      <c r="D81" s="390"/>
      <c r="E81" s="118"/>
      <c r="F81" s="181"/>
      <c r="G81" s="179"/>
      <c r="H81" s="118"/>
      <c r="I81" s="447"/>
      <c r="J81" s="182"/>
      <c r="K81" s="179"/>
      <c r="L81" s="180"/>
      <c r="M81" s="201">
        <f t="shared" si="8"/>
        <v>0</v>
      </c>
      <c r="N81" s="183"/>
      <c r="O81" s="118"/>
      <c r="P81" s="180"/>
      <c r="Q81" s="118"/>
      <c r="R81" s="118"/>
      <c r="S81" s="180"/>
      <c r="T81" s="448"/>
    </row>
    <row r="82" spans="1:20" x14ac:dyDescent="0.35">
      <c r="A82" s="751" t="s">
        <v>809</v>
      </c>
      <c r="B82" s="388" t="str">
        <f>VLOOKUP(A82,'EXTRA-urbano_PIANO_INV-INFR '!$D$72:$E$91,2,FALSE)</f>
        <v>SPECIFICARE______</v>
      </c>
      <c r="C82" s="391"/>
      <c r="D82" s="392"/>
      <c r="E82" s="391"/>
      <c r="F82" s="186"/>
      <c r="G82" s="390"/>
      <c r="H82" s="558"/>
      <c r="I82" s="447"/>
      <c r="J82" s="182"/>
      <c r="K82" s="179"/>
      <c r="L82" s="180"/>
      <c r="M82" s="201">
        <f t="shared" si="8"/>
        <v>0</v>
      </c>
      <c r="N82" s="183"/>
      <c r="O82" s="183"/>
      <c r="P82" s="180"/>
      <c r="Q82" s="118"/>
      <c r="R82" s="118"/>
      <c r="S82" s="180"/>
      <c r="T82" s="448"/>
    </row>
    <row r="83" spans="1:20" x14ac:dyDescent="0.35">
      <c r="A83" s="751" t="s">
        <v>810</v>
      </c>
      <c r="B83" s="388" t="str">
        <f>VLOOKUP(A83,'EXTRA-urbano_PIANO_INV-INFR '!$D$72:$E$91,2,FALSE)</f>
        <v>SPECIFICARE______</v>
      </c>
      <c r="C83" s="391"/>
      <c r="D83" s="392"/>
      <c r="E83" s="391"/>
      <c r="F83" s="186"/>
      <c r="G83" s="390"/>
      <c r="H83" s="558"/>
      <c r="I83" s="447"/>
      <c r="J83" s="182"/>
      <c r="K83" s="179"/>
      <c r="L83" s="180"/>
      <c r="M83" s="201">
        <f t="shared" si="8"/>
        <v>0</v>
      </c>
      <c r="N83" s="183"/>
      <c r="O83" s="183"/>
      <c r="P83" s="180"/>
      <c r="Q83" s="118"/>
      <c r="R83" s="118"/>
      <c r="S83" s="180"/>
      <c r="T83" s="448"/>
    </row>
    <row r="84" spans="1:20" x14ac:dyDescent="0.35">
      <c r="A84" s="751" t="s">
        <v>811</v>
      </c>
      <c r="B84" s="388" t="str">
        <f>VLOOKUP(A84,'EXTRA-urbano_PIANO_INV-INFR '!$D$72:$E$91,2,FALSE)</f>
        <v>SPECIFICARE______</v>
      </c>
      <c r="C84" s="391"/>
      <c r="D84" s="392"/>
      <c r="E84" s="391"/>
      <c r="F84" s="186"/>
      <c r="G84" s="390"/>
      <c r="H84" s="558"/>
      <c r="I84" s="447"/>
      <c r="J84" s="182"/>
      <c r="K84" s="179"/>
      <c r="L84" s="180"/>
      <c r="M84" s="201">
        <f t="shared" si="8"/>
        <v>0</v>
      </c>
      <c r="N84" s="183"/>
      <c r="O84" s="183"/>
      <c r="P84" s="180"/>
      <c r="Q84" s="118"/>
      <c r="R84" s="118"/>
      <c r="S84" s="180"/>
      <c r="T84" s="448"/>
    </row>
    <row r="85" spans="1:20" x14ac:dyDescent="0.35">
      <c r="A85" s="751" t="s">
        <v>812</v>
      </c>
      <c r="B85" s="388" t="str">
        <f>VLOOKUP(A85,'EXTRA-urbano_PIANO_INV-INFR '!$D$72:$E$91,2,FALSE)</f>
        <v>SPECIFICARE______</v>
      </c>
      <c r="C85" s="112"/>
      <c r="D85" s="390"/>
      <c r="E85" s="118"/>
      <c r="F85" s="181"/>
      <c r="G85" s="179"/>
      <c r="H85" s="118"/>
      <c r="I85" s="447"/>
      <c r="J85" s="182"/>
      <c r="K85" s="179"/>
      <c r="L85" s="180"/>
      <c r="M85" s="201">
        <f t="shared" si="8"/>
        <v>0</v>
      </c>
      <c r="N85" s="183"/>
      <c r="O85" s="118"/>
      <c r="P85" s="180"/>
      <c r="Q85" s="118"/>
      <c r="R85" s="118"/>
      <c r="S85" s="180"/>
      <c r="T85" s="448"/>
    </row>
    <row r="86" spans="1:20" x14ac:dyDescent="0.35">
      <c r="A86" s="751" t="s">
        <v>808</v>
      </c>
      <c r="B86" s="388" t="str">
        <f>VLOOKUP(A86,'EXTRA-urbano_PIANO_INV-INFR '!$D$72:$E$91,2,FALSE)</f>
        <v>SPECIFICARE______</v>
      </c>
      <c r="C86" s="391"/>
      <c r="D86" s="392"/>
      <c r="E86" s="391"/>
      <c r="F86" s="186"/>
      <c r="G86" s="390"/>
      <c r="H86" s="558"/>
      <c r="I86" s="447"/>
      <c r="J86" s="182"/>
      <c r="K86" s="179"/>
      <c r="L86" s="180"/>
      <c r="M86" s="201">
        <f t="shared" si="8"/>
        <v>0</v>
      </c>
      <c r="N86" s="183"/>
      <c r="O86" s="183"/>
      <c r="P86" s="180"/>
      <c r="Q86" s="118"/>
      <c r="R86" s="118"/>
      <c r="S86" s="180"/>
      <c r="T86" s="448"/>
    </row>
    <row r="87" spans="1:20" x14ac:dyDescent="0.35">
      <c r="A87" s="751" t="s">
        <v>809</v>
      </c>
      <c r="B87" s="388" t="str">
        <f>VLOOKUP(A87,'EXTRA-urbano_PIANO_INV-INFR '!$D$72:$E$91,2,FALSE)</f>
        <v>SPECIFICARE______</v>
      </c>
      <c r="C87" s="112"/>
      <c r="D87" s="390"/>
      <c r="E87" s="118"/>
      <c r="F87" s="181"/>
      <c r="G87" s="179"/>
      <c r="H87" s="118"/>
      <c r="I87" s="447"/>
      <c r="J87" s="182"/>
      <c r="K87" s="179"/>
      <c r="L87" s="180"/>
      <c r="M87" s="201">
        <f t="shared" si="8"/>
        <v>0</v>
      </c>
      <c r="N87" s="183"/>
      <c r="O87" s="118"/>
      <c r="P87" s="180"/>
      <c r="Q87" s="118"/>
      <c r="R87" s="118"/>
      <c r="S87" s="180"/>
      <c r="T87" s="448"/>
    </row>
    <row r="88" spans="1:20" x14ac:dyDescent="0.35">
      <c r="A88" s="751" t="s">
        <v>810</v>
      </c>
      <c r="B88" s="388" t="str">
        <f>VLOOKUP(A88,'EXTRA-urbano_PIANO_INV-INFR '!$D$72:$E$91,2,FALSE)</f>
        <v>SPECIFICARE______</v>
      </c>
      <c r="C88" s="112"/>
      <c r="D88" s="390"/>
      <c r="E88" s="118"/>
      <c r="F88" s="181"/>
      <c r="G88" s="179"/>
      <c r="H88" s="118"/>
      <c r="I88" s="447"/>
      <c r="J88" s="182"/>
      <c r="K88" s="179"/>
      <c r="L88" s="180"/>
      <c r="M88" s="201">
        <f t="shared" si="8"/>
        <v>0</v>
      </c>
      <c r="N88" s="183"/>
      <c r="O88" s="118"/>
      <c r="P88" s="180"/>
      <c r="Q88" s="118"/>
      <c r="R88" s="118"/>
      <c r="S88" s="180"/>
      <c r="T88" s="448"/>
    </row>
    <row r="89" spans="1:20" x14ac:dyDescent="0.35">
      <c r="A89" s="751" t="s">
        <v>811</v>
      </c>
      <c r="B89" s="388" t="str">
        <f>VLOOKUP(A89,'EXTRA-urbano_PIANO_INV-INFR '!$D$72:$E$91,2,FALSE)</f>
        <v>SPECIFICARE______</v>
      </c>
      <c r="C89" s="112"/>
      <c r="D89" s="390"/>
      <c r="E89" s="118"/>
      <c r="F89" s="181"/>
      <c r="G89" s="179"/>
      <c r="H89" s="118"/>
      <c r="I89" s="447"/>
      <c r="J89" s="182"/>
      <c r="K89" s="179"/>
      <c r="L89" s="180"/>
      <c r="M89" s="201">
        <f t="shared" si="8"/>
        <v>0</v>
      </c>
      <c r="N89" s="183"/>
      <c r="O89" s="118"/>
      <c r="P89" s="180"/>
      <c r="Q89" s="118"/>
      <c r="R89" s="118"/>
      <c r="S89" s="180"/>
      <c r="T89" s="448"/>
    </row>
    <row r="90" spans="1:20" x14ac:dyDescent="0.35">
      <c r="A90" s="751" t="s">
        <v>812</v>
      </c>
      <c r="B90" s="388" t="str">
        <f>VLOOKUP(A90,'EXTRA-urbano_PIANO_INV-INFR '!$D$72:$E$91,2,FALSE)</f>
        <v>SPECIFICARE______</v>
      </c>
      <c r="C90" s="112"/>
      <c r="D90" s="390"/>
      <c r="E90" s="118"/>
      <c r="F90" s="181"/>
      <c r="G90" s="179"/>
      <c r="H90" s="118"/>
      <c r="I90" s="447"/>
      <c r="J90" s="182"/>
      <c r="K90" s="179"/>
      <c r="L90" s="180"/>
      <c r="M90" s="201">
        <f t="shared" si="8"/>
        <v>0</v>
      </c>
      <c r="N90" s="183"/>
      <c r="O90" s="118"/>
      <c r="P90" s="180"/>
      <c r="Q90" s="118"/>
      <c r="R90" s="118"/>
      <c r="S90" s="180"/>
      <c r="T90" s="448"/>
    </row>
    <row r="91" spans="1:20" x14ac:dyDescent="0.35">
      <c r="A91" s="751" t="s">
        <v>808</v>
      </c>
      <c r="B91" s="388" t="str">
        <f>VLOOKUP(A91,'EXTRA-urbano_PIANO_INV-INFR '!$D$72:$E$91,2,FALSE)</f>
        <v>SPECIFICARE______</v>
      </c>
      <c r="C91" s="112"/>
      <c r="D91" s="390"/>
      <c r="E91" s="118"/>
      <c r="F91" s="181"/>
      <c r="G91" s="179"/>
      <c r="H91" s="118"/>
      <c r="I91" s="447"/>
      <c r="J91" s="182"/>
      <c r="K91" s="179"/>
      <c r="L91" s="180"/>
      <c r="M91" s="201">
        <f t="shared" si="8"/>
        <v>0</v>
      </c>
      <c r="N91" s="183"/>
      <c r="O91" s="118"/>
      <c r="P91" s="180"/>
      <c r="Q91" s="118"/>
      <c r="R91" s="118"/>
      <c r="S91" s="180"/>
      <c r="T91" s="448"/>
    </row>
    <row r="92" spans="1:20" x14ac:dyDescent="0.35">
      <c r="A92" s="751" t="s">
        <v>799</v>
      </c>
      <c r="B92" s="388" t="str">
        <f>VLOOKUP(A92,'EXTRA-urbano_PIANO_INV-INFR '!$D$72:$E$91,2,FALSE)</f>
        <v>Somme a disposizione</v>
      </c>
      <c r="C92" s="112"/>
      <c r="D92" s="390"/>
      <c r="E92" s="118"/>
      <c r="F92" s="181"/>
      <c r="G92" s="179"/>
      <c r="H92" s="118"/>
      <c r="I92" s="447"/>
      <c r="J92" s="182"/>
      <c r="K92" s="179"/>
      <c r="L92" s="180"/>
      <c r="M92" s="201">
        <f t="shared" si="8"/>
        <v>0</v>
      </c>
      <c r="N92" s="183"/>
      <c r="O92" s="118"/>
      <c r="P92" s="180"/>
      <c r="Q92" s="118"/>
      <c r="R92" s="118"/>
      <c r="S92" s="180"/>
      <c r="T92" s="448"/>
    </row>
    <row r="93" spans="1:20" ht="15" thickBot="1" x14ac:dyDescent="0.4">
      <c r="A93" s="752" t="s">
        <v>797</v>
      </c>
      <c r="B93" s="753" t="str">
        <f>VLOOKUP(A93,'EXTRA-urbano_PIANO_INV-INFR '!$D$72:$E$91,2,FALSE)</f>
        <v>SPECIFICARE______</v>
      </c>
      <c r="C93" s="131"/>
      <c r="D93" s="754"/>
      <c r="E93" s="132"/>
      <c r="F93" s="755"/>
      <c r="G93" s="756"/>
      <c r="H93" s="132"/>
      <c r="I93" s="452"/>
      <c r="J93" s="757"/>
      <c r="K93" s="756"/>
      <c r="L93" s="758"/>
      <c r="M93" s="759">
        <f t="shared" si="8"/>
        <v>0</v>
      </c>
      <c r="N93" s="523"/>
      <c r="O93" s="132"/>
      <c r="P93" s="758"/>
      <c r="Q93" s="132"/>
      <c r="R93" s="132"/>
      <c r="S93" s="758"/>
      <c r="T93" s="453"/>
    </row>
    <row r="94" spans="1:20" ht="15" thickBot="1" x14ac:dyDescent="0.4">
      <c r="C94" s="569" t="s">
        <v>280</v>
      </c>
      <c r="D94" s="570">
        <f>SUM(D54:D93)</f>
        <v>0</v>
      </c>
      <c r="E94" s="571"/>
      <c r="F94" s="571"/>
      <c r="G94" s="572">
        <f>SUM(G54:G93)</f>
        <v>0</v>
      </c>
      <c r="H94" s="573" t="s">
        <v>280</v>
      </c>
      <c r="I94" s="573"/>
      <c r="J94" s="572"/>
      <c r="K94" s="572">
        <f>SUM(K54:K93)</f>
        <v>0</v>
      </c>
      <c r="L94" s="572">
        <f t="shared" ref="L94:M94" si="9">SUM(L54:L93)</f>
        <v>0</v>
      </c>
      <c r="M94" s="572">
        <f t="shared" si="9"/>
        <v>0</v>
      </c>
      <c r="N94" s="572"/>
      <c r="O94" s="572"/>
      <c r="P94" s="572">
        <f>SUM(P54:P93)</f>
        <v>0</v>
      </c>
      <c r="Q94" s="571"/>
      <c r="R94" s="571"/>
      <c r="S94" s="572">
        <f>SUM(S54:S93)</f>
        <v>0</v>
      </c>
      <c r="T94" s="574"/>
    </row>
    <row r="95" spans="1:20" ht="15" thickBot="1" x14ac:dyDescent="0.4">
      <c r="G95" s="484"/>
    </row>
    <row r="96" spans="1:20" ht="47.25" customHeight="1" thickBot="1" x14ac:dyDescent="0.4">
      <c r="A96" s="1538" t="s">
        <v>6</v>
      </c>
      <c r="B96" s="1539"/>
      <c r="C96" s="1539"/>
      <c r="D96" s="1539"/>
      <c r="E96" s="1539"/>
      <c r="F96" s="1539"/>
      <c r="G96" s="1539"/>
      <c r="H96" s="1539"/>
      <c r="I96" s="1539"/>
      <c r="J96" s="1539"/>
      <c r="K96" s="1539"/>
      <c r="L96" s="1539"/>
      <c r="M96" s="1539"/>
      <c r="N96" s="1539"/>
      <c r="O96" s="1539"/>
      <c r="P96" s="1539"/>
      <c r="Q96" s="1539"/>
      <c r="R96" s="1539"/>
      <c r="S96" s="1539"/>
      <c r="T96" s="1540"/>
    </row>
  </sheetData>
  <sheetProtection algorithmName="SHA-512" hashValue="UhsmYcoQo3u0ErxsfvAc+47NlAs0c+Ke1AsMT9a/qzmAL4uDM47qGNNfMn6XdHyuybF7TxzoZdqh4vtYyBUHRw==" saltValue="0GYPxMG+i3LHVYuWggBbYQ==" spinCount="100000" sheet="1" objects="1" scenarios="1"/>
  <mergeCells count="28">
    <mergeCell ref="A51:T51"/>
    <mergeCell ref="A52:A53"/>
    <mergeCell ref="B52:B53"/>
    <mergeCell ref="J52:J53"/>
    <mergeCell ref="A96:T96"/>
    <mergeCell ref="A13:R13"/>
    <mergeCell ref="A15:A17"/>
    <mergeCell ref="B15:B17"/>
    <mergeCell ref="C15:C17"/>
    <mergeCell ref="D15:J15"/>
    <mergeCell ref="K15:Q15"/>
    <mergeCell ref="R15:R16"/>
    <mergeCell ref="A9:C9"/>
    <mergeCell ref="D9:F9"/>
    <mergeCell ref="H9:J9"/>
    <mergeCell ref="M9:O9"/>
    <mergeCell ref="A11:C11"/>
    <mergeCell ref="D11:F11"/>
    <mergeCell ref="H11:J11"/>
    <mergeCell ref="M11:O11"/>
    <mergeCell ref="A2:R2"/>
    <mergeCell ref="A4:R4"/>
    <mergeCell ref="A6:C7"/>
    <mergeCell ref="D6:F7"/>
    <mergeCell ref="H6:K6"/>
    <mergeCell ref="M6:P6"/>
    <mergeCell ref="H7:J7"/>
    <mergeCell ref="M7:O7"/>
  </mergeCells>
  <phoneticPr fontId="59" type="noConversion"/>
  <dataValidations count="11">
    <dataValidation type="date" operator="lessThan" allowBlank="1" showInputMessage="1" showErrorMessage="1" errorTitle="attenzione " error="data fattura non ammessa art. 2 c. 5 del D.D. 445/2025" prompt="entro il 31/12/2028_x000a_" sqref="I54:I93" xr:uid="{2FA6EDCA-0FDC-4561-A6D9-B6D4D63ADEB3}">
      <formula1>47118</formula1>
    </dataValidation>
    <dataValidation allowBlank="1" showInputMessage="1" showErrorMessage="1" promptTitle="ATTENZIONE" prompt="è la differenza tra l'importo dei lavori del Sal e il precedente_x000a_" sqref="E18:E47" xr:uid="{20834648-C6B0-458F-83D7-B1CAD0A08E87}"/>
    <dataValidation allowBlank="1" showInputMessage="1" showErrorMessage="1" prompt="è la differenza tra l'importo degli oneri della sicurezza del SAL e il precedente" sqref="G19 G43:G47 G21 G23 G25 G27 G29 G31 G33 G35 G37 G39 G41" xr:uid="{0987B60C-B071-443E-B92D-5F35E3863741}"/>
    <dataValidation allowBlank="1" showInputMessage="1" showErrorMessage="1" promptTitle="ATTENZIONE" prompt="è la differenza tra l'importo degli oneri della sicurezza del SAL e il precedente" sqref="G18 G20 G22 G24 G26 G28 G30 G32 G34 G36 G38 G40 G42" xr:uid="{2DBE0714-4BC3-49DB-9BB9-BE113EA6B2FC}"/>
    <dataValidation allowBlank="1" showInputMessage="1" showErrorMessage="1" promptTitle="ATTENZIONE:" prompt=" è la differenza tra l'importo degli onoeri della sicurezza i del Sal (esclusivamente legato alle infrastrutture di supporto) e il precedente" sqref="M43:N47" xr:uid="{CD4236D5-A31D-4F50-8D4B-6ED8DBCBB932}"/>
    <dataValidation allowBlank="1" showInputMessage="1" showErrorMessage="1" promptTitle="ATTENZIONE:" prompt=" è la differenza tra l'importo dei lavori del Sal (esclusivamente legato alle infrastrutture di supporto) e il precedente" sqref="L43:L47" xr:uid="{FA84F794-A8AB-43EE-AD58-562193788882}"/>
    <dataValidation allowBlank="1" showErrorMessage="1" prompt="Scegliere il comune beneficiario dal menù a tendina_x000a_" sqref="K9:K11 P7:P9" xr:uid="{E8382981-42E4-42C1-8EED-BD72E5D9D303}"/>
    <dataValidation allowBlank="1" showErrorMessage="1" prompt="_x000a_" sqref="K7" xr:uid="{F8C5B147-F281-4F3F-859B-1B5336B6A517}"/>
    <dataValidation type="list" allowBlank="1" showInputMessage="1" showErrorMessage="1" sqref="R54:R93" xr:uid="{31064D93-D2C9-4E07-8A21-175C6F3A53F5}">
      <formula1>"si,"</formula1>
    </dataValidation>
    <dataValidation type="list" allowBlank="1" showInputMessage="1" showErrorMessage="1" sqref="T54:T93 R18:R47" xr:uid="{65B2A384-FC0C-432B-B67D-492397B932D7}">
      <formula1>"si"</formula1>
    </dataValidation>
    <dataValidation type="list" allowBlank="1" showInputMessage="1" showErrorMessage="1" sqref="N54:N93" xr:uid="{1956A3BD-6398-4D62-9432-87078C30CF7A}">
      <formula1>$B$18:$B$47</formula1>
    </dataValidation>
  </dataValidations>
  <pageMargins left="0.7" right="0.7" top="0.75" bottom="0.75" header="0.3" footer="0.3"/>
  <pageSetup paperSize="8" scale="59" fitToHeight="0"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prompt="Scegliere la regione beneficiaria dal menù a tendina" xr:uid="{7D4DD2C0-281D-449A-8EEF-3D7C5B0C9E44}">
          <x14:formula1>
            <xm:f>'DATI EROGAZIONI'!$A$2:$A$20</xm:f>
          </x14:formula1>
          <xm:sqref>D6:F7</xm:sqref>
        </x14:dataValidation>
        <x14:dataValidation type="list" allowBlank="1" showInputMessage="1" showErrorMessage="1" xr:uid="{78417786-FCA3-41AE-9350-3D1E6BCD35FE}">
          <x14:formula1>
            <xm:f>'EXTRA-urbano_PIANO_INV-INFR '!$D$71:$D$91</xm:f>
          </x14:formula1>
          <xm:sqref>A18:A47 A54:A68</xm:sqref>
        </x14:dataValidation>
        <x14:dataValidation type="list" allowBlank="1" showInputMessage="1" showErrorMessage="1" prompt="Inserire riferimento voce di spesa da piano di investimento esecutivo infrastrutture_x000a__x000a_" xr:uid="{2855B791-4F60-4AF0-A8AD-C7EE4E537ECD}">
          <x14:formula1>
            <xm:f>'EXTRA-urbano_PIANO_INV-INFR '!$D$72:$D$91</xm:f>
          </x14:formula1>
          <xm:sqref>A69:A93</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2" tint="-0.249977111117893"/>
    <pageSetUpPr fitToPage="1"/>
  </sheetPr>
  <dimension ref="A1:AC86"/>
  <sheetViews>
    <sheetView workbookViewId="0">
      <selection activeCell="H10" sqref="H10"/>
    </sheetView>
  </sheetViews>
  <sheetFormatPr defaultColWidth="8.54296875" defaultRowHeight="14.5" x14ac:dyDescent="0.35"/>
  <cols>
    <col min="1" max="1" width="8.54296875" style="104"/>
    <col min="2" max="2" width="26.1796875" style="104" customWidth="1"/>
    <col min="3" max="3" width="21.54296875" style="104" bestFit="1" customWidth="1"/>
    <col min="4" max="4" width="15.453125" style="104" customWidth="1"/>
    <col min="5" max="5" width="11.54296875" style="104" bestFit="1" customWidth="1"/>
    <col min="6" max="6" width="13.453125" style="104" bestFit="1" customWidth="1"/>
    <col min="7" max="7" width="17.81640625" style="104" customWidth="1"/>
    <col min="8" max="8" width="17.1796875" style="104" customWidth="1"/>
    <col min="9" max="9" width="11.453125" style="104" bestFit="1" customWidth="1"/>
    <col min="10" max="10" width="14" style="104" customWidth="1"/>
    <col min="11" max="12" width="12.1796875" style="104" bestFit="1" customWidth="1"/>
    <col min="13" max="13" width="18" style="104" customWidth="1"/>
    <col min="14" max="14" width="17.81640625" style="104" customWidth="1"/>
    <col min="15" max="15" width="13.54296875" style="104" bestFit="1" customWidth="1"/>
    <col min="16" max="16" width="11.453125" style="104" bestFit="1" customWidth="1"/>
    <col min="17" max="17" width="13.54296875" style="104" customWidth="1"/>
    <col min="18" max="18" width="16.81640625" style="104" customWidth="1"/>
    <col min="19" max="19" width="14.453125" style="104" customWidth="1"/>
    <col min="20" max="20" width="22.54296875" style="104" customWidth="1"/>
    <col min="21" max="16384" width="8.54296875" style="104"/>
  </cols>
  <sheetData>
    <row r="1" spans="1:29" ht="15" thickBot="1" x14ac:dyDescent="0.4">
      <c r="A1" s="460"/>
      <c r="B1" s="434"/>
      <c r="C1" s="461"/>
      <c r="D1" s="462"/>
      <c r="E1" s="462"/>
      <c r="F1" s="462"/>
      <c r="G1" s="433"/>
      <c r="H1" s="463"/>
      <c r="I1" s="434"/>
      <c r="J1" s="434"/>
      <c r="K1" s="464"/>
      <c r="L1" s="464"/>
      <c r="M1" s="464"/>
      <c r="N1" s="464"/>
      <c r="O1" s="464"/>
      <c r="P1" s="461"/>
      <c r="Q1" s="434"/>
      <c r="R1" s="433"/>
      <c r="S1" s="434"/>
      <c r="T1" s="434"/>
      <c r="U1" s="434"/>
      <c r="V1" s="461"/>
      <c r="W1" s="461"/>
      <c r="X1" s="434"/>
      <c r="Y1" s="461"/>
      <c r="Z1" s="461"/>
      <c r="AA1" s="461"/>
      <c r="AB1" s="461"/>
      <c r="AC1" s="434"/>
    </row>
    <row r="2" spans="1:29" ht="36.75" customHeight="1" thickBot="1" x14ac:dyDescent="0.4">
      <c r="A2" s="1140" t="s">
        <v>99</v>
      </c>
      <c r="B2" s="1141"/>
      <c r="C2" s="1141"/>
      <c r="D2" s="1141"/>
      <c r="E2" s="1141"/>
      <c r="F2" s="1141"/>
      <c r="G2" s="1141"/>
      <c r="H2" s="1141"/>
      <c r="I2" s="1141"/>
      <c r="J2" s="1141"/>
      <c r="K2" s="1141"/>
      <c r="L2" s="1141"/>
      <c r="M2" s="1141"/>
      <c r="N2" s="1141"/>
      <c r="O2" s="1141"/>
      <c r="P2" s="1141"/>
      <c r="Q2" s="1141"/>
      <c r="R2" s="1142"/>
      <c r="S2" s="105"/>
      <c r="T2" s="105"/>
      <c r="U2" s="105"/>
      <c r="V2" s="105"/>
      <c r="W2" s="105"/>
      <c r="X2" s="105"/>
      <c r="Y2" s="105"/>
      <c r="Z2" s="105"/>
      <c r="AA2" s="105"/>
      <c r="AB2" s="105"/>
      <c r="AC2" s="105"/>
    </row>
    <row r="3" spans="1:29" ht="23" thickBot="1" x14ac:dyDescent="0.4">
      <c r="A3" s="465"/>
      <c r="C3" s="429"/>
      <c r="D3" s="429"/>
      <c r="E3" s="429"/>
      <c r="F3" s="429"/>
      <c r="G3" s="429"/>
      <c r="H3" s="429"/>
      <c r="I3" s="429"/>
      <c r="J3" s="429"/>
      <c r="K3" s="429"/>
      <c r="L3" s="429"/>
      <c r="M3" s="429"/>
      <c r="N3" s="429"/>
      <c r="O3" s="429"/>
      <c r="P3" s="429"/>
      <c r="Q3" s="429"/>
      <c r="R3" s="429"/>
      <c r="S3" s="429"/>
      <c r="T3" s="429"/>
      <c r="U3" s="429"/>
      <c r="V3" s="429"/>
      <c r="W3" s="429"/>
      <c r="X3" s="429"/>
      <c r="Y3" s="429"/>
      <c r="Z3" s="429"/>
      <c r="AA3" s="429"/>
      <c r="AB3" s="429"/>
      <c r="AC3" s="429"/>
    </row>
    <row r="4" spans="1:29" ht="18" thickBot="1" x14ac:dyDescent="0.4">
      <c r="A4" s="1146" t="s">
        <v>400</v>
      </c>
      <c r="B4" s="1147"/>
      <c r="C4" s="1147"/>
      <c r="D4" s="1147"/>
      <c r="E4" s="1147"/>
      <c r="F4" s="1147"/>
      <c r="G4" s="1147"/>
      <c r="H4" s="1147"/>
      <c r="I4" s="1147"/>
      <c r="J4" s="1147"/>
      <c r="K4" s="1147"/>
      <c r="L4" s="1147"/>
      <c r="M4" s="1147"/>
      <c r="N4" s="1147"/>
      <c r="O4" s="1147"/>
      <c r="P4" s="1147"/>
      <c r="Q4" s="1147"/>
      <c r="R4" s="1148"/>
      <c r="S4" s="106"/>
      <c r="T4" s="106"/>
      <c r="U4" s="106"/>
      <c r="V4" s="106"/>
      <c r="W4" s="106"/>
      <c r="X4" s="106"/>
      <c r="Y4" s="106"/>
      <c r="Z4" s="106"/>
      <c r="AA4" s="106"/>
      <c r="AB4" s="106"/>
      <c r="AC4" s="106"/>
    </row>
    <row r="5" spans="1:29" ht="18" thickBot="1" x14ac:dyDescent="0.4">
      <c r="A5" s="236"/>
      <c r="B5" s="65"/>
      <c r="C5" s="65"/>
      <c r="D5" s="65"/>
      <c r="E5" s="65"/>
      <c r="F5" s="65"/>
      <c r="G5" s="65"/>
      <c r="H5" s="65"/>
      <c r="I5" s="106"/>
      <c r="J5" s="106"/>
      <c r="K5" s="106"/>
      <c r="L5" s="106"/>
      <c r="M5" s="106"/>
      <c r="N5" s="106"/>
      <c r="O5" s="106"/>
      <c r="P5" s="106"/>
      <c r="Q5" s="106"/>
      <c r="R5" s="106"/>
      <c r="S5" s="106"/>
      <c r="T5" s="106"/>
      <c r="U5" s="106"/>
      <c r="V5" s="106"/>
      <c r="W5" s="106"/>
      <c r="X5" s="106"/>
      <c r="Y5" s="106"/>
      <c r="Z5" s="106"/>
      <c r="AA5" s="106"/>
      <c r="AB5" s="106"/>
      <c r="AC5" s="106"/>
    </row>
    <row r="6" spans="1:29" ht="28" thickBot="1" x14ac:dyDescent="0.4">
      <c r="A6" s="1015" t="s">
        <v>224</v>
      </c>
      <c r="B6" s="1016"/>
      <c r="C6" s="1016"/>
      <c r="D6" s="1541" t="s">
        <v>412</v>
      </c>
      <c r="E6" s="1541"/>
      <c r="F6" s="1542"/>
      <c r="G6" s="34"/>
      <c r="H6" s="1570"/>
      <c r="I6" s="1570"/>
      <c r="J6" s="1570"/>
      <c r="K6" s="1570"/>
      <c r="L6" s="34"/>
      <c r="M6" s="1571" t="s">
        <v>350</v>
      </c>
      <c r="N6" s="1572"/>
      <c r="O6" s="1572"/>
      <c r="P6" s="1573"/>
      <c r="Q6" s="34"/>
      <c r="R6" s="34"/>
      <c r="S6" s="34"/>
      <c r="T6" s="34"/>
      <c r="U6" s="34"/>
      <c r="V6" s="34"/>
      <c r="W6" s="34"/>
      <c r="X6" s="34"/>
      <c r="Y6" s="34"/>
      <c r="Z6" s="34"/>
      <c r="AA6" s="34"/>
      <c r="AB6" s="34"/>
      <c r="AC6" s="34"/>
    </row>
    <row r="7" spans="1:29" ht="15" customHeight="1" thickBot="1" x14ac:dyDescent="0.4">
      <c r="A7" s="1019"/>
      <c r="B7" s="1020"/>
      <c r="C7" s="1020"/>
      <c r="D7" s="1268"/>
      <c r="E7" s="1268"/>
      <c r="F7" s="1269"/>
      <c r="H7" s="1582"/>
      <c r="I7" s="1582"/>
      <c r="J7" s="1582"/>
      <c r="K7" s="409"/>
      <c r="L7" s="51"/>
      <c r="M7" s="1574" t="s">
        <v>351</v>
      </c>
      <c r="N7" s="1575"/>
      <c r="O7" s="1576"/>
      <c r="P7" s="235">
        <f>M84</f>
        <v>0</v>
      </c>
    </row>
    <row r="8" spans="1:29" ht="12.75" customHeight="1" thickBot="1" x14ac:dyDescent="0.7">
      <c r="A8" s="29"/>
      <c r="B8" s="29"/>
      <c r="C8" s="29"/>
      <c r="D8" s="29"/>
      <c r="E8" s="466"/>
      <c r="F8" s="466"/>
      <c r="I8" s="466"/>
      <c r="J8" s="466"/>
      <c r="K8" s="466"/>
      <c r="L8" s="466"/>
      <c r="M8" s="465"/>
      <c r="N8" s="466"/>
      <c r="O8" s="466"/>
      <c r="P8" s="467"/>
      <c r="Q8" s="466"/>
      <c r="R8" s="466"/>
      <c r="S8" s="466"/>
      <c r="T8" s="466"/>
      <c r="U8" s="466"/>
      <c r="V8" s="468"/>
      <c r="W8" s="468"/>
      <c r="X8" s="468"/>
      <c r="Y8" s="469"/>
      <c r="Z8" s="177"/>
      <c r="AA8" s="33"/>
      <c r="AB8" s="33"/>
      <c r="AC8" s="33"/>
    </row>
    <row r="9" spans="1:29" ht="38.5" customHeight="1" thickBot="1" x14ac:dyDescent="0.4">
      <c r="A9" s="1143" t="s">
        <v>19</v>
      </c>
      <c r="B9" s="1144"/>
      <c r="C9" s="1144"/>
      <c r="D9" s="1580">
        <f>'urbano_PIANO_INV-INFR'!G98</f>
        <v>0</v>
      </c>
      <c r="E9" s="1580"/>
      <c r="F9" s="1581"/>
      <c r="H9" s="1569"/>
      <c r="I9" s="1569"/>
      <c r="J9" s="1569"/>
      <c r="K9" s="409"/>
      <c r="L9" s="102"/>
      <c r="M9" s="1577" t="s">
        <v>353</v>
      </c>
      <c r="N9" s="1578"/>
      <c r="O9" s="1579"/>
      <c r="P9" s="235">
        <f>S84</f>
        <v>0</v>
      </c>
      <c r="Q9" s="102"/>
      <c r="R9" s="102"/>
      <c r="S9" s="102"/>
      <c r="T9" s="102"/>
      <c r="U9" s="102"/>
      <c r="V9" s="102"/>
      <c r="W9" s="102"/>
      <c r="X9" s="102"/>
      <c r="Y9" s="102"/>
      <c r="Z9" s="102"/>
      <c r="AA9" s="102"/>
      <c r="AB9" s="102"/>
      <c r="AC9" s="102"/>
    </row>
    <row r="10" spans="1:29" ht="15" thickBot="1" x14ac:dyDescent="0.4">
      <c r="K10" s="470"/>
      <c r="M10" s="471"/>
      <c r="N10" s="407"/>
      <c r="O10" s="407"/>
      <c r="P10" s="472"/>
    </row>
    <row r="11" spans="1:29" ht="33.65" customHeight="1" thickBot="1" x14ac:dyDescent="0.4">
      <c r="A11" s="1591" t="s">
        <v>4</v>
      </c>
      <c r="B11" s="1592"/>
      <c r="C11" s="1592"/>
      <c r="D11" s="1583"/>
      <c r="E11" s="1583"/>
      <c r="F11" s="1584"/>
      <c r="H11" s="1569"/>
      <c r="I11" s="1569"/>
      <c r="J11" s="1569"/>
      <c r="K11" s="409"/>
      <c r="L11" s="121"/>
      <c r="M11" s="1577" t="s">
        <v>354</v>
      </c>
      <c r="N11" s="1578"/>
      <c r="O11" s="1579"/>
      <c r="P11" s="416">
        <f>P7-P9</f>
        <v>0</v>
      </c>
      <c r="Q11" s="121"/>
    </row>
    <row r="12" spans="1:29" ht="15" thickBot="1" x14ac:dyDescent="0.4"/>
    <row r="13" spans="1:29" ht="36.65" customHeight="1" thickBot="1" x14ac:dyDescent="0.4">
      <c r="A13" s="1155" t="s">
        <v>401</v>
      </c>
      <c r="B13" s="1156"/>
      <c r="C13" s="1156"/>
      <c r="D13" s="1156"/>
      <c r="E13" s="1156"/>
      <c r="F13" s="1156"/>
      <c r="G13" s="1156"/>
      <c r="H13" s="1156"/>
      <c r="I13" s="1156"/>
      <c r="J13" s="1156"/>
      <c r="K13" s="1156"/>
      <c r="L13" s="1156"/>
      <c r="M13" s="1156"/>
      <c r="N13" s="1156"/>
      <c r="O13" s="1156"/>
      <c r="P13" s="1156"/>
      <c r="Q13" s="1156"/>
      <c r="R13" s="1620"/>
      <c r="S13" s="248"/>
      <c r="T13" s="248"/>
    </row>
    <row r="14" spans="1:29" ht="15" thickBot="1" x14ac:dyDescent="0.4">
      <c r="K14" s="113"/>
    </row>
    <row r="15" spans="1:29" ht="16" customHeight="1" thickBot="1" x14ac:dyDescent="0.4">
      <c r="A15" s="1621" t="s">
        <v>356</v>
      </c>
      <c r="B15" s="1624" t="s">
        <v>357</v>
      </c>
      <c r="C15" s="1627" t="s">
        <v>358</v>
      </c>
      <c r="D15" s="1630" t="s">
        <v>359</v>
      </c>
      <c r="E15" s="1631"/>
      <c r="F15" s="1631"/>
      <c r="G15" s="1631"/>
      <c r="H15" s="1631"/>
      <c r="I15" s="1631"/>
      <c r="J15" s="1632"/>
      <c r="K15" s="1633" t="s">
        <v>360</v>
      </c>
      <c r="L15" s="1631"/>
      <c r="M15" s="1631"/>
      <c r="N15" s="1631"/>
      <c r="O15" s="1631"/>
      <c r="P15" s="1631"/>
      <c r="Q15" s="1632"/>
      <c r="R15" s="1634" t="s">
        <v>361</v>
      </c>
    </row>
    <row r="16" spans="1:29" ht="60.5" x14ac:dyDescent="0.35">
      <c r="A16" s="1622"/>
      <c r="B16" s="1625"/>
      <c r="C16" s="1628"/>
      <c r="D16" s="420" t="s">
        <v>402</v>
      </c>
      <c r="E16" s="368" t="s">
        <v>403</v>
      </c>
      <c r="F16" s="368" t="s">
        <v>404</v>
      </c>
      <c r="G16" s="368" t="s">
        <v>365</v>
      </c>
      <c r="H16" s="368" t="s">
        <v>405</v>
      </c>
      <c r="I16" s="368" t="s">
        <v>367</v>
      </c>
      <c r="J16" s="369" t="s">
        <v>368</v>
      </c>
      <c r="K16" s="421" t="s">
        <v>369</v>
      </c>
      <c r="L16" s="422" t="s">
        <v>370</v>
      </c>
      <c r="M16" s="422" t="s">
        <v>371</v>
      </c>
      <c r="N16" s="422" t="s">
        <v>372</v>
      </c>
      <c r="O16" s="422" t="s">
        <v>373</v>
      </c>
      <c r="P16" s="370" t="s">
        <v>367</v>
      </c>
      <c r="Q16" s="371" t="s">
        <v>368</v>
      </c>
      <c r="R16" s="1635"/>
      <c r="T16" s="1638"/>
    </row>
    <row r="17" spans="1:20" ht="15" thickBot="1" x14ac:dyDescent="0.4">
      <c r="A17" s="1623"/>
      <c r="B17" s="1626"/>
      <c r="C17" s="1629"/>
      <c r="D17" s="423" t="s">
        <v>326</v>
      </c>
      <c r="E17" s="373" t="s">
        <v>326</v>
      </c>
      <c r="F17" s="373" t="s">
        <v>326</v>
      </c>
      <c r="G17" s="373" t="s">
        <v>326</v>
      </c>
      <c r="H17" s="373" t="s">
        <v>326</v>
      </c>
      <c r="I17" s="373" t="s">
        <v>326</v>
      </c>
      <c r="J17" s="374" t="s">
        <v>326</v>
      </c>
      <c r="K17" s="372" t="s">
        <v>326</v>
      </c>
      <c r="L17" s="373" t="s">
        <v>326</v>
      </c>
      <c r="M17" s="373" t="s">
        <v>326</v>
      </c>
      <c r="N17" s="373" t="s">
        <v>326</v>
      </c>
      <c r="O17" s="373" t="s">
        <v>326</v>
      </c>
      <c r="P17" s="373" t="s">
        <v>326</v>
      </c>
      <c r="Q17" s="374" t="s">
        <v>326</v>
      </c>
      <c r="R17" s="375" t="s">
        <v>374</v>
      </c>
      <c r="T17" s="1638"/>
    </row>
    <row r="18" spans="1:20" x14ac:dyDescent="0.35">
      <c r="A18" s="219" t="s">
        <v>209</v>
      </c>
      <c r="B18" s="185"/>
      <c r="C18" s="265"/>
      <c r="D18" s="262"/>
      <c r="E18" s="192"/>
      <c r="F18" s="192"/>
      <c r="G18" s="192"/>
      <c r="H18" s="212">
        <f>F18+D18</f>
        <v>0</v>
      </c>
      <c r="I18" s="192">
        <f>H18*0.5%</f>
        <v>0</v>
      </c>
      <c r="J18" s="213">
        <f>H18-I18</f>
        <v>0</v>
      </c>
      <c r="K18" s="410"/>
      <c r="L18" s="411"/>
      <c r="M18" s="411"/>
      <c r="N18" s="411"/>
      <c r="O18" s="214">
        <f>N18+L18</f>
        <v>0</v>
      </c>
      <c r="P18" s="411">
        <f>O18*0.5%</f>
        <v>0</v>
      </c>
      <c r="Q18" s="215">
        <f>O18-P18</f>
        <v>0</v>
      </c>
      <c r="R18" s="473"/>
    </row>
    <row r="19" spans="1:20" x14ac:dyDescent="0.35">
      <c r="A19" s="193" t="s">
        <v>210</v>
      </c>
      <c r="B19" s="185"/>
      <c r="C19" s="267"/>
      <c r="D19" s="263"/>
      <c r="E19" s="180"/>
      <c r="F19" s="180"/>
      <c r="G19" s="180"/>
      <c r="H19" s="212">
        <f t="shared" ref="H19:H43" si="0">F19+D19</f>
        <v>0</v>
      </c>
      <c r="I19" s="180">
        <f>H19*0.5%</f>
        <v>0</v>
      </c>
      <c r="J19" s="202">
        <f>H19-I19</f>
        <v>0</v>
      </c>
      <c r="K19" s="412"/>
      <c r="L19" s="413"/>
      <c r="M19" s="413"/>
      <c r="N19" s="413"/>
      <c r="O19" s="203">
        <f t="shared" ref="O19:O43" si="1">N19+L19</f>
        <v>0</v>
      </c>
      <c r="P19" s="413">
        <f t="shared" ref="P19:P43" si="2">O19*0.5%</f>
        <v>0</v>
      </c>
      <c r="Q19" s="204">
        <f t="shared" ref="Q19:Q43" si="3">O19-P19</f>
        <v>0</v>
      </c>
      <c r="R19" s="474"/>
    </row>
    <row r="20" spans="1:20" x14ac:dyDescent="0.35">
      <c r="A20" s="219" t="s">
        <v>211</v>
      </c>
      <c r="B20" s="185"/>
      <c r="C20" s="265"/>
      <c r="D20" s="262"/>
      <c r="E20" s="192"/>
      <c r="F20" s="192"/>
      <c r="G20" s="192"/>
      <c r="H20" s="212">
        <f t="shared" si="0"/>
        <v>0</v>
      </c>
      <c r="I20" s="192">
        <f t="shared" ref="I20:I37" si="4">H20*0.5%</f>
        <v>0</v>
      </c>
      <c r="J20" s="213">
        <f t="shared" ref="J20:J37" si="5">H20-I20</f>
        <v>0</v>
      </c>
      <c r="K20" s="410"/>
      <c r="L20" s="411"/>
      <c r="M20" s="411"/>
      <c r="N20" s="411"/>
      <c r="O20" s="214">
        <f t="shared" si="1"/>
        <v>0</v>
      </c>
      <c r="P20" s="411">
        <f t="shared" si="2"/>
        <v>0</v>
      </c>
      <c r="Q20" s="215">
        <f t="shared" si="3"/>
        <v>0</v>
      </c>
      <c r="R20" s="473"/>
    </row>
    <row r="21" spans="1:20" x14ac:dyDescent="0.35">
      <c r="A21" s="193" t="s">
        <v>467</v>
      </c>
      <c r="B21" s="185"/>
      <c r="C21" s="267"/>
      <c r="D21" s="263"/>
      <c r="E21" s="180"/>
      <c r="F21" s="180"/>
      <c r="G21" s="180"/>
      <c r="H21" s="212">
        <f t="shared" ref="H21:H37" si="6">F21+D21</f>
        <v>0</v>
      </c>
      <c r="I21" s="180">
        <f t="shared" si="4"/>
        <v>0</v>
      </c>
      <c r="J21" s="202">
        <f t="shared" si="5"/>
        <v>0</v>
      </c>
      <c r="K21" s="412"/>
      <c r="L21" s="413"/>
      <c r="M21" s="413"/>
      <c r="N21" s="413"/>
      <c r="O21" s="203">
        <f t="shared" ref="O21:O37" si="7">N21+L21</f>
        <v>0</v>
      </c>
      <c r="P21" s="413">
        <f t="shared" ref="P21:P37" si="8">O21*0.5%</f>
        <v>0</v>
      </c>
      <c r="Q21" s="204">
        <f t="shared" ref="Q21:Q37" si="9">O21-P21</f>
        <v>0</v>
      </c>
      <c r="R21" s="474"/>
    </row>
    <row r="22" spans="1:20" x14ac:dyDescent="0.35">
      <c r="A22" s="219" t="s">
        <v>468</v>
      </c>
      <c r="B22" s="185"/>
      <c r="C22" s="265"/>
      <c r="D22" s="262"/>
      <c r="E22" s="192"/>
      <c r="F22" s="192"/>
      <c r="G22" s="192"/>
      <c r="H22" s="212">
        <f t="shared" si="6"/>
        <v>0</v>
      </c>
      <c r="I22" s="192">
        <f t="shared" si="4"/>
        <v>0</v>
      </c>
      <c r="J22" s="213">
        <f t="shared" si="5"/>
        <v>0</v>
      </c>
      <c r="K22" s="410"/>
      <c r="L22" s="411"/>
      <c r="M22" s="411"/>
      <c r="N22" s="411"/>
      <c r="O22" s="214">
        <f t="shared" si="7"/>
        <v>0</v>
      </c>
      <c r="P22" s="411">
        <f t="shared" si="8"/>
        <v>0</v>
      </c>
      <c r="Q22" s="215">
        <f t="shared" si="9"/>
        <v>0</v>
      </c>
      <c r="R22" s="473"/>
    </row>
    <row r="23" spans="1:20" x14ac:dyDescent="0.35">
      <c r="A23" s="193" t="s">
        <v>478</v>
      </c>
      <c r="B23" s="185"/>
      <c r="C23" s="267"/>
      <c r="D23" s="263"/>
      <c r="E23" s="180"/>
      <c r="F23" s="180"/>
      <c r="G23" s="180"/>
      <c r="H23" s="212">
        <f t="shared" si="6"/>
        <v>0</v>
      </c>
      <c r="I23" s="180">
        <f t="shared" si="4"/>
        <v>0</v>
      </c>
      <c r="J23" s="202">
        <f t="shared" si="5"/>
        <v>0</v>
      </c>
      <c r="K23" s="412"/>
      <c r="L23" s="413"/>
      <c r="M23" s="413"/>
      <c r="N23" s="413"/>
      <c r="O23" s="203">
        <f t="shared" si="7"/>
        <v>0</v>
      </c>
      <c r="P23" s="413">
        <f t="shared" si="8"/>
        <v>0</v>
      </c>
      <c r="Q23" s="204">
        <f t="shared" si="9"/>
        <v>0</v>
      </c>
      <c r="R23" s="474"/>
    </row>
    <row r="24" spans="1:20" x14ac:dyDescent="0.35">
      <c r="A24" s="219" t="s">
        <v>479</v>
      </c>
      <c r="B24" s="185"/>
      <c r="C24" s="265"/>
      <c r="D24" s="262"/>
      <c r="E24" s="192"/>
      <c r="F24" s="192"/>
      <c r="G24" s="192"/>
      <c r="H24" s="212">
        <f t="shared" si="6"/>
        <v>0</v>
      </c>
      <c r="I24" s="192">
        <f t="shared" si="4"/>
        <v>0</v>
      </c>
      <c r="J24" s="213">
        <f t="shared" si="5"/>
        <v>0</v>
      </c>
      <c r="K24" s="410"/>
      <c r="L24" s="411"/>
      <c r="M24" s="411"/>
      <c r="N24" s="411"/>
      <c r="O24" s="214">
        <f t="shared" si="7"/>
        <v>0</v>
      </c>
      <c r="P24" s="411">
        <f t="shared" si="8"/>
        <v>0</v>
      </c>
      <c r="Q24" s="215">
        <f t="shared" si="9"/>
        <v>0</v>
      </c>
      <c r="R24" s="473"/>
    </row>
    <row r="25" spans="1:20" x14ac:dyDescent="0.35">
      <c r="A25" s="193" t="s">
        <v>534</v>
      </c>
      <c r="B25" s="185"/>
      <c r="C25" s="267"/>
      <c r="D25" s="263"/>
      <c r="E25" s="180"/>
      <c r="F25" s="180"/>
      <c r="G25" s="180"/>
      <c r="H25" s="212">
        <f t="shared" si="6"/>
        <v>0</v>
      </c>
      <c r="I25" s="180">
        <f t="shared" si="4"/>
        <v>0</v>
      </c>
      <c r="J25" s="202">
        <f t="shared" si="5"/>
        <v>0</v>
      </c>
      <c r="K25" s="412"/>
      <c r="L25" s="413"/>
      <c r="M25" s="413"/>
      <c r="N25" s="413"/>
      <c r="O25" s="203">
        <f t="shared" si="7"/>
        <v>0</v>
      </c>
      <c r="P25" s="413">
        <f t="shared" si="8"/>
        <v>0</v>
      </c>
      <c r="Q25" s="204">
        <f t="shared" si="9"/>
        <v>0</v>
      </c>
      <c r="R25" s="474"/>
    </row>
    <row r="26" spans="1:20" x14ac:dyDescent="0.35">
      <c r="A26" s="219" t="s">
        <v>535</v>
      </c>
      <c r="B26" s="185"/>
      <c r="C26" s="265"/>
      <c r="D26" s="262"/>
      <c r="E26" s="192"/>
      <c r="F26" s="192"/>
      <c r="G26" s="192"/>
      <c r="H26" s="212">
        <f t="shared" si="6"/>
        <v>0</v>
      </c>
      <c r="I26" s="192">
        <f t="shared" si="4"/>
        <v>0</v>
      </c>
      <c r="J26" s="213">
        <f t="shared" si="5"/>
        <v>0</v>
      </c>
      <c r="K26" s="410"/>
      <c r="L26" s="411"/>
      <c r="M26" s="411"/>
      <c r="N26" s="411"/>
      <c r="O26" s="214">
        <f t="shared" si="7"/>
        <v>0</v>
      </c>
      <c r="P26" s="411">
        <f t="shared" si="8"/>
        <v>0</v>
      </c>
      <c r="Q26" s="215">
        <f t="shared" si="9"/>
        <v>0</v>
      </c>
      <c r="R26" s="473"/>
    </row>
    <row r="27" spans="1:20" x14ac:dyDescent="0.35">
      <c r="A27" s="193" t="s">
        <v>536</v>
      </c>
      <c r="B27" s="185"/>
      <c r="C27" s="267"/>
      <c r="D27" s="263"/>
      <c r="E27" s="180"/>
      <c r="F27" s="180"/>
      <c r="G27" s="180"/>
      <c r="H27" s="212">
        <f t="shared" si="6"/>
        <v>0</v>
      </c>
      <c r="I27" s="180">
        <f t="shared" si="4"/>
        <v>0</v>
      </c>
      <c r="J27" s="202">
        <f t="shared" si="5"/>
        <v>0</v>
      </c>
      <c r="K27" s="412"/>
      <c r="L27" s="413"/>
      <c r="M27" s="413"/>
      <c r="N27" s="413"/>
      <c r="O27" s="203">
        <f t="shared" si="7"/>
        <v>0</v>
      </c>
      <c r="P27" s="413">
        <f t="shared" si="8"/>
        <v>0</v>
      </c>
      <c r="Q27" s="204">
        <f t="shared" si="9"/>
        <v>0</v>
      </c>
      <c r="R27" s="474"/>
    </row>
    <row r="28" spans="1:20" x14ac:dyDescent="0.35">
      <c r="A28" s="219" t="s">
        <v>537</v>
      </c>
      <c r="B28" s="185"/>
      <c r="C28" s="265"/>
      <c r="D28" s="262"/>
      <c r="E28" s="192"/>
      <c r="F28" s="192"/>
      <c r="G28" s="192"/>
      <c r="H28" s="212">
        <f t="shared" si="6"/>
        <v>0</v>
      </c>
      <c r="I28" s="192">
        <f t="shared" si="4"/>
        <v>0</v>
      </c>
      <c r="J28" s="213">
        <f t="shared" si="5"/>
        <v>0</v>
      </c>
      <c r="K28" s="410"/>
      <c r="L28" s="411"/>
      <c r="M28" s="411"/>
      <c r="N28" s="411"/>
      <c r="O28" s="214">
        <f t="shared" si="7"/>
        <v>0</v>
      </c>
      <c r="P28" s="411">
        <f t="shared" si="8"/>
        <v>0</v>
      </c>
      <c r="Q28" s="215">
        <f t="shared" si="9"/>
        <v>0</v>
      </c>
      <c r="R28" s="473"/>
    </row>
    <row r="29" spans="1:20" x14ac:dyDescent="0.35">
      <c r="A29" s="193" t="s">
        <v>538</v>
      </c>
      <c r="B29" s="185"/>
      <c r="C29" s="267"/>
      <c r="D29" s="263"/>
      <c r="E29" s="180"/>
      <c r="F29" s="180"/>
      <c r="G29" s="180"/>
      <c r="H29" s="212">
        <f t="shared" si="6"/>
        <v>0</v>
      </c>
      <c r="I29" s="180">
        <f t="shared" si="4"/>
        <v>0</v>
      </c>
      <c r="J29" s="202">
        <f t="shared" si="5"/>
        <v>0</v>
      </c>
      <c r="K29" s="412"/>
      <c r="L29" s="413"/>
      <c r="M29" s="413"/>
      <c r="N29" s="413"/>
      <c r="O29" s="203">
        <f t="shared" si="7"/>
        <v>0</v>
      </c>
      <c r="P29" s="413">
        <f t="shared" si="8"/>
        <v>0</v>
      </c>
      <c r="Q29" s="204">
        <f t="shared" si="9"/>
        <v>0</v>
      </c>
      <c r="R29" s="474"/>
    </row>
    <row r="30" spans="1:20" x14ac:dyDescent="0.35">
      <c r="A30" s="219" t="s">
        <v>539</v>
      </c>
      <c r="B30" s="185"/>
      <c r="C30" s="265"/>
      <c r="D30" s="262"/>
      <c r="E30" s="192"/>
      <c r="F30" s="192"/>
      <c r="G30" s="192"/>
      <c r="H30" s="212">
        <f t="shared" si="6"/>
        <v>0</v>
      </c>
      <c r="I30" s="192">
        <f t="shared" si="4"/>
        <v>0</v>
      </c>
      <c r="J30" s="213">
        <f t="shared" si="5"/>
        <v>0</v>
      </c>
      <c r="K30" s="410"/>
      <c r="L30" s="411"/>
      <c r="M30" s="411"/>
      <c r="N30" s="411"/>
      <c r="O30" s="214">
        <f t="shared" si="7"/>
        <v>0</v>
      </c>
      <c r="P30" s="411">
        <f t="shared" si="8"/>
        <v>0</v>
      </c>
      <c r="Q30" s="215">
        <f t="shared" si="9"/>
        <v>0</v>
      </c>
      <c r="R30" s="473"/>
    </row>
    <row r="31" spans="1:20" x14ac:dyDescent="0.35">
      <c r="A31" s="193" t="s">
        <v>540</v>
      </c>
      <c r="B31" s="185"/>
      <c r="C31" s="267"/>
      <c r="D31" s="263"/>
      <c r="E31" s="180"/>
      <c r="F31" s="180"/>
      <c r="G31" s="180"/>
      <c r="H31" s="212">
        <f t="shared" si="6"/>
        <v>0</v>
      </c>
      <c r="I31" s="180">
        <f t="shared" si="4"/>
        <v>0</v>
      </c>
      <c r="J31" s="202">
        <f t="shared" si="5"/>
        <v>0</v>
      </c>
      <c r="K31" s="412"/>
      <c r="L31" s="413"/>
      <c r="M31" s="413"/>
      <c r="N31" s="413"/>
      <c r="O31" s="203">
        <f t="shared" si="7"/>
        <v>0</v>
      </c>
      <c r="P31" s="413">
        <f t="shared" si="8"/>
        <v>0</v>
      </c>
      <c r="Q31" s="204">
        <f t="shared" si="9"/>
        <v>0</v>
      </c>
      <c r="R31" s="474"/>
    </row>
    <row r="32" spans="1:20" x14ac:dyDescent="0.35">
      <c r="A32" s="219" t="s">
        <v>541</v>
      </c>
      <c r="B32" s="185"/>
      <c r="C32" s="265"/>
      <c r="D32" s="262"/>
      <c r="E32" s="192"/>
      <c r="F32" s="192"/>
      <c r="G32" s="192"/>
      <c r="H32" s="212">
        <f t="shared" si="6"/>
        <v>0</v>
      </c>
      <c r="I32" s="192">
        <f t="shared" si="4"/>
        <v>0</v>
      </c>
      <c r="J32" s="213">
        <f t="shared" si="5"/>
        <v>0</v>
      </c>
      <c r="K32" s="410"/>
      <c r="L32" s="411"/>
      <c r="M32" s="411"/>
      <c r="N32" s="411"/>
      <c r="O32" s="214">
        <f t="shared" si="7"/>
        <v>0</v>
      </c>
      <c r="P32" s="411">
        <f t="shared" si="8"/>
        <v>0</v>
      </c>
      <c r="Q32" s="215">
        <f t="shared" si="9"/>
        <v>0</v>
      </c>
      <c r="R32" s="473"/>
    </row>
    <row r="33" spans="1:20" x14ac:dyDescent="0.35">
      <c r="A33" s="193" t="s">
        <v>542</v>
      </c>
      <c r="B33" s="185"/>
      <c r="C33" s="267"/>
      <c r="D33" s="263"/>
      <c r="E33" s="180"/>
      <c r="F33" s="180"/>
      <c r="G33" s="180"/>
      <c r="H33" s="212">
        <f t="shared" si="6"/>
        <v>0</v>
      </c>
      <c r="I33" s="180">
        <f t="shared" si="4"/>
        <v>0</v>
      </c>
      <c r="J33" s="202">
        <f t="shared" si="5"/>
        <v>0</v>
      </c>
      <c r="K33" s="412"/>
      <c r="L33" s="413"/>
      <c r="M33" s="413"/>
      <c r="N33" s="413"/>
      <c r="O33" s="203">
        <f t="shared" si="7"/>
        <v>0</v>
      </c>
      <c r="P33" s="413">
        <f t="shared" si="8"/>
        <v>0</v>
      </c>
      <c r="Q33" s="204">
        <f t="shared" si="9"/>
        <v>0</v>
      </c>
      <c r="R33" s="474"/>
    </row>
    <row r="34" spans="1:20" x14ac:dyDescent="0.35">
      <c r="A34" s="219" t="s">
        <v>543</v>
      </c>
      <c r="B34" s="185"/>
      <c r="C34" s="265"/>
      <c r="D34" s="262"/>
      <c r="E34" s="192"/>
      <c r="F34" s="192"/>
      <c r="G34" s="192"/>
      <c r="H34" s="212">
        <f t="shared" si="6"/>
        <v>0</v>
      </c>
      <c r="I34" s="192">
        <f t="shared" si="4"/>
        <v>0</v>
      </c>
      <c r="J34" s="213">
        <f t="shared" si="5"/>
        <v>0</v>
      </c>
      <c r="K34" s="410"/>
      <c r="L34" s="411"/>
      <c r="M34" s="411"/>
      <c r="N34" s="411"/>
      <c r="O34" s="214">
        <f t="shared" si="7"/>
        <v>0</v>
      </c>
      <c r="P34" s="411">
        <f t="shared" si="8"/>
        <v>0</v>
      </c>
      <c r="Q34" s="215">
        <f t="shared" si="9"/>
        <v>0</v>
      </c>
      <c r="R34" s="473"/>
    </row>
    <row r="35" spans="1:20" x14ac:dyDescent="0.35">
      <c r="A35" s="193" t="s">
        <v>544</v>
      </c>
      <c r="B35" s="185"/>
      <c r="C35" s="267"/>
      <c r="D35" s="263"/>
      <c r="E35" s="180"/>
      <c r="F35" s="180"/>
      <c r="G35" s="180"/>
      <c r="H35" s="212">
        <f t="shared" si="6"/>
        <v>0</v>
      </c>
      <c r="I35" s="180">
        <f t="shared" si="4"/>
        <v>0</v>
      </c>
      <c r="J35" s="202">
        <f t="shared" si="5"/>
        <v>0</v>
      </c>
      <c r="K35" s="412"/>
      <c r="L35" s="413"/>
      <c r="M35" s="413"/>
      <c r="N35" s="413"/>
      <c r="O35" s="203">
        <f t="shared" si="7"/>
        <v>0</v>
      </c>
      <c r="P35" s="413">
        <f t="shared" si="8"/>
        <v>0</v>
      </c>
      <c r="Q35" s="204">
        <f t="shared" si="9"/>
        <v>0</v>
      </c>
      <c r="R35" s="474"/>
    </row>
    <row r="36" spans="1:20" x14ac:dyDescent="0.35">
      <c r="A36" s="219" t="s">
        <v>545</v>
      </c>
      <c r="B36" s="185"/>
      <c r="C36" s="265"/>
      <c r="D36" s="262"/>
      <c r="E36" s="192"/>
      <c r="F36" s="192"/>
      <c r="G36" s="192"/>
      <c r="H36" s="212">
        <f t="shared" si="6"/>
        <v>0</v>
      </c>
      <c r="I36" s="192">
        <f t="shared" si="4"/>
        <v>0</v>
      </c>
      <c r="J36" s="213">
        <f t="shared" si="5"/>
        <v>0</v>
      </c>
      <c r="K36" s="410"/>
      <c r="L36" s="411"/>
      <c r="M36" s="411"/>
      <c r="N36" s="411"/>
      <c r="O36" s="214">
        <f t="shared" si="7"/>
        <v>0</v>
      </c>
      <c r="P36" s="411">
        <f t="shared" si="8"/>
        <v>0</v>
      </c>
      <c r="Q36" s="215">
        <f t="shared" si="9"/>
        <v>0</v>
      </c>
      <c r="R36" s="473"/>
    </row>
    <row r="37" spans="1:20" x14ac:dyDescent="0.35">
      <c r="A37" s="193" t="s">
        <v>546</v>
      </c>
      <c r="B37" s="185"/>
      <c r="C37" s="267"/>
      <c r="D37" s="263"/>
      <c r="E37" s="180"/>
      <c r="F37" s="180"/>
      <c r="G37" s="180"/>
      <c r="H37" s="212">
        <f t="shared" si="6"/>
        <v>0</v>
      </c>
      <c r="I37" s="180">
        <f t="shared" si="4"/>
        <v>0</v>
      </c>
      <c r="J37" s="202">
        <f t="shared" si="5"/>
        <v>0</v>
      </c>
      <c r="K37" s="412"/>
      <c r="L37" s="413"/>
      <c r="M37" s="413"/>
      <c r="N37" s="413"/>
      <c r="O37" s="203">
        <f t="shared" si="7"/>
        <v>0</v>
      </c>
      <c r="P37" s="413">
        <f t="shared" si="8"/>
        <v>0</v>
      </c>
      <c r="Q37" s="204">
        <f t="shared" si="9"/>
        <v>0</v>
      </c>
      <c r="R37" s="474"/>
    </row>
    <row r="38" spans="1:20" x14ac:dyDescent="0.35">
      <c r="A38" s="193" t="s">
        <v>478</v>
      </c>
      <c r="B38" s="185"/>
      <c r="C38" s="267"/>
      <c r="D38" s="263"/>
      <c r="E38" s="180"/>
      <c r="F38" s="180"/>
      <c r="G38" s="180"/>
      <c r="H38" s="212">
        <f t="shared" ref="H38:H39" si="10">F38+D38</f>
        <v>0</v>
      </c>
      <c r="I38" s="180">
        <f t="shared" ref="I38:I39" si="11">H38*0.5%</f>
        <v>0</v>
      </c>
      <c r="J38" s="202">
        <f t="shared" ref="J38:J39" si="12">H38-I38</f>
        <v>0</v>
      </c>
      <c r="K38" s="412"/>
      <c r="L38" s="413"/>
      <c r="M38" s="413"/>
      <c r="N38" s="413"/>
      <c r="O38" s="203">
        <f t="shared" ref="O38:O39" si="13">N38+L38</f>
        <v>0</v>
      </c>
      <c r="P38" s="413">
        <f t="shared" ref="P38:P39" si="14">O38*0.5%</f>
        <v>0</v>
      </c>
      <c r="Q38" s="204">
        <f t="shared" ref="Q38:Q39" si="15">O38-P38</f>
        <v>0</v>
      </c>
      <c r="R38" s="474"/>
    </row>
    <row r="39" spans="1:20" x14ac:dyDescent="0.35">
      <c r="A39" s="193" t="s">
        <v>479</v>
      </c>
      <c r="B39" s="185"/>
      <c r="C39" s="267"/>
      <c r="D39" s="263"/>
      <c r="E39" s="180"/>
      <c r="F39" s="180"/>
      <c r="G39" s="180"/>
      <c r="H39" s="212">
        <f t="shared" si="10"/>
        <v>0</v>
      </c>
      <c r="I39" s="180">
        <f t="shared" si="11"/>
        <v>0</v>
      </c>
      <c r="J39" s="202">
        <f t="shared" si="12"/>
        <v>0</v>
      </c>
      <c r="K39" s="412"/>
      <c r="L39" s="413"/>
      <c r="M39" s="413"/>
      <c r="N39" s="413"/>
      <c r="O39" s="203">
        <f t="shared" si="13"/>
        <v>0</v>
      </c>
      <c r="P39" s="413">
        <f t="shared" si="14"/>
        <v>0</v>
      </c>
      <c r="Q39" s="204">
        <f t="shared" si="15"/>
        <v>0</v>
      </c>
      <c r="R39" s="474"/>
    </row>
    <row r="40" spans="1:20" x14ac:dyDescent="0.35">
      <c r="A40" s="193" t="s">
        <v>210</v>
      </c>
      <c r="B40" s="185"/>
      <c r="C40" s="267"/>
      <c r="D40" s="263"/>
      <c r="E40" s="180"/>
      <c r="F40" s="180"/>
      <c r="G40" s="180"/>
      <c r="H40" s="212">
        <f t="shared" si="0"/>
        <v>0</v>
      </c>
      <c r="I40" s="180">
        <f t="shared" ref="I40:I43" si="16">H40*0.5%</f>
        <v>0</v>
      </c>
      <c r="J40" s="202">
        <f t="shared" ref="J40:J43" si="17">H40-I40</f>
        <v>0</v>
      </c>
      <c r="K40" s="412"/>
      <c r="L40" s="413"/>
      <c r="M40" s="413"/>
      <c r="N40" s="413"/>
      <c r="O40" s="203">
        <f t="shared" si="1"/>
        <v>0</v>
      </c>
      <c r="P40" s="413">
        <f t="shared" si="2"/>
        <v>0</v>
      </c>
      <c r="Q40" s="204">
        <f t="shared" si="3"/>
        <v>0</v>
      </c>
      <c r="R40" s="474"/>
    </row>
    <row r="41" spans="1:20" x14ac:dyDescent="0.35">
      <c r="A41" s="193" t="s">
        <v>210</v>
      </c>
      <c r="B41" s="185"/>
      <c r="C41" s="267"/>
      <c r="D41" s="263"/>
      <c r="E41" s="180"/>
      <c r="F41" s="180"/>
      <c r="G41" s="180"/>
      <c r="H41" s="212">
        <f t="shared" si="0"/>
        <v>0</v>
      </c>
      <c r="I41" s="180">
        <f t="shared" si="16"/>
        <v>0</v>
      </c>
      <c r="J41" s="202">
        <f t="shared" si="17"/>
        <v>0</v>
      </c>
      <c r="K41" s="412"/>
      <c r="L41" s="413"/>
      <c r="M41" s="413"/>
      <c r="N41" s="413"/>
      <c r="O41" s="203">
        <f t="shared" si="1"/>
        <v>0</v>
      </c>
      <c r="P41" s="413">
        <f t="shared" si="2"/>
        <v>0</v>
      </c>
      <c r="Q41" s="204">
        <f t="shared" si="3"/>
        <v>0</v>
      </c>
      <c r="R41" s="474"/>
    </row>
    <row r="42" spans="1:20" x14ac:dyDescent="0.35">
      <c r="A42" s="193" t="s">
        <v>209</v>
      </c>
      <c r="B42" s="185"/>
      <c r="C42" s="267"/>
      <c r="D42" s="263"/>
      <c r="E42" s="180"/>
      <c r="F42" s="180"/>
      <c r="G42" s="180"/>
      <c r="H42" s="212">
        <f t="shared" si="0"/>
        <v>0</v>
      </c>
      <c r="I42" s="180">
        <f t="shared" si="16"/>
        <v>0</v>
      </c>
      <c r="J42" s="202">
        <f t="shared" si="17"/>
        <v>0</v>
      </c>
      <c r="K42" s="412"/>
      <c r="L42" s="413"/>
      <c r="M42" s="413"/>
      <c r="N42" s="413"/>
      <c r="O42" s="203">
        <f t="shared" si="1"/>
        <v>0</v>
      </c>
      <c r="P42" s="413">
        <f t="shared" si="2"/>
        <v>0</v>
      </c>
      <c r="Q42" s="204">
        <f t="shared" si="3"/>
        <v>0</v>
      </c>
      <c r="R42" s="474"/>
    </row>
    <row r="43" spans="1:20" ht="15" thickBot="1" x14ac:dyDescent="0.4">
      <c r="A43" s="323" t="s">
        <v>209</v>
      </c>
      <c r="B43" s="322"/>
      <c r="C43" s="268"/>
      <c r="D43" s="264"/>
      <c r="E43" s="237"/>
      <c r="F43" s="237"/>
      <c r="G43" s="237"/>
      <c r="H43" s="212">
        <f t="shared" si="0"/>
        <v>0</v>
      </c>
      <c r="I43" s="237">
        <f t="shared" si="16"/>
        <v>0</v>
      </c>
      <c r="J43" s="239">
        <f t="shared" si="17"/>
        <v>0</v>
      </c>
      <c r="K43" s="414"/>
      <c r="L43" s="415"/>
      <c r="M43" s="415"/>
      <c r="N43" s="415"/>
      <c r="O43" s="240">
        <f t="shared" si="1"/>
        <v>0</v>
      </c>
      <c r="P43" s="415">
        <f t="shared" si="2"/>
        <v>0</v>
      </c>
      <c r="Q43" s="241">
        <f t="shared" si="3"/>
        <v>0</v>
      </c>
      <c r="R43" s="475"/>
    </row>
    <row r="44" spans="1:20" s="476" customFormat="1" ht="15" thickBot="1" x14ac:dyDescent="0.4">
      <c r="C44" s="417" t="s">
        <v>52</v>
      </c>
      <c r="D44" s="418">
        <f>MAXA(D18:D43)</f>
        <v>0</v>
      </c>
      <c r="E44" s="418">
        <f t="shared" ref="E44:Q44" si="18">SUM(E18:E43)</f>
        <v>0</v>
      </c>
      <c r="F44" s="418">
        <f>MAXA(F18:F43)</f>
        <v>0</v>
      </c>
      <c r="G44" s="418">
        <f>SUM(G18:G43)</f>
        <v>0</v>
      </c>
      <c r="H44" s="418">
        <f>MAXA(H18:H43)</f>
        <v>0</v>
      </c>
      <c r="I44" s="418">
        <f t="shared" si="18"/>
        <v>0</v>
      </c>
      <c r="J44" s="418">
        <f>SUM(J18:J43)</f>
        <v>0</v>
      </c>
      <c r="K44" s="418">
        <f>MAXA(K18:K43)</f>
        <v>0</v>
      </c>
      <c r="L44" s="418">
        <f t="shared" si="18"/>
        <v>0</v>
      </c>
      <c r="M44" s="418">
        <f>MAXA(M18:M43)</f>
        <v>0</v>
      </c>
      <c r="N44" s="418">
        <f t="shared" si="18"/>
        <v>0</v>
      </c>
      <c r="O44" s="418">
        <f t="shared" si="18"/>
        <v>0</v>
      </c>
      <c r="P44" s="418">
        <f t="shared" si="18"/>
        <v>0</v>
      </c>
      <c r="Q44" s="419">
        <f t="shared" si="18"/>
        <v>0</v>
      </c>
      <c r="R44" s="477"/>
    </row>
    <row r="46" spans="1:20" ht="15" thickBot="1" x14ac:dyDescent="0.4"/>
    <row r="47" spans="1:20" ht="15.75" customHeight="1" x14ac:dyDescent="0.45">
      <c r="A47" s="1613" t="s">
        <v>375</v>
      </c>
      <c r="B47" s="1614"/>
      <c r="C47" s="1614"/>
      <c r="D47" s="1614"/>
      <c r="E47" s="1614"/>
      <c r="F47" s="1614"/>
      <c r="G47" s="1614"/>
      <c r="H47" s="1614"/>
      <c r="I47" s="1614"/>
      <c r="J47" s="1614"/>
      <c r="K47" s="1614"/>
      <c r="L47" s="1614"/>
      <c r="M47" s="1614"/>
      <c r="N47" s="1614"/>
      <c r="O47" s="1614"/>
      <c r="P47" s="1614"/>
      <c r="Q47" s="1614"/>
      <c r="R47" s="1614"/>
      <c r="S47" s="1614"/>
      <c r="T47" s="1615"/>
    </row>
    <row r="48" spans="1:20" ht="78" customHeight="1" x14ac:dyDescent="0.35">
      <c r="A48" s="1616" t="s">
        <v>356</v>
      </c>
      <c r="B48" s="1618" t="s">
        <v>376</v>
      </c>
      <c r="C48" s="376" t="s">
        <v>377</v>
      </c>
      <c r="D48" s="377" t="s">
        <v>378</v>
      </c>
      <c r="E48" s="376" t="s">
        <v>379</v>
      </c>
      <c r="F48" s="378" t="s">
        <v>380</v>
      </c>
      <c r="G48" s="378" t="s">
        <v>381</v>
      </c>
      <c r="H48" s="377" t="s">
        <v>382</v>
      </c>
      <c r="I48" s="377" t="s">
        <v>380</v>
      </c>
      <c r="J48" s="1636" t="s">
        <v>383</v>
      </c>
      <c r="K48" s="379" t="s">
        <v>381</v>
      </c>
      <c r="L48" s="377" t="s">
        <v>384</v>
      </c>
      <c r="M48" s="379" t="s">
        <v>385</v>
      </c>
      <c r="N48" s="377" t="s">
        <v>386</v>
      </c>
      <c r="O48" s="379" t="s">
        <v>387</v>
      </c>
      <c r="P48" s="379" t="s">
        <v>388</v>
      </c>
      <c r="Q48" s="379" t="s">
        <v>389</v>
      </c>
      <c r="R48" s="379" t="s">
        <v>390</v>
      </c>
      <c r="S48" s="379" t="s">
        <v>391</v>
      </c>
      <c r="T48" s="380" t="s">
        <v>392</v>
      </c>
    </row>
    <row r="49" spans="1:20" x14ac:dyDescent="0.35">
      <c r="A49" s="1617"/>
      <c r="B49" s="1619"/>
      <c r="C49" s="559" t="s">
        <v>393</v>
      </c>
      <c r="D49" s="560" t="s">
        <v>326</v>
      </c>
      <c r="E49" s="559" t="s">
        <v>394</v>
      </c>
      <c r="F49" s="559" t="s">
        <v>395</v>
      </c>
      <c r="G49" s="559" t="s">
        <v>326</v>
      </c>
      <c r="H49" s="561" t="s">
        <v>394</v>
      </c>
      <c r="I49" s="559" t="s">
        <v>395</v>
      </c>
      <c r="J49" s="1637"/>
      <c r="K49" s="559" t="s">
        <v>326</v>
      </c>
      <c r="L49" s="559" t="s">
        <v>326</v>
      </c>
      <c r="M49" s="559" t="s">
        <v>326</v>
      </c>
      <c r="N49" s="559" t="s">
        <v>328</v>
      </c>
      <c r="O49" s="559" t="s">
        <v>328</v>
      </c>
      <c r="P49" s="559" t="s">
        <v>326</v>
      </c>
      <c r="Q49" s="562" t="s">
        <v>328</v>
      </c>
      <c r="R49" s="562" t="s">
        <v>374</v>
      </c>
      <c r="S49" s="559" t="s">
        <v>326</v>
      </c>
      <c r="T49" s="563" t="s">
        <v>374</v>
      </c>
    </row>
    <row r="50" spans="1:20" x14ac:dyDescent="0.35">
      <c r="A50" s="118" t="s">
        <v>211</v>
      </c>
      <c r="B50" s="388" t="str">
        <f>VLOOKUP(A50,'urbano_PIANO_INV-INFR'!D$102:E$123,2,FALSE)</f>
        <v>SPECIFICARE______</v>
      </c>
      <c r="C50" s="389"/>
      <c r="D50" s="390"/>
      <c r="E50" s="118"/>
      <c r="F50" s="181"/>
      <c r="G50" s="180"/>
      <c r="H50" s="556"/>
      <c r="I50" s="447"/>
      <c r="J50" s="182"/>
      <c r="K50" s="179"/>
      <c r="L50" s="180"/>
      <c r="M50" s="201">
        <f>K50+L50</f>
        <v>0</v>
      </c>
      <c r="N50" s="183"/>
      <c r="O50" s="183"/>
      <c r="P50" s="180"/>
      <c r="Q50" s="118"/>
      <c r="R50" s="118"/>
      <c r="S50" s="180"/>
      <c r="T50" s="428"/>
    </row>
    <row r="51" spans="1:20" x14ac:dyDescent="0.35">
      <c r="A51" s="557" t="s">
        <v>209</v>
      </c>
      <c r="B51" s="388" t="str">
        <f>VLOOKUP(A51,'urbano_PIANO_INV-INFR'!D$102:E$123,2,FALSE)</f>
        <v>SPECIFICARE______</v>
      </c>
      <c r="C51" s="391"/>
      <c r="D51" s="392"/>
      <c r="E51" s="391"/>
      <c r="F51" s="186"/>
      <c r="G51" s="390"/>
      <c r="H51" s="558"/>
      <c r="I51" s="447"/>
      <c r="J51" s="182"/>
      <c r="K51" s="179"/>
      <c r="L51" s="180"/>
      <c r="M51" s="201">
        <f t="shared" ref="M51:M83" si="19">K51+L51</f>
        <v>0</v>
      </c>
      <c r="N51" s="183"/>
      <c r="O51" s="183"/>
      <c r="P51" s="180"/>
      <c r="Q51" s="118"/>
      <c r="R51" s="118"/>
      <c r="S51" s="180"/>
      <c r="T51" s="428"/>
    </row>
    <row r="52" spans="1:20" x14ac:dyDescent="0.35">
      <c r="A52" s="557" t="s">
        <v>209</v>
      </c>
      <c r="B52" s="388" t="str">
        <f>VLOOKUP(A52,'urbano_PIANO_INV-INFR'!D$102:E$123,2,FALSE)</f>
        <v>SPECIFICARE______</v>
      </c>
      <c r="C52" s="112"/>
      <c r="D52" s="390"/>
      <c r="E52" s="118"/>
      <c r="F52" s="181"/>
      <c r="G52" s="179"/>
      <c r="H52" s="118"/>
      <c r="I52" s="447"/>
      <c r="J52" s="182"/>
      <c r="K52" s="179"/>
      <c r="L52" s="180"/>
      <c r="M52" s="201">
        <f t="shared" si="19"/>
        <v>0</v>
      </c>
      <c r="N52" s="183"/>
      <c r="O52" s="118"/>
      <c r="P52" s="180"/>
      <c r="Q52" s="118"/>
      <c r="R52" s="118"/>
      <c r="S52" s="180"/>
      <c r="T52" s="428"/>
    </row>
    <row r="53" spans="1:20" x14ac:dyDescent="0.35">
      <c r="A53" s="557" t="s">
        <v>211</v>
      </c>
      <c r="B53" s="388" t="str">
        <f>VLOOKUP(A53,'urbano_PIANO_INV-INFR'!D$102:E$123,2,FALSE)</f>
        <v>SPECIFICARE______</v>
      </c>
      <c r="C53" s="112"/>
      <c r="D53" s="390"/>
      <c r="E53" s="118"/>
      <c r="F53" s="181"/>
      <c r="G53" s="179"/>
      <c r="H53" s="118"/>
      <c r="I53" s="447"/>
      <c r="J53" s="182"/>
      <c r="K53" s="179"/>
      <c r="L53" s="180"/>
      <c r="M53" s="201">
        <f t="shared" si="19"/>
        <v>0</v>
      </c>
      <c r="N53" s="183"/>
      <c r="O53" s="118"/>
      <c r="P53" s="180"/>
      <c r="Q53" s="118"/>
      <c r="R53" s="118"/>
      <c r="S53" s="180"/>
      <c r="T53" s="428"/>
    </row>
    <row r="54" spans="1:20" x14ac:dyDescent="0.35">
      <c r="A54" s="118" t="s">
        <v>468</v>
      </c>
      <c r="B54" s="388" t="str">
        <f>VLOOKUP(A54,'urbano_PIANO_INV-INFR'!D$102:E$123,2,FALSE)</f>
        <v>SPECIFICARE______</v>
      </c>
      <c r="C54" s="389"/>
      <c r="D54" s="390"/>
      <c r="E54" s="118"/>
      <c r="F54" s="181"/>
      <c r="G54" s="180"/>
      <c r="H54" s="556"/>
      <c r="I54" s="447"/>
      <c r="J54" s="182"/>
      <c r="K54" s="179"/>
      <c r="L54" s="180"/>
      <c r="M54" s="201">
        <f t="shared" si="19"/>
        <v>0</v>
      </c>
      <c r="N54" s="183"/>
      <c r="O54" s="183"/>
      <c r="P54" s="180"/>
      <c r="Q54" s="118"/>
      <c r="R54" s="118"/>
      <c r="S54" s="180"/>
      <c r="T54" s="428"/>
    </row>
    <row r="55" spans="1:20" x14ac:dyDescent="0.35">
      <c r="A55" s="557" t="s">
        <v>479</v>
      </c>
      <c r="B55" s="388" t="e">
        <f>VLOOKUP(A55,'urbano_PIANO_INV-INFR'!D$102:E$123,2,FALSE)</f>
        <v>#N/A</v>
      </c>
      <c r="C55" s="391"/>
      <c r="D55" s="392"/>
      <c r="E55" s="391"/>
      <c r="F55" s="186"/>
      <c r="G55" s="390"/>
      <c r="H55" s="558"/>
      <c r="I55" s="447"/>
      <c r="J55" s="182"/>
      <c r="K55" s="179"/>
      <c r="L55" s="180"/>
      <c r="M55" s="201">
        <f t="shared" ref="M55:M77" si="20">K55+L55</f>
        <v>0</v>
      </c>
      <c r="N55" s="183"/>
      <c r="O55" s="183"/>
      <c r="P55" s="180"/>
      <c r="Q55" s="118"/>
      <c r="R55" s="118"/>
      <c r="S55" s="180"/>
      <c r="T55" s="428"/>
    </row>
    <row r="56" spans="1:20" x14ac:dyDescent="0.35">
      <c r="A56" s="557" t="s">
        <v>535</v>
      </c>
      <c r="B56" s="388" t="e">
        <f>VLOOKUP(A56,'urbano_PIANO_INV-INFR'!D$102:E$123,2,FALSE)</f>
        <v>#N/A</v>
      </c>
      <c r="C56" s="112"/>
      <c r="D56" s="390"/>
      <c r="E56" s="118"/>
      <c r="F56" s="181"/>
      <c r="G56" s="179"/>
      <c r="H56" s="118"/>
      <c r="I56" s="447"/>
      <c r="J56" s="182"/>
      <c r="K56" s="179"/>
      <c r="L56" s="180"/>
      <c r="M56" s="201">
        <f t="shared" si="20"/>
        <v>0</v>
      </c>
      <c r="N56" s="183"/>
      <c r="O56" s="118"/>
      <c r="P56" s="180"/>
      <c r="Q56" s="118"/>
      <c r="R56" s="118"/>
      <c r="S56" s="180"/>
      <c r="T56" s="428"/>
    </row>
    <row r="57" spans="1:20" x14ac:dyDescent="0.35">
      <c r="A57" s="557" t="s">
        <v>537</v>
      </c>
      <c r="B57" s="388" t="e">
        <f>VLOOKUP(A57,'urbano_PIANO_INV-INFR'!D$102:E$123,2,FALSE)</f>
        <v>#N/A</v>
      </c>
      <c r="C57" s="112"/>
      <c r="D57" s="390"/>
      <c r="E57" s="118"/>
      <c r="F57" s="181"/>
      <c r="G57" s="179"/>
      <c r="H57" s="118"/>
      <c r="I57" s="447"/>
      <c r="J57" s="182"/>
      <c r="K57" s="179"/>
      <c r="L57" s="180"/>
      <c r="M57" s="201">
        <f t="shared" si="20"/>
        <v>0</v>
      </c>
      <c r="N57" s="183"/>
      <c r="O57" s="118"/>
      <c r="P57" s="180"/>
      <c r="Q57" s="118"/>
      <c r="R57" s="118"/>
      <c r="S57" s="180"/>
      <c r="T57" s="428"/>
    </row>
    <row r="58" spans="1:20" x14ac:dyDescent="0.35">
      <c r="A58" s="118" t="s">
        <v>539</v>
      </c>
      <c r="B58" s="388" t="e">
        <f>VLOOKUP(A58,'urbano_PIANO_INV-INFR'!D$102:E$123,2,FALSE)</f>
        <v>#N/A</v>
      </c>
      <c r="C58" s="389"/>
      <c r="D58" s="390"/>
      <c r="E58" s="118"/>
      <c r="F58" s="181"/>
      <c r="G58" s="180"/>
      <c r="H58" s="556"/>
      <c r="I58" s="447"/>
      <c r="J58" s="182"/>
      <c r="K58" s="179"/>
      <c r="L58" s="180"/>
      <c r="M58" s="201">
        <f t="shared" si="20"/>
        <v>0</v>
      </c>
      <c r="N58" s="183"/>
      <c r="O58" s="183"/>
      <c r="P58" s="180"/>
      <c r="Q58" s="118"/>
      <c r="R58" s="118"/>
      <c r="S58" s="180"/>
      <c r="T58" s="428"/>
    </row>
    <row r="59" spans="1:20" x14ac:dyDescent="0.35">
      <c r="A59" s="557" t="s">
        <v>541</v>
      </c>
      <c r="B59" s="388" t="e">
        <f>VLOOKUP(A59,'urbano_PIANO_INV-INFR'!D$102:E$123,2,FALSE)</f>
        <v>#N/A</v>
      </c>
      <c r="C59" s="391"/>
      <c r="D59" s="392"/>
      <c r="E59" s="391"/>
      <c r="F59" s="186"/>
      <c r="G59" s="390"/>
      <c r="H59" s="558"/>
      <c r="I59" s="447"/>
      <c r="J59" s="182"/>
      <c r="K59" s="179"/>
      <c r="L59" s="180"/>
      <c r="M59" s="201">
        <f t="shared" si="20"/>
        <v>0</v>
      </c>
      <c r="N59" s="183"/>
      <c r="O59" s="183"/>
      <c r="P59" s="180"/>
      <c r="Q59" s="118"/>
      <c r="R59" s="118"/>
      <c r="S59" s="180"/>
      <c r="T59" s="428"/>
    </row>
    <row r="60" spans="1:20" x14ac:dyDescent="0.35">
      <c r="A60" s="557" t="s">
        <v>543</v>
      </c>
      <c r="B60" s="388" t="e">
        <f>VLOOKUP(A60,'urbano_PIANO_INV-INFR'!D$102:E$123,2,FALSE)</f>
        <v>#N/A</v>
      </c>
      <c r="C60" s="112"/>
      <c r="D60" s="390"/>
      <c r="E60" s="118"/>
      <c r="F60" s="181"/>
      <c r="G60" s="179"/>
      <c r="H60" s="118"/>
      <c r="I60" s="447"/>
      <c r="J60" s="182"/>
      <c r="K60" s="179"/>
      <c r="L60" s="180"/>
      <c r="M60" s="201">
        <f t="shared" si="20"/>
        <v>0</v>
      </c>
      <c r="N60" s="183"/>
      <c r="O60" s="118"/>
      <c r="P60" s="180"/>
      <c r="Q60" s="118"/>
      <c r="R60" s="118"/>
      <c r="S60" s="180"/>
      <c r="T60" s="428"/>
    </row>
    <row r="61" spans="1:20" x14ac:dyDescent="0.35">
      <c r="A61" s="557" t="s">
        <v>545</v>
      </c>
      <c r="B61" s="388" t="e">
        <f>VLOOKUP(A61,'urbano_PIANO_INV-INFR'!D$102:E$123,2,FALSE)</f>
        <v>#N/A</v>
      </c>
      <c r="C61" s="112"/>
      <c r="D61" s="390"/>
      <c r="E61" s="118"/>
      <c r="F61" s="181"/>
      <c r="G61" s="179"/>
      <c r="H61" s="118"/>
      <c r="I61" s="447"/>
      <c r="J61" s="182"/>
      <c r="K61" s="179"/>
      <c r="L61" s="180"/>
      <c r="M61" s="201">
        <f t="shared" si="20"/>
        <v>0</v>
      </c>
      <c r="N61" s="183"/>
      <c r="O61" s="118"/>
      <c r="P61" s="180"/>
      <c r="Q61" s="118"/>
      <c r="R61" s="118"/>
      <c r="S61" s="180"/>
      <c r="T61" s="428"/>
    </row>
    <row r="62" spans="1:20" x14ac:dyDescent="0.35">
      <c r="A62" s="118" t="s">
        <v>547</v>
      </c>
      <c r="B62" s="388" t="e">
        <f>VLOOKUP(A62,'urbano_PIANO_INV-INFR'!D$102:E$123,2,FALSE)</f>
        <v>#N/A</v>
      </c>
      <c r="C62" s="389"/>
      <c r="D62" s="390"/>
      <c r="E62" s="118"/>
      <c r="F62" s="181"/>
      <c r="G62" s="180"/>
      <c r="H62" s="556"/>
      <c r="I62" s="447"/>
      <c r="J62" s="182"/>
      <c r="K62" s="179"/>
      <c r="L62" s="180"/>
      <c r="M62" s="201">
        <f t="shared" si="20"/>
        <v>0</v>
      </c>
      <c r="N62" s="183"/>
      <c r="O62" s="183"/>
      <c r="P62" s="180"/>
      <c r="Q62" s="118"/>
      <c r="R62" s="118"/>
      <c r="S62" s="180"/>
      <c r="T62" s="428"/>
    </row>
    <row r="63" spans="1:20" x14ac:dyDescent="0.35">
      <c r="A63" s="557" t="s">
        <v>548</v>
      </c>
      <c r="B63" s="388" t="e">
        <f>VLOOKUP(A63,'urbano_PIANO_INV-INFR'!D$102:E$123,2,FALSE)</f>
        <v>#N/A</v>
      </c>
      <c r="C63" s="391"/>
      <c r="D63" s="392"/>
      <c r="E63" s="391"/>
      <c r="F63" s="186"/>
      <c r="G63" s="390"/>
      <c r="H63" s="558"/>
      <c r="I63" s="447"/>
      <c r="J63" s="182"/>
      <c r="K63" s="179"/>
      <c r="L63" s="180"/>
      <c r="M63" s="201">
        <f t="shared" si="20"/>
        <v>0</v>
      </c>
      <c r="N63" s="183"/>
      <c r="O63" s="183"/>
      <c r="P63" s="180"/>
      <c r="Q63" s="118"/>
      <c r="R63" s="118"/>
      <c r="S63" s="180"/>
      <c r="T63" s="428"/>
    </row>
    <row r="64" spans="1:20" x14ac:dyDescent="0.35">
      <c r="A64" s="557" t="s">
        <v>549</v>
      </c>
      <c r="B64" s="388" t="e">
        <f>VLOOKUP(A64,'urbano_PIANO_INV-INFR'!D$102:E$123,2,FALSE)</f>
        <v>#N/A</v>
      </c>
      <c r="C64" s="112"/>
      <c r="D64" s="390"/>
      <c r="E64" s="118"/>
      <c r="F64" s="181"/>
      <c r="G64" s="179"/>
      <c r="H64" s="118"/>
      <c r="I64" s="447"/>
      <c r="J64" s="182"/>
      <c r="K64" s="179"/>
      <c r="L64" s="180"/>
      <c r="M64" s="201">
        <f t="shared" si="20"/>
        <v>0</v>
      </c>
      <c r="N64" s="183"/>
      <c r="O64" s="118"/>
      <c r="P64" s="180"/>
      <c r="Q64" s="118"/>
      <c r="R64" s="118"/>
      <c r="S64" s="180"/>
      <c r="T64" s="428"/>
    </row>
    <row r="65" spans="1:20" x14ac:dyDescent="0.35">
      <c r="A65" s="557" t="s">
        <v>550</v>
      </c>
      <c r="B65" s="388" t="e">
        <f>VLOOKUP(A65,'urbano_PIANO_INV-INFR'!D$102:E$123,2,FALSE)</f>
        <v>#N/A</v>
      </c>
      <c r="C65" s="112"/>
      <c r="D65" s="390"/>
      <c r="E65" s="118"/>
      <c r="F65" s="181"/>
      <c r="G65" s="179"/>
      <c r="H65" s="118"/>
      <c r="I65" s="447"/>
      <c r="J65" s="182"/>
      <c r="K65" s="179"/>
      <c r="L65" s="180"/>
      <c r="M65" s="201">
        <f t="shared" si="20"/>
        <v>0</v>
      </c>
      <c r="N65" s="183"/>
      <c r="O65" s="118"/>
      <c r="P65" s="180"/>
      <c r="Q65" s="118"/>
      <c r="R65" s="118"/>
      <c r="S65" s="180"/>
      <c r="T65" s="428"/>
    </row>
    <row r="66" spans="1:20" x14ac:dyDescent="0.35">
      <c r="A66" s="118" t="s">
        <v>551</v>
      </c>
      <c r="B66" s="388" t="e">
        <f>VLOOKUP(A66,'urbano_PIANO_INV-INFR'!D$102:E$123,2,FALSE)</f>
        <v>#N/A</v>
      </c>
      <c r="C66" s="389"/>
      <c r="D66" s="390"/>
      <c r="E66" s="118"/>
      <c r="F66" s="181"/>
      <c r="G66" s="180"/>
      <c r="H66" s="556"/>
      <c r="I66" s="447"/>
      <c r="J66" s="182"/>
      <c r="K66" s="179"/>
      <c r="L66" s="180"/>
      <c r="M66" s="201">
        <f t="shared" si="20"/>
        <v>0</v>
      </c>
      <c r="N66" s="183"/>
      <c r="O66" s="183"/>
      <c r="P66" s="180"/>
      <c r="Q66" s="118"/>
      <c r="R66" s="118"/>
      <c r="S66" s="180"/>
      <c r="T66" s="428"/>
    </row>
    <row r="67" spans="1:20" x14ac:dyDescent="0.35">
      <c r="A67" s="557" t="s">
        <v>552</v>
      </c>
      <c r="B67" s="388" t="e">
        <f>VLOOKUP(A67,'urbano_PIANO_INV-INFR'!D$102:E$123,2,FALSE)</f>
        <v>#N/A</v>
      </c>
      <c r="C67" s="391"/>
      <c r="D67" s="392"/>
      <c r="E67" s="391"/>
      <c r="F67" s="186"/>
      <c r="G67" s="390"/>
      <c r="H67" s="558"/>
      <c r="I67" s="447"/>
      <c r="J67" s="182"/>
      <c r="K67" s="179"/>
      <c r="L67" s="180"/>
      <c r="M67" s="201">
        <f t="shared" si="20"/>
        <v>0</v>
      </c>
      <c r="N67" s="183"/>
      <c r="O67" s="183"/>
      <c r="P67" s="180"/>
      <c r="Q67" s="118"/>
      <c r="R67" s="118"/>
      <c r="S67" s="180"/>
      <c r="T67" s="428"/>
    </row>
    <row r="68" spans="1:20" x14ac:dyDescent="0.35">
      <c r="A68" s="557" t="s">
        <v>553</v>
      </c>
      <c r="B68" s="388" t="e">
        <f>VLOOKUP(A68,'urbano_PIANO_INV-INFR'!D$102:E$123,2,FALSE)</f>
        <v>#N/A</v>
      </c>
      <c r="C68" s="112"/>
      <c r="D68" s="390"/>
      <c r="E68" s="118"/>
      <c r="F68" s="181"/>
      <c r="G68" s="179"/>
      <c r="H68" s="118"/>
      <c r="I68" s="447"/>
      <c r="J68" s="182"/>
      <c r="K68" s="179"/>
      <c r="L68" s="180"/>
      <c r="M68" s="201">
        <f t="shared" si="20"/>
        <v>0</v>
      </c>
      <c r="N68" s="183"/>
      <c r="O68" s="118"/>
      <c r="P68" s="180"/>
      <c r="Q68" s="118"/>
      <c r="R68" s="118"/>
      <c r="S68" s="180"/>
      <c r="T68" s="428"/>
    </row>
    <row r="69" spans="1:20" x14ac:dyDescent="0.35">
      <c r="A69" s="557" t="s">
        <v>554</v>
      </c>
      <c r="B69" s="388" t="e">
        <f>VLOOKUP(A69,'urbano_PIANO_INV-INFR'!D$102:E$123,2,FALSE)</f>
        <v>#N/A</v>
      </c>
      <c r="C69" s="112"/>
      <c r="D69" s="390"/>
      <c r="E69" s="118"/>
      <c r="F69" s="181"/>
      <c r="G69" s="179"/>
      <c r="H69" s="118"/>
      <c r="I69" s="447"/>
      <c r="J69" s="182"/>
      <c r="K69" s="179"/>
      <c r="L69" s="180"/>
      <c r="M69" s="201">
        <f t="shared" si="20"/>
        <v>0</v>
      </c>
      <c r="N69" s="183"/>
      <c r="O69" s="118"/>
      <c r="P69" s="180"/>
      <c r="Q69" s="118"/>
      <c r="R69" s="118"/>
      <c r="S69" s="180"/>
      <c r="T69" s="428"/>
    </row>
    <row r="70" spans="1:20" x14ac:dyDescent="0.35">
      <c r="A70" s="118" t="s">
        <v>555</v>
      </c>
      <c r="B70" s="388" t="e">
        <f>VLOOKUP(A70,'urbano_PIANO_INV-INFR'!D$102:E$123,2,FALSE)</f>
        <v>#N/A</v>
      </c>
      <c r="C70" s="389"/>
      <c r="D70" s="390"/>
      <c r="E70" s="118"/>
      <c r="F70" s="181"/>
      <c r="G70" s="180"/>
      <c r="H70" s="556"/>
      <c r="I70" s="447"/>
      <c r="J70" s="182"/>
      <c r="K70" s="179"/>
      <c r="L70" s="180"/>
      <c r="M70" s="201">
        <f t="shared" si="20"/>
        <v>0</v>
      </c>
      <c r="N70" s="183"/>
      <c r="O70" s="183"/>
      <c r="P70" s="180"/>
      <c r="Q70" s="118"/>
      <c r="R70" s="118"/>
      <c r="S70" s="180"/>
      <c r="T70" s="428"/>
    </row>
    <row r="71" spans="1:20" x14ac:dyDescent="0.35">
      <c r="A71" s="557" t="s">
        <v>556</v>
      </c>
      <c r="B71" s="388" t="e">
        <f>VLOOKUP(A71,'urbano_PIANO_INV-INFR'!D$102:E$123,2,FALSE)</f>
        <v>#N/A</v>
      </c>
      <c r="C71" s="391"/>
      <c r="D71" s="392"/>
      <c r="E71" s="391"/>
      <c r="F71" s="186"/>
      <c r="G71" s="390"/>
      <c r="H71" s="558"/>
      <c r="I71" s="447"/>
      <c r="J71" s="182"/>
      <c r="K71" s="179"/>
      <c r="L71" s="180"/>
      <c r="M71" s="201">
        <f t="shared" si="20"/>
        <v>0</v>
      </c>
      <c r="N71" s="183"/>
      <c r="O71" s="183"/>
      <c r="P71" s="180"/>
      <c r="Q71" s="118"/>
      <c r="R71" s="118"/>
      <c r="S71" s="180"/>
      <c r="T71" s="428"/>
    </row>
    <row r="72" spans="1:20" x14ac:dyDescent="0.35">
      <c r="A72" s="557" t="s">
        <v>557</v>
      </c>
      <c r="B72" s="388" t="e">
        <f>VLOOKUP(A72,'urbano_PIANO_INV-INFR'!D$102:E$123,2,FALSE)</f>
        <v>#N/A</v>
      </c>
      <c r="C72" s="112"/>
      <c r="D72" s="390"/>
      <c r="E72" s="118"/>
      <c r="F72" s="181"/>
      <c r="G72" s="179"/>
      <c r="H72" s="118"/>
      <c r="I72" s="447"/>
      <c r="J72" s="182"/>
      <c r="K72" s="179"/>
      <c r="L72" s="180"/>
      <c r="M72" s="201">
        <f t="shared" si="20"/>
        <v>0</v>
      </c>
      <c r="N72" s="183"/>
      <c r="O72" s="118"/>
      <c r="P72" s="180"/>
      <c r="Q72" s="118"/>
      <c r="R72" s="118"/>
      <c r="S72" s="180"/>
      <c r="T72" s="428"/>
    </row>
    <row r="73" spans="1:20" x14ac:dyDescent="0.35">
      <c r="A73" s="557" t="s">
        <v>558</v>
      </c>
      <c r="B73" s="388" t="e">
        <f>VLOOKUP(A73,'urbano_PIANO_INV-INFR'!D$102:E$123,2,FALSE)</f>
        <v>#N/A</v>
      </c>
      <c r="C73" s="112"/>
      <c r="D73" s="390"/>
      <c r="E73" s="118"/>
      <c r="F73" s="181"/>
      <c r="G73" s="179"/>
      <c r="H73" s="118"/>
      <c r="I73" s="447"/>
      <c r="J73" s="182"/>
      <c r="K73" s="179"/>
      <c r="L73" s="180"/>
      <c r="M73" s="201">
        <f t="shared" si="20"/>
        <v>0</v>
      </c>
      <c r="N73" s="183"/>
      <c r="O73" s="118"/>
      <c r="P73" s="180"/>
      <c r="Q73" s="118"/>
      <c r="R73" s="118"/>
      <c r="S73" s="180"/>
      <c r="T73" s="428"/>
    </row>
    <row r="74" spans="1:20" x14ac:dyDescent="0.35">
      <c r="A74" s="118" t="s">
        <v>559</v>
      </c>
      <c r="B74" s="388" t="e">
        <f>VLOOKUP(A74,'urbano_PIANO_INV-INFR'!D$102:E$123,2,FALSE)</f>
        <v>#N/A</v>
      </c>
      <c r="C74" s="389"/>
      <c r="D74" s="390"/>
      <c r="E74" s="118"/>
      <c r="F74" s="181"/>
      <c r="G74" s="180"/>
      <c r="H74" s="556"/>
      <c r="I74" s="447"/>
      <c r="J74" s="182"/>
      <c r="K74" s="179"/>
      <c r="L74" s="180"/>
      <c r="M74" s="201">
        <f t="shared" si="20"/>
        <v>0</v>
      </c>
      <c r="N74" s="183"/>
      <c r="O74" s="183"/>
      <c r="P74" s="180"/>
      <c r="Q74" s="118"/>
      <c r="R74" s="118"/>
      <c r="S74" s="180"/>
      <c r="T74" s="428"/>
    </row>
    <row r="75" spans="1:20" x14ac:dyDescent="0.35">
      <c r="A75" s="557" t="s">
        <v>560</v>
      </c>
      <c r="B75" s="388" t="e">
        <f>VLOOKUP(A75,'urbano_PIANO_INV-INFR'!D$102:E$123,2,FALSE)</f>
        <v>#N/A</v>
      </c>
      <c r="C75" s="391"/>
      <c r="D75" s="392"/>
      <c r="E75" s="391"/>
      <c r="F75" s="186"/>
      <c r="G75" s="390"/>
      <c r="H75" s="558"/>
      <c r="I75" s="447"/>
      <c r="J75" s="182"/>
      <c r="K75" s="179"/>
      <c r="L75" s="180"/>
      <c r="M75" s="201">
        <f t="shared" si="20"/>
        <v>0</v>
      </c>
      <c r="N75" s="183"/>
      <c r="O75" s="183"/>
      <c r="P75" s="180"/>
      <c r="Q75" s="118"/>
      <c r="R75" s="118"/>
      <c r="S75" s="180"/>
      <c r="T75" s="428"/>
    </row>
    <row r="76" spans="1:20" x14ac:dyDescent="0.35">
      <c r="A76" s="557" t="s">
        <v>561</v>
      </c>
      <c r="B76" s="388" t="e">
        <f>VLOOKUP(A76,'urbano_PIANO_INV-INFR'!D$102:E$123,2,FALSE)</f>
        <v>#N/A</v>
      </c>
      <c r="C76" s="112"/>
      <c r="D76" s="390"/>
      <c r="E76" s="118"/>
      <c r="F76" s="181"/>
      <c r="G76" s="179"/>
      <c r="H76" s="118"/>
      <c r="I76" s="447"/>
      <c r="J76" s="182"/>
      <c r="K76" s="179"/>
      <c r="L76" s="180"/>
      <c r="M76" s="201">
        <f t="shared" si="20"/>
        <v>0</v>
      </c>
      <c r="N76" s="183"/>
      <c r="O76" s="118"/>
      <c r="P76" s="180"/>
      <c r="Q76" s="118"/>
      <c r="R76" s="118"/>
      <c r="S76" s="180"/>
      <c r="T76" s="428"/>
    </row>
    <row r="77" spans="1:20" x14ac:dyDescent="0.35">
      <c r="A77" s="557" t="s">
        <v>562</v>
      </c>
      <c r="B77" s="388" t="e">
        <f>VLOOKUP(A77,'urbano_PIANO_INV-INFR'!D$102:E$123,2,FALSE)</f>
        <v>#N/A</v>
      </c>
      <c r="C77" s="112"/>
      <c r="D77" s="390"/>
      <c r="E77" s="118"/>
      <c r="F77" s="181"/>
      <c r="G77" s="179"/>
      <c r="H77" s="118"/>
      <c r="I77" s="447"/>
      <c r="J77" s="182"/>
      <c r="K77" s="179"/>
      <c r="L77" s="180"/>
      <c r="M77" s="201">
        <f t="shared" si="20"/>
        <v>0</v>
      </c>
      <c r="N77" s="183"/>
      <c r="O77" s="118"/>
      <c r="P77" s="180"/>
      <c r="Q77" s="118"/>
      <c r="R77" s="118"/>
      <c r="S77" s="180"/>
      <c r="T77" s="428"/>
    </row>
    <row r="78" spans="1:20" x14ac:dyDescent="0.35">
      <c r="A78" s="234" t="s">
        <v>210</v>
      </c>
      <c r="B78" s="233" t="str">
        <f>VLOOKUP(A78,'urbano_PIANO_INV-INFR'!D$102:E$123,2,FALSE)</f>
        <v>SPECIFICARE______</v>
      </c>
      <c r="C78" s="200"/>
      <c r="D78" s="198"/>
      <c r="E78" s="193"/>
      <c r="F78" s="181"/>
      <c r="G78" s="199"/>
      <c r="H78" s="195"/>
      <c r="I78" s="447"/>
      <c r="J78" s="191"/>
      <c r="K78" s="188"/>
      <c r="L78" s="192"/>
      <c r="M78" s="212">
        <f t="shared" si="19"/>
        <v>0</v>
      </c>
      <c r="N78" s="183"/>
      <c r="O78" s="118"/>
      <c r="P78" s="180"/>
      <c r="Q78" s="118"/>
      <c r="R78" s="118"/>
      <c r="S78" s="180"/>
      <c r="T78" s="428"/>
    </row>
    <row r="79" spans="1:20" x14ac:dyDescent="0.35">
      <c r="A79" s="234" t="s">
        <v>210</v>
      </c>
      <c r="B79" s="233" t="str">
        <f>VLOOKUP(A79,'urbano_PIANO_INV-INFR'!D$102:E$123,2,FALSE)</f>
        <v>SPECIFICARE______</v>
      </c>
      <c r="C79" s="200"/>
      <c r="D79" s="198"/>
      <c r="E79" s="193"/>
      <c r="F79" s="181"/>
      <c r="G79" s="199"/>
      <c r="H79" s="195"/>
      <c r="I79" s="447"/>
      <c r="J79" s="191"/>
      <c r="K79" s="188"/>
      <c r="L79" s="192"/>
      <c r="M79" s="212">
        <f t="shared" si="19"/>
        <v>0</v>
      </c>
      <c r="N79" s="183"/>
      <c r="O79" s="118"/>
      <c r="P79" s="180"/>
      <c r="Q79" s="118"/>
      <c r="R79" s="118"/>
      <c r="S79" s="180"/>
      <c r="T79" s="428"/>
    </row>
    <row r="80" spans="1:20" x14ac:dyDescent="0.35">
      <c r="A80" s="234" t="s">
        <v>211</v>
      </c>
      <c r="B80" s="233" t="str">
        <f>VLOOKUP(A80,'urbano_PIANO_INV-INFR'!D$102:E$123,2,FALSE)</f>
        <v>SPECIFICARE______</v>
      </c>
      <c r="C80" s="200"/>
      <c r="D80" s="198"/>
      <c r="E80" s="193"/>
      <c r="F80" s="181"/>
      <c r="G80" s="199"/>
      <c r="H80" s="195"/>
      <c r="I80" s="447"/>
      <c r="J80" s="191"/>
      <c r="K80" s="188"/>
      <c r="L80" s="192"/>
      <c r="M80" s="212">
        <f t="shared" si="19"/>
        <v>0</v>
      </c>
      <c r="N80" s="183"/>
      <c r="O80" s="118"/>
      <c r="P80" s="180"/>
      <c r="Q80" s="118"/>
      <c r="R80" s="118"/>
      <c r="S80" s="180"/>
      <c r="T80" s="428"/>
    </row>
    <row r="81" spans="1:20" x14ac:dyDescent="0.35">
      <c r="A81" s="193" t="s">
        <v>209</v>
      </c>
      <c r="B81" s="233" t="str">
        <f>VLOOKUP(A81,'urbano_PIANO_INV-INFR'!D$102:E$123,2,FALSE)</f>
        <v>SPECIFICARE______</v>
      </c>
      <c r="C81" s="200"/>
      <c r="D81" s="198"/>
      <c r="E81" s="193"/>
      <c r="F81" s="181"/>
      <c r="G81" s="199"/>
      <c r="H81" s="195"/>
      <c r="I81" s="447"/>
      <c r="J81" s="191"/>
      <c r="K81" s="188"/>
      <c r="L81" s="192"/>
      <c r="M81" s="212">
        <f t="shared" si="19"/>
        <v>0</v>
      </c>
      <c r="N81" s="183"/>
      <c r="O81" s="118"/>
      <c r="P81" s="180"/>
      <c r="Q81" s="118"/>
      <c r="R81" s="118"/>
      <c r="S81" s="180"/>
      <c r="T81" s="428"/>
    </row>
    <row r="82" spans="1:20" x14ac:dyDescent="0.35">
      <c r="A82" s="193" t="s">
        <v>209</v>
      </c>
      <c r="B82" s="233" t="str">
        <f>VLOOKUP(A82,'urbano_PIANO_INV-INFR'!D$102:E$123,2,FALSE)</f>
        <v>SPECIFICARE______</v>
      </c>
      <c r="C82" s="200"/>
      <c r="D82" s="198"/>
      <c r="E82" s="193"/>
      <c r="F82" s="181"/>
      <c r="G82" s="199"/>
      <c r="H82" s="195"/>
      <c r="I82" s="447"/>
      <c r="J82" s="191"/>
      <c r="K82" s="188"/>
      <c r="L82" s="192"/>
      <c r="M82" s="212">
        <f t="shared" si="19"/>
        <v>0</v>
      </c>
      <c r="N82" s="183"/>
      <c r="O82" s="118"/>
      <c r="P82" s="180"/>
      <c r="Q82" s="118"/>
      <c r="R82" s="118"/>
      <c r="S82" s="180"/>
      <c r="T82" s="428"/>
    </row>
    <row r="83" spans="1:20" ht="15" thickBot="1" x14ac:dyDescent="0.4">
      <c r="A83" s="323" t="s">
        <v>209</v>
      </c>
      <c r="B83" s="324" t="str">
        <f>VLOOKUP(A83,'urbano_PIANO_INV-INFR'!D$102:E$123,2,FALSE)</f>
        <v>SPECIFICARE______</v>
      </c>
      <c r="C83" s="200"/>
      <c r="D83" s="198"/>
      <c r="E83" s="243"/>
      <c r="F83" s="190"/>
      <c r="G83" s="199"/>
      <c r="H83" s="195"/>
      <c r="I83" s="447"/>
      <c r="J83" s="191"/>
      <c r="K83" s="188"/>
      <c r="L83" s="244"/>
      <c r="M83" s="245">
        <f t="shared" si="19"/>
        <v>0</v>
      </c>
      <c r="N83" s="246"/>
      <c r="O83" s="189"/>
      <c r="P83" s="237"/>
      <c r="Q83" s="189"/>
      <c r="R83" s="189"/>
      <c r="S83" s="237"/>
      <c r="T83" s="478"/>
    </row>
    <row r="84" spans="1:20" ht="15" thickBot="1" x14ac:dyDescent="0.4">
      <c r="C84" s="326" t="s">
        <v>280</v>
      </c>
      <c r="D84" s="325">
        <f>SUM(D50:D83)</f>
        <v>0</v>
      </c>
      <c r="E84" s="482"/>
      <c r="F84" s="482"/>
      <c r="G84" s="242">
        <f>SUM(G50:G83)</f>
        <v>0</v>
      </c>
      <c r="H84" s="247" t="s">
        <v>280</v>
      </c>
      <c r="I84" s="247"/>
      <c r="J84" s="242"/>
      <c r="K84" s="242">
        <f>SUM(K50:K83)</f>
        <v>0</v>
      </c>
      <c r="L84" s="242">
        <f t="shared" ref="L84:M84" si="21">SUM(L50:L83)</f>
        <v>0</v>
      </c>
      <c r="M84" s="242">
        <f t="shared" si="21"/>
        <v>0</v>
      </c>
      <c r="N84" s="242"/>
      <c r="O84" s="242"/>
      <c r="P84" s="242">
        <f>SUM(P50:P83)</f>
        <v>0</v>
      </c>
      <c r="Q84" s="482"/>
      <c r="R84" s="482"/>
      <c r="S84" s="242">
        <f>SUM(S50:S83)</f>
        <v>0</v>
      </c>
      <c r="T84" s="483"/>
    </row>
    <row r="85" spans="1:20" ht="15" thickBot="1" x14ac:dyDescent="0.4">
      <c r="G85" s="484"/>
    </row>
    <row r="86" spans="1:20" ht="47.25" customHeight="1" thickBot="1" x14ac:dyDescent="0.4">
      <c r="A86" s="1538" t="s">
        <v>6</v>
      </c>
      <c r="B86" s="1539"/>
      <c r="C86" s="1539"/>
      <c r="D86" s="1539"/>
      <c r="E86" s="1539"/>
      <c r="F86" s="1539"/>
      <c r="G86" s="1539"/>
      <c r="H86" s="1539"/>
      <c r="I86" s="1539"/>
      <c r="J86" s="1539"/>
      <c r="K86" s="1539"/>
      <c r="L86" s="1539"/>
      <c r="M86" s="1539"/>
      <c r="N86" s="1539"/>
      <c r="O86" s="1539"/>
      <c r="P86" s="1539"/>
      <c r="Q86" s="1539"/>
      <c r="R86" s="1539"/>
      <c r="S86" s="1539"/>
      <c r="T86" s="1540"/>
    </row>
  </sheetData>
  <sheetProtection algorithmName="SHA-512" hashValue="Q7ii1ZqUrijboRzYFswwxdcgoXivcLPHq/Fy/t+bzSJJ+s22SruBYnARv2myLuYLZEp3IOOHzzE7jQUkiSZ/hg==" saltValue="glyOS5UxN2bXU64kZQZePg==" spinCount="100000" sheet="1" objects="1" scenarios="1"/>
  <mergeCells count="29">
    <mergeCell ref="A2:R2"/>
    <mergeCell ref="A4:R4"/>
    <mergeCell ref="A6:C7"/>
    <mergeCell ref="D6:F7"/>
    <mergeCell ref="H6:K6"/>
    <mergeCell ref="M6:P6"/>
    <mergeCell ref="H7:J7"/>
    <mergeCell ref="M7:O7"/>
    <mergeCell ref="A9:C9"/>
    <mergeCell ref="D9:F9"/>
    <mergeCell ref="H9:J9"/>
    <mergeCell ref="M9:O9"/>
    <mergeCell ref="A11:C11"/>
    <mergeCell ref="D11:F11"/>
    <mergeCell ref="H11:J11"/>
    <mergeCell ref="M11:O11"/>
    <mergeCell ref="A47:T47"/>
    <mergeCell ref="A48:A49"/>
    <mergeCell ref="B48:B49"/>
    <mergeCell ref="A86:T86"/>
    <mergeCell ref="A13:R13"/>
    <mergeCell ref="A15:A17"/>
    <mergeCell ref="B15:B17"/>
    <mergeCell ref="C15:C17"/>
    <mergeCell ref="D15:J15"/>
    <mergeCell ref="K15:Q15"/>
    <mergeCell ref="R15:R16"/>
    <mergeCell ref="J48:J49"/>
    <mergeCell ref="T16:T17"/>
  </mergeCells>
  <phoneticPr fontId="59" type="noConversion"/>
  <dataValidations count="10">
    <dataValidation allowBlank="1" showErrorMessage="1" prompt="Scegliere il comune beneficiario dal menù a tendina_x000a_" sqref="K9:K11 P7:P9" xr:uid="{00000000-0002-0000-0F00-000000000000}"/>
    <dataValidation allowBlank="1" showErrorMessage="1" prompt="_x000a_" sqref="K7" xr:uid="{00000000-0002-0000-0F00-000001000000}"/>
    <dataValidation type="list" allowBlank="1" showInputMessage="1" showErrorMessage="1" sqref="R50:R83" xr:uid="{00000000-0002-0000-0F00-000002000000}">
      <formula1>"si,"</formula1>
    </dataValidation>
    <dataValidation type="list" allowBlank="1" showInputMessage="1" showErrorMessage="1" sqref="R18:R43 T50:T83" xr:uid="{00000000-0002-0000-0F00-000003000000}">
      <formula1>"si"</formula1>
    </dataValidation>
    <dataValidation type="list" allowBlank="1" showInputMessage="1" showErrorMessage="1" sqref="N50:N83" xr:uid="{00000000-0002-0000-0F00-000004000000}">
      <formula1>$B$18:$B$43</formula1>
    </dataValidation>
    <dataValidation allowBlank="1" showInputMessage="1" showErrorMessage="1" prompt=" è la differenza tra l'importo degli onoeri della sicurezza i del Sal (esclusivamente legato alle infrastrutture di supporto) e il precedente" sqref="N18:N43" xr:uid="{00000000-0002-0000-0F00-000005000000}"/>
    <dataValidation allowBlank="1" showInputMessage="1" showErrorMessage="1" promptTitle="ATTENZIONE:" prompt=" è la differenza tra l'importo dei lavori del Sal (esclusivamente legato alle infrastrutture di supporto) e il precedente" sqref="L18:L43" xr:uid="{00000000-0002-0000-0F00-000006000000}"/>
    <dataValidation allowBlank="1" showInputMessage="1" showErrorMessage="1" promptTitle="ATTENZIONE" prompt="è la differenza tra l'importo dei lavori del Sal e il precedente" sqref="E18:E43" xr:uid="{00000000-0002-0000-0F00-000007000000}"/>
    <dataValidation allowBlank="1" showInputMessage="1" showErrorMessage="1" promptTitle="ATTENZIONE" prompt="è la differenza tra l'importo degli oneri della sicurezza del SAL e il precedente" sqref="G18:G43" xr:uid="{00000000-0002-0000-0F00-000008000000}"/>
    <dataValidation type="date" operator="lessThan" allowBlank="1" showInputMessage="1" showErrorMessage="1" errorTitle="attenzione " error="data fattura non ammessa art. 2 c. 5 del D.D. 445/2025" prompt="entro il 31/12/2028_x000a_" sqref="I50:I83" xr:uid="{7E13EC04-2311-4C1C-B8A2-27FB497C1865}">
      <formula1>47118</formula1>
    </dataValidation>
  </dataValidations>
  <pageMargins left="0.7" right="0.7" top="0.75" bottom="0.75" header="0.3" footer="0.3"/>
  <pageSetup paperSize="8" scale="62" fitToHeight="0"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F00-000009000000}">
          <x14:formula1>
            <xm:f>'urbano_PIANO_INV-INFR'!$D$102:$D$123</xm:f>
          </x14:formula1>
          <xm:sqref>A18:A43</xm:sqref>
        </x14:dataValidation>
        <x14:dataValidation type="list" allowBlank="1" showInputMessage="1" showErrorMessage="1" prompt="Inserire riferimento voce di spesa da piano di investimento esecutivo infrastrutture_x000a__x000a_" xr:uid="{00000000-0002-0000-0F00-00000A000000}">
          <x14:formula1>
            <xm:f>'urbano_PIANO_INV-INFR'!$D$102:$D$123</xm:f>
          </x14:formula1>
          <xm:sqref>A50:A83</xm:sqref>
        </x14:dataValidation>
        <x14:dataValidation type="list" allowBlank="1" showInputMessage="1" showErrorMessage="1" prompt="Scegliere la regione beneficiaria dal menù a tendina_x000a_" xr:uid="{00000000-0002-0000-0F00-00000B000000}">
          <x14:formula1>
            <xm:f>'DATI EROGAZIONI'!$A$2:$A$20</xm:f>
          </x14:formula1>
          <xm:sqref>D6:F7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tint="0.39997558519241921"/>
    <pageSetUpPr fitToPage="1"/>
  </sheetPr>
  <dimension ref="A1:XFD279"/>
  <sheetViews>
    <sheetView topLeftCell="A223" zoomScale="60" zoomScaleNormal="60" workbookViewId="0">
      <selection activeCell="P222" sqref="P222:AB222"/>
    </sheetView>
  </sheetViews>
  <sheetFormatPr defaultColWidth="8.54296875" defaultRowHeight="14.5" x14ac:dyDescent="0.35"/>
  <cols>
    <col min="1" max="1" width="2.81640625" style="1" customWidth="1"/>
    <col min="2" max="2" width="10.54296875" style="1" customWidth="1"/>
    <col min="3" max="3" width="1.81640625" style="10" customWidth="1"/>
    <col min="4" max="4" width="19.54296875" style="11" customWidth="1"/>
    <col min="5" max="5" width="2" style="11" customWidth="1"/>
    <col min="6" max="6" width="25.54296875" style="11" customWidth="1"/>
    <col min="7" max="7" width="25.54296875" style="12" customWidth="1"/>
    <col min="8" max="8" width="17.1796875" style="1" customWidth="1"/>
    <col min="9" max="9" width="2.453125" style="1" customWidth="1"/>
    <col min="10" max="10" width="23" style="9" bestFit="1" customWidth="1"/>
    <col min="11" max="11" width="13.1796875" style="9" customWidth="1"/>
    <col min="12" max="12" width="11.1796875" style="9" customWidth="1"/>
    <col min="13" max="13" width="1.81640625" style="10" customWidth="1"/>
    <col min="14" max="14" width="22" style="1" customWidth="1"/>
    <col min="15" max="15" width="2.453125" style="12" customWidth="1"/>
    <col min="16" max="16" width="20" style="1" customWidth="1"/>
    <col min="17" max="17" width="32.453125" style="552" customWidth="1"/>
    <col min="18" max="18" width="18.1796875" style="10" customWidth="1"/>
    <col min="19" max="19" width="2.81640625" style="1" customWidth="1"/>
    <col min="20" max="20" width="22.54296875" style="10" customWidth="1"/>
    <col min="21" max="21" width="1.54296875" style="10" customWidth="1"/>
    <col min="22" max="22" width="17.81640625" style="10" customWidth="1"/>
    <col min="23" max="23" width="2.453125" style="10" customWidth="1"/>
    <col min="24" max="24" width="19.453125" style="1" customWidth="1"/>
    <col min="25" max="25" width="2.1796875" style="10" customWidth="1"/>
    <col min="26" max="26" width="15" style="1" customWidth="1"/>
    <col min="27" max="27" width="1.81640625" style="1" customWidth="1"/>
    <col min="28" max="28" width="16" style="1" customWidth="1"/>
    <col min="29" max="36" width="9.1796875" style="1" customWidth="1"/>
    <col min="37" max="37" width="10.54296875" style="1" customWidth="1"/>
    <col min="38" max="938" width="9.1796875" style="1" customWidth="1"/>
    <col min="939" max="16384" width="8.54296875" style="1"/>
  </cols>
  <sheetData>
    <row r="1" spans="1:29" ht="15" thickBot="1" x14ac:dyDescent="0.4">
      <c r="A1" s="91"/>
      <c r="B1" s="38"/>
      <c r="C1" s="39"/>
      <c r="D1" s="40"/>
      <c r="E1" s="40"/>
      <c r="F1" s="40"/>
      <c r="G1" s="41"/>
      <c r="H1" s="38"/>
      <c r="I1" s="38"/>
      <c r="J1" s="42"/>
      <c r="K1" s="42"/>
      <c r="L1" s="42"/>
      <c r="M1" s="39"/>
      <c r="N1" s="38"/>
      <c r="O1" s="41"/>
      <c r="P1" s="38"/>
      <c r="Q1" s="542"/>
      <c r="R1" s="39"/>
      <c r="S1" s="38"/>
      <c r="T1" s="39"/>
      <c r="U1" s="39"/>
      <c r="V1" s="39"/>
      <c r="W1" s="39"/>
      <c r="X1" s="38"/>
      <c r="Y1" s="39"/>
      <c r="Z1" s="38"/>
      <c r="AA1" s="38"/>
      <c r="AB1" s="38"/>
      <c r="AC1" s="43"/>
    </row>
    <row r="2" spans="1:29" ht="33" thickBot="1" x14ac:dyDescent="0.4">
      <c r="A2" s="84"/>
      <c r="C2" s="970" t="s">
        <v>99</v>
      </c>
      <c r="D2" s="971"/>
      <c r="E2" s="971"/>
      <c r="F2" s="971"/>
      <c r="G2" s="971"/>
      <c r="H2" s="971"/>
      <c r="I2" s="971"/>
      <c r="J2" s="971"/>
      <c r="K2" s="971"/>
      <c r="L2" s="971"/>
      <c r="M2" s="971"/>
      <c r="N2" s="971"/>
      <c r="O2" s="971"/>
      <c r="P2" s="971"/>
      <c r="Q2" s="971"/>
      <c r="R2" s="971"/>
      <c r="S2" s="971"/>
      <c r="T2" s="971"/>
      <c r="U2" s="971"/>
      <c r="V2" s="971"/>
      <c r="W2" s="971"/>
      <c r="X2" s="972"/>
      <c r="Y2" s="50"/>
      <c r="Z2" s="50"/>
      <c r="AA2" s="50"/>
      <c r="AB2" s="50"/>
      <c r="AC2" s="85"/>
    </row>
    <row r="3" spans="1:29" ht="23" thickBot="1" x14ac:dyDescent="0.4">
      <c r="A3" s="84"/>
      <c r="C3" s="37"/>
      <c r="D3" s="37"/>
      <c r="E3" s="37"/>
      <c r="F3" s="37"/>
      <c r="G3" s="37"/>
      <c r="H3" s="37"/>
      <c r="I3" s="37"/>
      <c r="J3" s="37"/>
      <c r="K3" s="37"/>
      <c r="L3" s="37"/>
      <c r="M3" s="37"/>
      <c r="N3" s="37"/>
      <c r="O3" s="37"/>
      <c r="P3" s="37"/>
      <c r="Q3" s="543"/>
      <c r="R3" s="37"/>
      <c r="S3" s="37"/>
      <c r="T3" s="37"/>
      <c r="U3" s="37"/>
      <c r="V3" s="37"/>
      <c r="W3" s="37"/>
      <c r="X3" s="37"/>
      <c r="Y3" s="37"/>
      <c r="Z3" s="37"/>
      <c r="AA3" s="37"/>
      <c r="AB3" s="37"/>
      <c r="AC3" s="85"/>
    </row>
    <row r="4" spans="1:29" ht="28" thickBot="1" x14ac:dyDescent="0.4">
      <c r="A4" s="84"/>
      <c r="C4" s="967" t="s">
        <v>100</v>
      </c>
      <c r="D4" s="968"/>
      <c r="E4" s="968"/>
      <c r="F4" s="968"/>
      <c r="G4" s="968"/>
      <c r="H4" s="968"/>
      <c r="I4" s="968"/>
      <c r="J4" s="968"/>
      <c r="K4" s="968"/>
      <c r="L4" s="968"/>
      <c r="M4" s="968"/>
      <c r="N4" s="968"/>
      <c r="O4" s="968"/>
      <c r="P4" s="968"/>
      <c r="Q4" s="968"/>
      <c r="R4" s="968"/>
      <c r="S4" s="968"/>
      <c r="T4" s="968"/>
      <c r="U4" s="968"/>
      <c r="V4" s="968"/>
      <c r="W4" s="968"/>
      <c r="X4" s="969"/>
      <c r="Y4" s="35"/>
      <c r="Z4" s="35"/>
      <c r="AA4" s="35"/>
      <c r="AB4" s="35"/>
      <c r="AC4" s="85"/>
    </row>
    <row r="5" spans="1:29" ht="21" customHeight="1" thickBot="1" x14ac:dyDescent="0.4">
      <c r="A5" s="84"/>
      <c r="C5" s="1"/>
      <c r="D5" s="34"/>
      <c r="E5" s="34"/>
      <c r="F5" s="34"/>
      <c r="G5" s="34"/>
      <c r="H5" s="34"/>
      <c r="I5" s="34"/>
      <c r="J5" s="34"/>
      <c r="K5" s="34"/>
      <c r="L5" s="34"/>
      <c r="M5" s="34"/>
      <c r="N5" s="34"/>
      <c r="O5" s="34"/>
      <c r="P5" s="34"/>
      <c r="Q5" s="488"/>
      <c r="R5" s="34"/>
      <c r="S5" s="34"/>
      <c r="T5" s="34"/>
      <c r="U5" s="34"/>
      <c r="V5" s="34"/>
      <c r="W5" s="34"/>
      <c r="X5" s="34"/>
      <c r="Y5" s="35"/>
      <c r="Z5" s="35"/>
      <c r="AA5" s="35"/>
      <c r="AB5" s="35"/>
      <c r="AC5" s="85"/>
    </row>
    <row r="6" spans="1:29" ht="53.15" customHeight="1" thickBot="1" x14ac:dyDescent="0.4">
      <c r="A6" s="84"/>
      <c r="B6" s="85"/>
      <c r="C6" s="981" t="s">
        <v>2</v>
      </c>
      <c r="D6" s="982"/>
      <c r="E6" s="982"/>
      <c r="F6" s="983"/>
      <c r="G6" s="1010" t="s">
        <v>414</v>
      </c>
      <c r="H6" s="1011"/>
      <c r="I6" s="1011"/>
      <c r="J6" s="1011"/>
      <c r="K6" s="993" t="s">
        <v>4</v>
      </c>
      <c r="L6" s="994"/>
      <c r="M6" s="994"/>
      <c r="N6" s="994"/>
      <c r="O6" s="995"/>
      <c r="P6" s="996"/>
      <c r="Q6" s="996"/>
      <c r="R6" s="996"/>
      <c r="S6" s="996"/>
      <c r="T6" s="996"/>
      <c r="U6" s="996"/>
      <c r="V6" s="996"/>
      <c r="W6" s="996"/>
      <c r="X6" s="997"/>
      <c r="AC6" s="85"/>
    </row>
    <row r="7" spans="1:29" ht="21.65" customHeight="1" thickBot="1" x14ac:dyDescent="0.4">
      <c r="A7" s="84"/>
      <c r="C7" s="108"/>
      <c r="D7" s="108"/>
      <c r="E7" s="108"/>
      <c r="F7" s="108"/>
      <c r="G7" s="109"/>
      <c r="H7" s="109"/>
      <c r="I7" s="109"/>
      <c r="J7" s="109"/>
      <c r="K7" s="109"/>
      <c r="L7" s="109"/>
      <c r="M7" s="109"/>
      <c r="N7" s="109"/>
      <c r="O7" s="109"/>
      <c r="P7" s="109"/>
      <c r="Q7" s="544"/>
      <c r="R7" s="317"/>
      <c r="S7" s="317"/>
      <c r="T7" s="110"/>
      <c r="U7" s="318"/>
      <c r="V7" s="319"/>
      <c r="W7" s="319"/>
      <c r="X7" s="319"/>
      <c r="Y7" s="28"/>
      <c r="Z7" s="28"/>
      <c r="AA7" s="28"/>
      <c r="AB7" s="28"/>
      <c r="AC7" s="85"/>
    </row>
    <row r="8" spans="1:29" s="2" customFormat="1" ht="17.5" x14ac:dyDescent="0.35">
      <c r="A8" s="44"/>
      <c r="B8" s="90"/>
      <c r="C8" s="1015" t="s">
        <v>5</v>
      </c>
      <c r="D8" s="1016"/>
      <c r="E8" s="1016"/>
      <c r="F8" s="1016"/>
      <c r="G8" s="1006" t="str">
        <f>IF(VLOOKUP($G$6,CUP!$A$2:$Y$20,2,FALSE)="","",VLOOKUP($G$6,CUP!$A$2:$Y$20,2,FALSE))</f>
        <v>H39J21004480007</v>
      </c>
      <c r="H8" s="1006"/>
      <c r="I8" s="1007"/>
      <c r="J8" s="660"/>
      <c r="K8" s="1030" t="s">
        <v>650</v>
      </c>
      <c r="L8" s="1031"/>
      <c r="M8" s="1031"/>
      <c r="N8" s="1031"/>
      <c r="O8" s="1032"/>
      <c r="P8" s="1032"/>
      <c r="Q8" s="1032"/>
      <c r="R8" s="1032"/>
      <c r="S8" s="1032"/>
      <c r="T8" s="1032"/>
      <c r="U8" s="1032"/>
      <c r="V8" s="1032"/>
      <c r="W8" s="1032"/>
      <c r="X8" s="1033"/>
      <c r="Y8" s="57"/>
      <c r="Z8" s="57"/>
      <c r="AA8" s="57"/>
      <c r="AB8" s="57"/>
      <c r="AC8" s="90"/>
    </row>
    <row r="9" spans="1:29" s="2" customFormat="1" ht="17.5" x14ac:dyDescent="0.35">
      <c r="A9" s="44"/>
      <c r="C9" s="1017"/>
      <c r="D9" s="1018"/>
      <c r="E9" s="1018"/>
      <c r="F9" s="1018"/>
      <c r="G9" s="1008" t="str">
        <f>IF(VLOOKUP($G$6,CUP!$A$2:$Y$20,3,FALSE)="","",VLOOKUP($G$6,CUP!$A$2:$Y$20,3,FALSE))</f>
        <v>H30I17000000004</v>
      </c>
      <c r="H9" s="1008"/>
      <c r="I9" s="1009"/>
      <c r="J9" s="660"/>
      <c r="K9" s="998"/>
      <c r="L9" s="999"/>
      <c r="M9" s="999"/>
      <c r="N9" s="999"/>
      <c r="O9" s="1002"/>
      <c r="P9" s="1002"/>
      <c r="Q9" s="1002"/>
      <c r="R9" s="1002"/>
      <c r="S9" s="1002"/>
      <c r="T9" s="1002"/>
      <c r="U9" s="1002"/>
      <c r="V9" s="1002"/>
      <c r="W9" s="1002"/>
      <c r="X9" s="1003"/>
      <c r="Y9" s="57"/>
      <c r="Z9" s="57"/>
      <c r="AA9" s="57"/>
      <c r="AB9" s="57"/>
      <c r="AC9" s="90"/>
    </row>
    <row r="10" spans="1:29" s="2" customFormat="1" ht="17.5" x14ac:dyDescent="0.35">
      <c r="A10" s="44"/>
      <c r="C10" s="1017"/>
      <c r="D10" s="1018"/>
      <c r="E10" s="1018"/>
      <c r="F10" s="1018"/>
      <c r="G10" s="1008" t="str">
        <f>IF(VLOOKUP($G$6,CUP!$A$2:$Y$20,4,FALSE)="","",VLOOKUP($G$6,CUP!$A$2:$Y$20,4,FALSE))</f>
        <v>H37B18000230007</v>
      </c>
      <c r="H10" s="1008"/>
      <c r="I10" s="1009"/>
      <c r="J10" s="660"/>
      <c r="K10" s="998" t="s">
        <v>651</v>
      </c>
      <c r="L10" s="999"/>
      <c r="M10" s="999"/>
      <c r="N10" s="999"/>
      <c r="O10" s="1002"/>
      <c r="P10" s="1002"/>
      <c r="Q10" s="1002"/>
      <c r="R10" s="1002"/>
      <c r="S10" s="1002"/>
      <c r="T10" s="1002"/>
      <c r="U10" s="1002"/>
      <c r="V10" s="1002"/>
      <c r="W10" s="1002"/>
      <c r="X10" s="1003"/>
      <c r="Y10" s="57"/>
      <c r="Z10" s="57"/>
      <c r="AA10" s="57"/>
      <c r="AB10" s="57"/>
      <c r="AC10" s="90"/>
    </row>
    <row r="11" spans="1:29" s="2" customFormat="1" ht="18" thickBot="1" x14ac:dyDescent="0.4">
      <c r="A11" s="44"/>
      <c r="C11" s="1017"/>
      <c r="D11" s="1018"/>
      <c r="E11" s="1018"/>
      <c r="F11" s="1018"/>
      <c r="G11" s="1008" t="str">
        <f>IF(VLOOKUP($G$6,CUP!$A$2:$Y$20,5,FALSE)="","",VLOOKUP($G$6,CUP!$A$2:$Y$20,5,FALSE))</f>
        <v>H30C21000000005</v>
      </c>
      <c r="H11" s="1008"/>
      <c r="I11" s="1009"/>
      <c r="J11" s="660"/>
      <c r="K11" s="1000"/>
      <c r="L11" s="1001"/>
      <c r="M11" s="1001"/>
      <c r="N11" s="1001"/>
      <c r="O11" s="1004"/>
      <c r="P11" s="1004"/>
      <c r="Q11" s="1004"/>
      <c r="R11" s="1004"/>
      <c r="S11" s="1004"/>
      <c r="T11" s="1004"/>
      <c r="U11" s="1004"/>
      <c r="V11" s="1004"/>
      <c r="W11" s="1004"/>
      <c r="X11" s="1005"/>
      <c r="Y11" s="57"/>
      <c r="Z11" s="57"/>
      <c r="AA11" s="57"/>
      <c r="AB11" s="57"/>
      <c r="AC11" s="90"/>
    </row>
    <row r="12" spans="1:29" s="2" customFormat="1" ht="18" thickBot="1" x14ac:dyDescent="0.4">
      <c r="A12" s="44"/>
      <c r="C12" s="1017"/>
      <c r="D12" s="1018"/>
      <c r="E12" s="1018"/>
      <c r="F12" s="1018"/>
      <c r="G12" s="1008" t="str">
        <f>IF(VLOOKUP($G$6,CUP!$A$2:$Y$20,6,FALSE)="","",VLOOKUP($G$6,CUP!$A$2:$Y$20,6,FALSE))</f>
        <v>H49J21004900007</v>
      </c>
      <c r="H12" s="1008"/>
      <c r="I12" s="1009"/>
      <c r="J12" s="660"/>
      <c r="K12" s="661"/>
      <c r="L12" s="661"/>
      <c r="M12" s="661"/>
      <c r="N12" s="661"/>
      <c r="O12" s="661"/>
      <c r="P12" s="661"/>
      <c r="Q12" s="661"/>
      <c r="R12" s="661"/>
      <c r="S12" s="661"/>
      <c r="T12" s="661"/>
      <c r="U12" s="661"/>
      <c r="V12" s="661"/>
      <c r="W12" s="661"/>
      <c r="X12" s="661"/>
      <c r="Y12" s="57"/>
      <c r="Z12" s="57"/>
      <c r="AA12" s="57"/>
      <c r="AB12" s="57"/>
      <c r="AC12" s="90"/>
    </row>
    <row r="13" spans="1:29" s="2" customFormat="1" ht="17.5" x14ac:dyDescent="0.35">
      <c r="A13" s="44"/>
      <c r="C13" s="1017"/>
      <c r="D13" s="1018"/>
      <c r="E13" s="1018"/>
      <c r="F13" s="1018"/>
      <c r="G13" s="1008" t="str">
        <f>IF(VLOOKUP($G$6,CUP!$A$2:$Y$20,7,FALSE)="","",VLOOKUP($G$6,CUP!$A$2:$Y$20,7,FALSE))</f>
        <v>D50J21000040008</v>
      </c>
      <c r="H13" s="1008"/>
      <c r="I13" s="1009"/>
      <c r="J13" s="660"/>
      <c r="K13" s="1021" t="s">
        <v>6</v>
      </c>
      <c r="L13" s="1022"/>
      <c r="M13" s="1022"/>
      <c r="N13" s="1022"/>
      <c r="O13" s="1022"/>
      <c r="P13" s="1022"/>
      <c r="Q13" s="1022"/>
      <c r="R13" s="1022"/>
      <c r="S13" s="1022"/>
      <c r="T13" s="1022"/>
      <c r="U13" s="1022"/>
      <c r="V13" s="1022"/>
      <c r="W13" s="1022"/>
      <c r="X13" s="1023"/>
      <c r="Y13" s="57"/>
      <c r="Z13" s="57"/>
      <c r="AA13" s="57"/>
      <c r="AB13" s="57"/>
      <c r="AC13" s="90"/>
    </row>
    <row r="14" spans="1:29" s="2" customFormat="1" ht="17.5" x14ac:dyDescent="0.35">
      <c r="A14" s="44"/>
      <c r="C14" s="1017"/>
      <c r="D14" s="1018"/>
      <c r="E14" s="1018"/>
      <c r="F14" s="1018"/>
      <c r="G14" s="1008" t="str">
        <f>IF(VLOOKUP($G$6,CUP!$A$2:$Y$20,8,FALSE)="","",VLOOKUP($G$6,CUP!$A$2:$Y$20,8,FALSE))</f>
        <v>H50J20000010008</v>
      </c>
      <c r="H14" s="1008"/>
      <c r="I14" s="1009"/>
      <c r="J14" s="660"/>
      <c r="K14" s="1024"/>
      <c r="L14" s="1025"/>
      <c r="M14" s="1025"/>
      <c r="N14" s="1025"/>
      <c r="O14" s="1025"/>
      <c r="P14" s="1025"/>
      <c r="Q14" s="1025"/>
      <c r="R14" s="1025"/>
      <c r="S14" s="1025"/>
      <c r="T14" s="1025"/>
      <c r="U14" s="1025"/>
      <c r="V14" s="1025"/>
      <c r="W14" s="1025"/>
      <c r="X14" s="1026"/>
      <c r="Y14" s="57"/>
      <c r="Z14" s="57"/>
      <c r="AA14" s="57"/>
      <c r="AB14" s="57"/>
      <c r="AC14" s="90"/>
    </row>
    <row r="15" spans="1:29" s="2" customFormat="1" ht="17.5" x14ac:dyDescent="0.35">
      <c r="A15" s="44"/>
      <c r="C15" s="1017"/>
      <c r="D15" s="1018"/>
      <c r="E15" s="1018"/>
      <c r="F15" s="1018"/>
      <c r="G15" s="1008" t="str">
        <f>IF(VLOOKUP($G$6,CUP!$A$2:$Y$20,9,FALSE)="","",VLOOKUP($G$6,CUP!$A$2:$Y$20,9,FALSE))</f>
        <v>D40J19000000006</v>
      </c>
      <c r="H15" s="1008"/>
      <c r="I15" s="1009"/>
      <c r="J15" s="660"/>
      <c r="K15" s="1024"/>
      <c r="L15" s="1025"/>
      <c r="M15" s="1025"/>
      <c r="N15" s="1025"/>
      <c r="O15" s="1025"/>
      <c r="P15" s="1025"/>
      <c r="Q15" s="1025"/>
      <c r="R15" s="1025"/>
      <c r="S15" s="1025"/>
      <c r="T15" s="1025"/>
      <c r="U15" s="1025"/>
      <c r="V15" s="1025"/>
      <c r="W15" s="1025"/>
      <c r="X15" s="1026"/>
      <c r="Y15" s="57"/>
      <c r="Z15" s="57"/>
      <c r="AA15" s="57"/>
      <c r="AB15" s="57"/>
      <c r="AC15" s="90"/>
    </row>
    <row r="16" spans="1:29" s="2" customFormat="1" ht="17.5" x14ac:dyDescent="0.35">
      <c r="A16" s="44"/>
      <c r="C16" s="1017"/>
      <c r="D16" s="1018"/>
      <c r="E16" s="1018"/>
      <c r="F16" s="1018"/>
      <c r="G16" s="1008" t="str">
        <f>IF(VLOOKUP($G$6,CUP!$A$2:$Y$20,10,FALSE)="","",VLOOKUP($G$6,CUP!$A$2:$Y$20,10,FALSE))</f>
        <v xml:space="preserve"> H39J21000260007</v>
      </c>
      <c r="H16" s="1008"/>
      <c r="I16" s="1009"/>
      <c r="J16" s="660"/>
      <c r="K16" s="1024"/>
      <c r="L16" s="1025"/>
      <c r="M16" s="1025"/>
      <c r="N16" s="1025"/>
      <c r="O16" s="1025"/>
      <c r="P16" s="1025"/>
      <c r="Q16" s="1025"/>
      <c r="R16" s="1025"/>
      <c r="S16" s="1025"/>
      <c r="T16" s="1025"/>
      <c r="U16" s="1025"/>
      <c r="V16" s="1025"/>
      <c r="W16" s="1025"/>
      <c r="X16" s="1026"/>
      <c r="Y16" s="57"/>
      <c r="Z16" s="57"/>
      <c r="AA16" s="57"/>
      <c r="AB16" s="57"/>
      <c r="AC16" s="90"/>
    </row>
    <row r="17" spans="1:29" s="2" customFormat="1" ht="17.5" x14ac:dyDescent="0.35">
      <c r="A17" s="44"/>
      <c r="C17" s="1017"/>
      <c r="D17" s="1018"/>
      <c r="E17" s="1018"/>
      <c r="F17" s="1018"/>
      <c r="G17" s="1008" t="str">
        <f>IF(VLOOKUP($G$6,CUP!$A$2:$Y$20,11,FALSE)="","",VLOOKUP($G$6,CUP!$A$2:$Y$20,11,FALSE))</f>
        <v>H33D20001130007</v>
      </c>
      <c r="H17" s="1008"/>
      <c r="I17" s="1009"/>
      <c r="J17" s="660"/>
      <c r="K17" s="1024"/>
      <c r="L17" s="1025"/>
      <c r="M17" s="1025"/>
      <c r="N17" s="1025"/>
      <c r="O17" s="1025"/>
      <c r="P17" s="1025"/>
      <c r="Q17" s="1025"/>
      <c r="R17" s="1025"/>
      <c r="S17" s="1025"/>
      <c r="T17" s="1025"/>
      <c r="U17" s="1025"/>
      <c r="V17" s="1025"/>
      <c r="W17" s="1025"/>
      <c r="X17" s="1026"/>
      <c r="Y17" s="57"/>
      <c r="Z17" s="57"/>
      <c r="AA17" s="57"/>
      <c r="AB17" s="57"/>
      <c r="AC17" s="90"/>
    </row>
    <row r="18" spans="1:29" s="2" customFormat="1" ht="17.5" x14ac:dyDescent="0.35">
      <c r="A18" s="44"/>
      <c r="C18" s="1017"/>
      <c r="D18" s="1018"/>
      <c r="E18" s="1018"/>
      <c r="F18" s="1018"/>
      <c r="G18" s="1008" t="str">
        <f>IF(VLOOKUP($G$6,CUP!$A$2:$Y$20,12,FALSE)="","",VLOOKUP($G$6,CUP!$A$2:$Y$20,12,FALSE))</f>
        <v/>
      </c>
      <c r="H18" s="1008"/>
      <c r="I18" s="1009"/>
      <c r="J18" s="660"/>
      <c r="K18" s="1024"/>
      <c r="L18" s="1025"/>
      <c r="M18" s="1025"/>
      <c r="N18" s="1025"/>
      <c r="O18" s="1025"/>
      <c r="P18" s="1025"/>
      <c r="Q18" s="1025"/>
      <c r="R18" s="1025"/>
      <c r="S18" s="1025"/>
      <c r="T18" s="1025"/>
      <c r="U18" s="1025"/>
      <c r="V18" s="1025"/>
      <c r="W18" s="1025"/>
      <c r="X18" s="1026"/>
      <c r="Y18" s="57"/>
      <c r="Z18" s="57"/>
      <c r="AA18" s="57"/>
      <c r="AB18" s="57"/>
      <c r="AC18" s="90"/>
    </row>
    <row r="19" spans="1:29" s="2" customFormat="1" ht="17.5" x14ac:dyDescent="0.35">
      <c r="A19" s="44"/>
      <c r="C19" s="1017"/>
      <c r="D19" s="1018"/>
      <c r="E19" s="1018"/>
      <c r="F19" s="1018"/>
      <c r="G19" s="1008" t="str">
        <f>IF(VLOOKUP($G$6,CUP!$A$2:$Y$20,13,FALSE)="","",VLOOKUP($G$6,CUP!$A$2:$Y$20,13,FALSE))</f>
        <v/>
      </c>
      <c r="H19" s="1008"/>
      <c r="I19" s="1009"/>
      <c r="J19" s="660"/>
      <c r="K19" s="1024"/>
      <c r="L19" s="1025"/>
      <c r="M19" s="1025"/>
      <c r="N19" s="1025"/>
      <c r="O19" s="1025"/>
      <c r="P19" s="1025"/>
      <c r="Q19" s="1025"/>
      <c r="R19" s="1025"/>
      <c r="S19" s="1025"/>
      <c r="T19" s="1025"/>
      <c r="U19" s="1025"/>
      <c r="V19" s="1025"/>
      <c r="W19" s="1025"/>
      <c r="X19" s="1026"/>
      <c r="Y19" s="57"/>
      <c r="Z19" s="57"/>
      <c r="AA19" s="57"/>
      <c r="AB19" s="57"/>
      <c r="AC19" s="90"/>
    </row>
    <row r="20" spans="1:29" s="2" customFormat="1" ht="17.5" x14ac:dyDescent="0.35">
      <c r="A20" s="44"/>
      <c r="C20" s="1017"/>
      <c r="D20" s="1018"/>
      <c r="E20" s="1018"/>
      <c r="F20" s="1018"/>
      <c r="G20" s="1008" t="str">
        <f>IF(VLOOKUP($G$6,CUP!$A$2:$Y$20,14,FALSE)="","",VLOOKUP($G$6,CUP!$A$2:$Y$20,14,FALSE))</f>
        <v/>
      </c>
      <c r="H20" s="1008"/>
      <c r="I20" s="1009"/>
      <c r="J20" s="660"/>
      <c r="K20" s="1024"/>
      <c r="L20" s="1025"/>
      <c r="M20" s="1025"/>
      <c r="N20" s="1025"/>
      <c r="O20" s="1025"/>
      <c r="P20" s="1025"/>
      <c r="Q20" s="1025"/>
      <c r="R20" s="1025"/>
      <c r="S20" s="1025"/>
      <c r="T20" s="1025"/>
      <c r="U20" s="1025"/>
      <c r="V20" s="1025"/>
      <c r="W20" s="1025"/>
      <c r="X20" s="1026"/>
      <c r="Y20" s="57"/>
      <c r="Z20" s="57"/>
      <c r="AA20" s="57"/>
      <c r="AB20" s="57"/>
      <c r="AC20" s="90"/>
    </row>
    <row r="21" spans="1:29" s="2" customFormat="1" ht="17.5" x14ac:dyDescent="0.35">
      <c r="A21" s="44"/>
      <c r="C21" s="1017"/>
      <c r="D21" s="1018"/>
      <c r="E21" s="1018"/>
      <c r="F21" s="1018"/>
      <c r="G21" s="1008" t="str">
        <f>IF(VLOOKUP($G$6,CUP!$A$2:$Y$20,15,FALSE)="","",VLOOKUP($G$6,CUP!$A$2:$Y$20,15,FALSE))</f>
        <v/>
      </c>
      <c r="H21" s="1008"/>
      <c r="I21" s="1009"/>
      <c r="J21" s="660"/>
      <c r="K21" s="1024"/>
      <c r="L21" s="1025"/>
      <c r="M21" s="1025"/>
      <c r="N21" s="1025"/>
      <c r="O21" s="1025"/>
      <c r="P21" s="1025"/>
      <c r="Q21" s="1025"/>
      <c r="R21" s="1025"/>
      <c r="S21" s="1025"/>
      <c r="T21" s="1025"/>
      <c r="U21" s="1025"/>
      <c r="V21" s="1025"/>
      <c r="W21" s="1025"/>
      <c r="X21" s="1026"/>
      <c r="Y21" s="57"/>
      <c r="Z21" s="57"/>
      <c r="AA21" s="57"/>
      <c r="AB21" s="57"/>
      <c r="AC21" s="90"/>
    </row>
    <row r="22" spans="1:29" s="2" customFormat="1" ht="17.5" x14ac:dyDescent="0.35">
      <c r="A22" s="44"/>
      <c r="C22" s="1017"/>
      <c r="D22" s="1018"/>
      <c r="E22" s="1018"/>
      <c r="F22" s="1018"/>
      <c r="G22" s="1008" t="str">
        <f>IF(VLOOKUP($G$6,CUP!$A$2:$Y$20,16,FALSE)="","",VLOOKUP($G$6,CUP!$A$2:$Y$20,16,FALSE))</f>
        <v/>
      </c>
      <c r="H22" s="1008"/>
      <c r="I22" s="1009"/>
      <c r="J22" s="660"/>
      <c r="K22" s="1024"/>
      <c r="L22" s="1025"/>
      <c r="M22" s="1025"/>
      <c r="N22" s="1025"/>
      <c r="O22" s="1025"/>
      <c r="P22" s="1025"/>
      <c r="Q22" s="1025"/>
      <c r="R22" s="1025"/>
      <c r="S22" s="1025"/>
      <c r="T22" s="1025"/>
      <c r="U22" s="1025"/>
      <c r="V22" s="1025"/>
      <c r="W22" s="1025"/>
      <c r="X22" s="1026"/>
      <c r="Y22" s="57"/>
      <c r="Z22" s="57"/>
      <c r="AA22" s="57"/>
      <c r="AB22" s="57"/>
      <c r="AC22" s="90"/>
    </row>
    <row r="23" spans="1:29" s="2" customFormat="1" ht="17.5" x14ac:dyDescent="0.35">
      <c r="A23" s="44"/>
      <c r="C23" s="1017"/>
      <c r="D23" s="1018"/>
      <c r="E23" s="1018"/>
      <c r="F23" s="1018"/>
      <c r="G23" s="1008" t="str">
        <f>IF(VLOOKUP($G$6,CUP!$A$2:$Y$20,17,FALSE)="","",VLOOKUP($G$6,CUP!$A$2:$Y$20,17,FALSE))</f>
        <v/>
      </c>
      <c r="H23" s="1008"/>
      <c r="I23" s="1009"/>
      <c r="J23" s="660"/>
      <c r="K23" s="1024"/>
      <c r="L23" s="1025"/>
      <c r="M23" s="1025"/>
      <c r="N23" s="1025"/>
      <c r="O23" s="1025"/>
      <c r="P23" s="1025"/>
      <c r="Q23" s="1025"/>
      <c r="R23" s="1025"/>
      <c r="S23" s="1025"/>
      <c r="T23" s="1025"/>
      <c r="U23" s="1025"/>
      <c r="V23" s="1025"/>
      <c r="W23" s="1025"/>
      <c r="X23" s="1026"/>
      <c r="Y23" s="57"/>
      <c r="Z23" s="57"/>
      <c r="AA23" s="57"/>
      <c r="AB23" s="57"/>
      <c r="AC23" s="90"/>
    </row>
    <row r="24" spans="1:29" s="2" customFormat="1" ht="17.5" x14ac:dyDescent="0.35">
      <c r="A24" s="44"/>
      <c r="C24" s="1017"/>
      <c r="D24" s="1018"/>
      <c r="E24" s="1018"/>
      <c r="F24" s="1018"/>
      <c r="G24" s="1008" t="str">
        <f>IF(VLOOKUP($G$6,CUP!$A$2:$Y$20,18,FALSE)="","",VLOOKUP($G$6,CUP!$A$2:$Y$20,18,FALSE))</f>
        <v/>
      </c>
      <c r="H24" s="1008"/>
      <c r="I24" s="1009"/>
      <c r="J24" s="660"/>
      <c r="K24" s="1024"/>
      <c r="L24" s="1025"/>
      <c r="M24" s="1025"/>
      <c r="N24" s="1025"/>
      <c r="O24" s="1025"/>
      <c r="P24" s="1025"/>
      <c r="Q24" s="1025"/>
      <c r="R24" s="1025"/>
      <c r="S24" s="1025"/>
      <c r="T24" s="1025"/>
      <c r="U24" s="1025"/>
      <c r="V24" s="1025"/>
      <c r="W24" s="1025"/>
      <c r="X24" s="1026"/>
      <c r="Y24" s="57"/>
      <c r="Z24" s="57"/>
      <c r="AA24" s="57"/>
      <c r="AB24" s="57"/>
      <c r="AC24" s="90"/>
    </row>
    <row r="25" spans="1:29" s="2" customFormat="1" ht="17.5" x14ac:dyDescent="0.35">
      <c r="A25" s="44"/>
      <c r="C25" s="1017"/>
      <c r="D25" s="1018"/>
      <c r="E25" s="1018"/>
      <c r="F25" s="1018"/>
      <c r="G25" s="1008" t="str">
        <f>IF(VLOOKUP($G$6,CUP!$A$2:$Y$20,19,FALSE)="","",VLOOKUP($G$6,CUP!$A$2:$Y$20,19,FALSE))</f>
        <v/>
      </c>
      <c r="H25" s="1008"/>
      <c r="I25" s="1009"/>
      <c r="J25" s="660"/>
      <c r="K25" s="1024"/>
      <c r="L25" s="1025"/>
      <c r="M25" s="1025"/>
      <c r="N25" s="1025"/>
      <c r="O25" s="1025"/>
      <c r="P25" s="1025"/>
      <c r="Q25" s="1025"/>
      <c r="R25" s="1025"/>
      <c r="S25" s="1025"/>
      <c r="T25" s="1025"/>
      <c r="U25" s="1025"/>
      <c r="V25" s="1025"/>
      <c r="W25" s="1025"/>
      <c r="X25" s="1026"/>
      <c r="Y25" s="57"/>
      <c r="Z25" s="57"/>
      <c r="AA25" s="57"/>
      <c r="AB25" s="57"/>
      <c r="AC25" s="90"/>
    </row>
    <row r="26" spans="1:29" s="2" customFormat="1" ht="17.5" x14ac:dyDescent="0.35">
      <c r="A26" s="44"/>
      <c r="C26" s="1017"/>
      <c r="D26" s="1018"/>
      <c r="E26" s="1018"/>
      <c r="F26" s="1018"/>
      <c r="G26" s="1008" t="str">
        <f>IF(VLOOKUP($G$6,CUP!$A$2:$Y$20,20,FALSE)="","",VLOOKUP($G$6,CUP!$A$2:$Y$20,20,FALSE))</f>
        <v/>
      </c>
      <c r="H26" s="1008"/>
      <c r="I26" s="1009"/>
      <c r="J26" s="660"/>
      <c r="K26" s="1024"/>
      <c r="L26" s="1025"/>
      <c r="M26" s="1025"/>
      <c r="N26" s="1025"/>
      <c r="O26" s="1025"/>
      <c r="P26" s="1025"/>
      <c r="Q26" s="1025"/>
      <c r="R26" s="1025"/>
      <c r="S26" s="1025"/>
      <c r="T26" s="1025"/>
      <c r="U26" s="1025"/>
      <c r="V26" s="1025"/>
      <c r="W26" s="1025"/>
      <c r="X26" s="1026"/>
      <c r="Y26" s="57"/>
      <c r="Z26" s="57"/>
      <c r="AA26" s="57"/>
      <c r="AB26" s="57"/>
      <c r="AC26" s="90"/>
    </row>
    <row r="27" spans="1:29" s="2" customFormat="1" ht="17.5" x14ac:dyDescent="0.35">
      <c r="A27" s="44"/>
      <c r="C27" s="1017"/>
      <c r="D27" s="1018"/>
      <c r="E27" s="1018"/>
      <c r="F27" s="1018"/>
      <c r="G27" s="1008" t="str">
        <f>IF(VLOOKUP($G$6,CUP!$A$2:$Y$20,21,FALSE)="","",VLOOKUP($G$6,CUP!$A$2:$Y$20,21,FALSE))</f>
        <v/>
      </c>
      <c r="H27" s="1008"/>
      <c r="I27" s="1009"/>
      <c r="J27" s="660"/>
      <c r="K27" s="1024"/>
      <c r="L27" s="1025"/>
      <c r="M27" s="1025"/>
      <c r="N27" s="1025"/>
      <c r="O27" s="1025"/>
      <c r="P27" s="1025"/>
      <c r="Q27" s="1025"/>
      <c r="R27" s="1025"/>
      <c r="S27" s="1025"/>
      <c r="T27" s="1025"/>
      <c r="U27" s="1025"/>
      <c r="V27" s="1025"/>
      <c r="W27" s="1025"/>
      <c r="X27" s="1026"/>
      <c r="Y27" s="57"/>
      <c r="Z27" s="57"/>
      <c r="AA27" s="57"/>
      <c r="AB27" s="57"/>
      <c r="AC27" s="90"/>
    </row>
    <row r="28" spans="1:29" s="2" customFormat="1" ht="17.5" x14ac:dyDescent="0.35">
      <c r="A28" s="44"/>
      <c r="C28" s="1017"/>
      <c r="D28" s="1018"/>
      <c r="E28" s="1018"/>
      <c r="F28" s="1018"/>
      <c r="G28" s="1008" t="str">
        <f>IF(VLOOKUP($G$6,CUP!$A$2:$Y$20,22,FALSE)="","",VLOOKUP($G$6,CUP!$A$2:$Y$20,22,FALSE))</f>
        <v/>
      </c>
      <c r="H28" s="1008"/>
      <c r="I28" s="1009"/>
      <c r="J28" s="660"/>
      <c r="K28" s="1024"/>
      <c r="L28" s="1025"/>
      <c r="M28" s="1025"/>
      <c r="N28" s="1025"/>
      <c r="O28" s="1025"/>
      <c r="P28" s="1025"/>
      <c r="Q28" s="1025"/>
      <c r="R28" s="1025"/>
      <c r="S28" s="1025"/>
      <c r="T28" s="1025"/>
      <c r="U28" s="1025"/>
      <c r="V28" s="1025"/>
      <c r="W28" s="1025"/>
      <c r="X28" s="1026"/>
      <c r="Y28" s="57"/>
      <c r="Z28" s="57"/>
      <c r="AA28" s="57"/>
      <c r="AB28" s="57"/>
      <c r="AC28" s="90"/>
    </row>
    <row r="29" spans="1:29" s="2" customFormat="1" ht="17.5" x14ac:dyDescent="0.35">
      <c r="A29" s="44"/>
      <c r="C29" s="1017"/>
      <c r="D29" s="1018"/>
      <c r="E29" s="1018"/>
      <c r="F29" s="1018"/>
      <c r="G29" s="1008" t="str">
        <f>IF(VLOOKUP($G$6,CUP!$A$2:$Y$20,23,FALSE)="","",VLOOKUP($G$6,CUP!$A$2:$Y$20,23,FALSE))</f>
        <v/>
      </c>
      <c r="H29" s="1008"/>
      <c r="I29" s="1009"/>
      <c r="J29" s="660"/>
      <c r="K29" s="1024"/>
      <c r="L29" s="1025"/>
      <c r="M29" s="1025"/>
      <c r="N29" s="1025"/>
      <c r="O29" s="1025"/>
      <c r="P29" s="1025"/>
      <c r="Q29" s="1025"/>
      <c r="R29" s="1025"/>
      <c r="S29" s="1025"/>
      <c r="T29" s="1025"/>
      <c r="U29" s="1025"/>
      <c r="V29" s="1025"/>
      <c r="W29" s="1025"/>
      <c r="X29" s="1026"/>
      <c r="Y29" s="57"/>
      <c r="Z29" s="57"/>
      <c r="AA29" s="57"/>
      <c r="AB29" s="57"/>
      <c r="AC29" s="90"/>
    </row>
    <row r="30" spans="1:29" s="2" customFormat="1" ht="17.5" x14ac:dyDescent="0.35">
      <c r="A30" s="44"/>
      <c r="C30" s="1017"/>
      <c r="D30" s="1018"/>
      <c r="E30" s="1018"/>
      <c r="F30" s="1018"/>
      <c r="G30" s="1008" t="str">
        <f>IF(VLOOKUP($G$6,CUP!$A$2:$Y$20,24,FALSE)="","",VLOOKUP($G$6,CUP!$A$2:$Y$20,24,FALSE))</f>
        <v/>
      </c>
      <c r="H30" s="1008"/>
      <c r="I30" s="1009"/>
      <c r="J30" s="660"/>
      <c r="K30" s="1024"/>
      <c r="L30" s="1025"/>
      <c r="M30" s="1025"/>
      <c r="N30" s="1025"/>
      <c r="O30" s="1025"/>
      <c r="P30" s="1025"/>
      <c r="Q30" s="1025"/>
      <c r="R30" s="1025"/>
      <c r="S30" s="1025"/>
      <c r="T30" s="1025"/>
      <c r="U30" s="1025"/>
      <c r="V30" s="1025"/>
      <c r="W30" s="1025"/>
      <c r="X30" s="1026"/>
      <c r="Y30" s="57"/>
      <c r="Z30" s="57"/>
      <c r="AA30" s="57"/>
      <c r="AB30" s="57"/>
      <c r="AC30" s="90"/>
    </row>
    <row r="31" spans="1:29" s="2" customFormat="1" ht="18" thickBot="1" x14ac:dyDescent="0.4">
      <c r="A31" s="44"/>
      <c r="C31" s="1019"/>
      <c r="D31" s="1020"/>
      <c r="E31" s="1020"/>
      <c r="F31" s="1020"/>
      <c r="G31" s="1013" t="str">
        <f>IF(VLOOKUP($G$6,CUP!$A$2:$Y$20,25,FALSE)="","",VLOOKUP($G$6,CUP!$A$2:$Y$20,25,FALSE))</f>
        <v/>
      </c>
      <c r="H31" s="1013"/>
      <c r="I31" s="1014"/>
      <c r="J31" s="660"/>
      <c r="K31" s="1027"/>
      <c r="L31" s="1028"/>
      <c r="M31" s="1028"/>
      <c r="N31" s="1028"/>
      <c r="O31" s="1028"/>
      <c r="P31" s="1028"/>
      <c r="Q31" s="1028"/>
      <c r="R31" s="1028"/>
      <c r="S31" s="1028"/>
      <c r="T31" s="1028"/>
      <c r="U31" s="1028"/>
      <c r="V31" s="1028"/>
      <c r="W31" s="1028"/>
      <c r="X31" s="1029"/>
      <c r="Y31" s="57"/>
      <c r="Z31" s="57"/>
      <c r="AA31" s="57"/>
      <c r="AB31" s="57"/>
      <c r="AC31" s="90"/>
    </row>
    <row r="32" spans="1:29" s="2" customFormat="1" ht="25.5" customHeight="1" x14ac:dyDescent="0.35">
      <c r="A32" s="44"/>
      <c r="C32" s="37"/>
      <c r="D32" s="54"/>
      <c r="E32" s="54"/>
      <c r="F32" s="54"/>
      <c r="G32" s="53"/>
      <c r="H32" s="55"/>
      <c r="I32" s="37"/>
      <c r="J32" s="37"/>
      <c r="K32" s="37"/>
      <c r="L32" s="37"/>
      <c r="M32" s="37"/>
      <c r="N32" s="56"/>
      <c r="O32" s="56"/>
      <c r="P32" s="56"/>
      <c r="Q32" s="545"/>
      <c r="R32" s="56"/>
      <c r="S32" s="56"/>
      <c r="T32" s="57"/>
      <c r="U32" s="57"/>
      <c r="V32" s="57"/>
      <c r="W32" s="57"/>
      <c r="X32" s="57"/>
      <c r="Y32" s="57"/>
      <c r="Z32" s="57"/>
      <c r="AA32" s="57"/>
      <c r="AB32" s="57"/>
      <c r="AC32" s="90"/>
    </row>
    <row r="33" spans="1:29" s="2" customFormat="1" ht="35" thickBot="1" x14ac:dyDescent="0.4">
      <c r="A33" s="44"/>
      <c r="B33" s="1034" t="s">
        <v>101</v>
      </c>
      <c r="C33" s="1034"/>
      <c r="D33" s="1034"/>
      <c r="E33" s="1034"/>
      <c r="F33" s="1034"/>
      <c r="G33" s="1034"/>
      <c r="H33" s="1034"/>
      <c r="I33" s="1034"/>
      <c r="J33" s="1034"/>
      <c r="K33" s="1034"/>
      <c r="L33" s="1034"/>
      <c r="M33" s="1034"/>
      <c r="N33" s="1034"/>
      <c r="O33" s="1034"/>
      <c r="P33" s="1034"/>
      <c r="Q33" s="1034"/>
      <c r="R33" s="1034"/>
      <c r="S33" s="1034"/>
      <c r="T33" s="1034"/>
      <c r="U33" s="1034"/>
      <c r="V33" s="1034"/>
      <c r="W33" s="1034"/>
      <c r="X33" s="1034"/>
      <c r="Y33" s="1034"/>
      <c r="Z33" s="1034"/>
      <c r="AA33" s="1034"/>
      <c r="AB33" s="1034"/>
      <c r="AC33" s="90"/>
    </row>
    <row r="34" spans="1:29" s="3" customFormat="1" ht="15.5" thickBot="1" x14ac:dyDescent="0.35">
      <c r="A34" s="69"/>
      <c r="B34" s="71"/>
      <c r="C34" s="70"/>
      <c r="D34" s="72"/>
      <c r="E34" s="72"/>
      <c r="F34" s="72"/>
      <c r="G34" s="73"/>
      <c r="H34" s="71"/>
      <c r="I34" s="71"/>
      <c r="J34" s="71"/>
      <c r="K34" s="71"/>
      <c r="L34" s="71"/>
      <c r="M34" s="74"/>
      <c r="N34" s="71"/>
      <c r="O34" s="73"/>
      <c r="P34" s="71"/>
      <c r="Q34" s="546"/>
      <c r="R34" s="70"/>
      <c r="S34" s="71"/>
      <c r="T34" s="70"/>
      <c r="U34" s="70"/>
      <c r="V34" s="70"/>
      <c r="W34" s="70"/>
      <c r="X34" s="75"/>
      <c r="Y34" s="70"/>
      <c r="Z34" s="71"/>
      <c r="AA34" s="71"/>
      <c r="AB34" s="71"/>
      <c r="AC34" s="76"/>
    </row>
    <row r="35" spans="1:29" s="4" customFormat="1" ht="68.150000000000006" customHeight="1" thickBot="1" x14ac:dyDescent="0.35">
      <c r="A35" s="45"/>
      <c r="B35" s="990" t="s">
        <v>8</v>
      </c>
      <c r="C35" s="58"/>
      <c r="D35" s="984" t="s">
        <v>9</v>
      </c>
      <c r="E35" s="125"/>
      <c r="F35" s="933" t="s">
        <v>10</v>
      </c>
      <c r="G35" s="934"/>
      <c r="H35" s="935"/>
      <c r="I35" s="5"/>
      <c r="J35" s="939" t="s">
        <v>11</v>
      </c>
      <c r="K35" s="940"/>
      <c r="L35" s="941"/>
      <c r="M35" s="272"/>
      <c r="N35" s="924" t="s">
        <v>574</v>
      </c>
      <c r="O35" s="273"/>
      <c r="P35" s="958" t="s">
        <v>576</v>
      </c>
      <c r="Q35" s="959"/>
      <c r="R35" s="960"/>
      <c r="S35" s="5"/>
      <c r="T35" s="964" t="s">
        <v>12</v>
      </c>
      <c r="U35" s="59"/>
      <c r="V35" s="964" t="s">
        <v>13</v>
      </c>
      <c r="W35" s="272"/>
      <c r="X35" s="964" t="s">
        <v>14</v>
      </c>
      <c r="Y35" s="272"/>
      <c r="Z35" s="924" t="s">
        <v>15</v>
      </c>
      <c r="AA35" s="274"/>
      <c r="AB35" s="924" t="s">
        <v>575</v>
      </c>
      <c r="AC35" s="77"/>
    </row>
    <row r="36" spans="1:29" s="5" customFormat="1" ht="28" customHeight="1" thickBot="1" x14ac:dyDescent="0.3">
      <c r="A36" s="78"/>
      <c r="B36" s="991"/>
      <c r="C36" s="58"/>
      <c r="D36" s="985"/>
      <c r="E36" s="125"/>
      <c r="F36" s="936"/>
      <c r="G36" s="937"/>
      <c r="H36" s="938"/>
      <c r="J36" s="927" t="s">
        <v>16</v>
      </c>
      <c r="K36" s="927" t="s">
        <v>102</v>
      </c>
      <c r="L36" s="929" t="s">
        <v>18</v>
      </c>
      <c r="M36" s="272"/>
      <c r="N36" s="925"/>
      <c r="O36" s="273"/>
      <c r="P36" s="961"/>
      <c r="Q36" s="962"/>
      <c r="R36" s="963"/>
      <c r="T36" s="965"/>
      <c r="U36" s="59"/>
      <c r="V36" s="965"/>
      <c r="W36" s="272"/>
      <c r="X36" s="965"/>
      <c r="Y36" s="272"/>
      <c r="Z36" s="925"/>
      <c r="AA36" s="274"/>
      <c r="AB36" s="925"/>
      <c r="AC36" s="79"/>
    </row>
    <row r="37" spans="1:29" s="4" customFormat="1" ht="16.5" customHeight="1" thickBot="1" x14ac:dyDescent="0.35">
      <c r="A37" s="45"/>
      <c r="B37" s="991"/>
      <c r="C37" s="59"/>
      <c r="D37" s="986"/>
      <c r="E37" s="125"/>
      <c r="F37" s="975" t="s">
        <v>19</v>
      </c>
      <c r="G37" s="977" t="s">
        <v>20</v>
      </c>
      <c r="H37" s="932" t="s">
        <v>573</v>
      </c>
      <c r="I37" s="5"/>
      <c r="J37" s="928"/>
      <c r="K37" s="928"/>
      <c r="L37" s="930"/>
      <c r="M37" s="59"/>
      <c r="N37" s="925"/>
      <c r="O37" s="273"/>
      <c r="P37" s="979" t="s">
        <v>21</v>
      </c>
      <c r="Q37" s="925" t="s">
        <v>22</v>
      </c>
      <c r="R37" s="925" t="s">
        <v>23</v>
      </c>
      <c r="S37" s="5"/>
      <c r="T37" s="966"/>
      <c r="U37" s="59"/>
      <c r="V37" s="966"/>
      <c r="W37" s="59"/>
      <c r="X37" s="966"/>
      <c r="Y37" s="59"/>
      <c r="Z37" s="926"/>
      <c r="AA37" s="274"/>
      <c r="AB37" s="926"/>
      <c r="AC37" s="77"/>
    </row>
    <row r="38" spans="1:29" s="4" customFormat="1" ht="46" customHeight="1" x14ac:dyDescent="0.3">
      <c r="A38" s="45"/>
      <c r="B38" s="991"/>
      <c r="C38" s="60"/>
      <c r="D38" s="663" t="s">
        <v>24</v>
      </c>
      <c r="E38" s="122"/>
      <c r="F38" s="975"/>
      <c r="G38" s="977"/>
      <c r="H38" s="932"/>
      <c r="I38" s="5"/>
      <c r="J38" s="928"/>
      <c r="K38" s="928"/>
      <c r="L38" s="930"/>
      <c r="M38" s="60"/>
      <c r="N38" s="925"/>
      <c r="O38" s="275"/>
      <c r="P38" s="979"/>
      <c r="Q38" s="925"/>
      <c r="R38" s="925"/>
      <c r="S38" s="5"/>
      <c r="T38" s="973" t="s">
        <v>25</v>
      </c>
      <c r="U38" s="276"/>
      <c r="V38" s="973" t="s">
        <v>25</v>
      </c>
      <c r="W38" s="60"/>
      <c r="X38" s="973" t="s">
        <v>25</v>
      </c>
      <c r="Y38" s="60"/>
      <c r="Z38" s="277" t="s">
        <v>26</v>
      </c>
      <c r="AA38" s="60"/>
      <c r="AB38" s="277" t="s">
        <v>26</v>
      </c>
      <c r="AC38" s="77"/>
    </row>
    <row r="39" spans="1:29" s="6" customFormat="1" ht="56.15" customHeight="1" thickBot="1" x14ac:dyDescent="0.4">
      <c r="A39" s="46"/>
      <c r="B39" s="991"/>
      <c r="C39" s="61"/>
      <c r="D39" s="122"/>
      <c r="E39" s="122"/>
      <c r="F39" s="976"/>
      <c r="G39" s="978"/>
      <c r="H39" s="320" t="s">
        <v>27</v>
      </c>
      <c r="I39" s="5"/>
      <c r="J39" s="537" t="s">
        <v>28</v>
      </c>
      <c r="K39" s="279" t="s">
        <v>103</v>
      </c>
      <c r="L39" s="931"/>
      <c r="M39" s="276"/>
      <c r="N39" s="957"/>
      <c r="O39" s="275"/>
      <c r="P39" s="980"/>
      <c r="Q39" s="957"/>
      <c r="R39" s="957"/>
      <c r="S39" s="275"/>
      <c r="T39" s="974"/>
      <c r="U39" s="276"/>
      <c r="V39" s="974"/>
      <c r="W39" s="276"/>
      <c r="X39" s="974"/>
      <c r="Y39" s="276"/>
      <c r="Z39" s="280" t="s">
        <v>30</v>
      </c>
      <c r="AA39" s="281"/>
      <c r="AB39" s="280" t="s">
        <v>30</v>
      </c>
      <c r="AC39" s="80"/>
    </row>
    <row r="40" spans="1:29" s="67" customFormat="1" ht="14.5" customHeight="1" x14ac:dyDescent="0.35">
      <c r="A40" s="47"/>
      <c r="B40" s="991"/>
      <c r="C40" s="62"/>
      <c r="D40" s="123"/>
      <c r="E40" s="123"/>
      <c r="F40" s="282"/>
      <c r="G40" s="283"/>
      <c r="H40" s="283"/>
      <c r="I40" s="284"/>
      <c r="J40" s="284"/>
      <c r="K40" s="284"/>
      <c r="L40" s="284"/>
      <c r="M40" s="285"/>
      <c r="N40" s="283"/>
      <c r="O40" s="283"/>
      <c r="P40" s="286" t="s">
        <v>31</v>
      </c>
      <c r="Q40" s="286" t="s">
        <v>31</v>
      </c>
      <c r="R40" s="285"/>
      <c r="S40" s="284"/>
      <c r="T40" s="285"/>
      <c r="U40" s="285"/>
      <c r="V40" s="285"/>
      <c r="W40" s="285"/>
      <c r="X40" s="284"/>
      <c r="Y40" s="285"/>
      <c r="Z40" s="284"/>
      <c r="AA40" s="284"/>
      <c r="AB40" s="284"/>
      <c r="AC40" s="81"/>
    </row>
    <row r="41" spans="1:29" s="7" customFormat="1" ht="17.5" customHeight="1" x14ac:dyDescent="0.25">
      <c r="A41" s="48"/>
      <c r="B41" s="991"/>
      <c r="C41" s="63"/>
      <c r="D41" s="124" t="s">
        <v>104</v>
      </c>
      <c r="E41" s="125"/>
      <c r="F41" s="336"/>
      <c r="G41" s="336"/>
      <c r="H41" s="343"/>
      <c r="I41" s="337"/>
      <c r="J41" s="349"/>
      <c r="K41" s="338"/>
      <c r="L41" s="339"/>
      <c r="M41" s="340"/>
      <c r="N41" s="344">
        <v>0</v>
      </c>
      <c r="O41" s="337"/>
      <c r="P41" s="344">
        <v>0</v>
      </c>
      <c r="Q41" s="547"/>
      <c r="R41" s="341" t="str">
        <f t="shared" ref="R41:R61" si="0">IF(P41&lt;=0.05*N41,"0K","NON AMMISSIBILE")</f>
        <v>0K</v>
      </c>
      <c r="S41" s="342"/>
      <c r="T41" s="346">
        <f t="shared" ref="T41:T61" si="1">P41+N41</f>
        <v>0</v>
      </c>
      <c r="U41" s="340"/>
      <c r="V41" s="344">
        <v>0</v>
      </c>
      <c r="W41" s="340"/>
      <c r="X41" s="346">
        <f t="shared" ref="X41:X61" si="2">T41+V41</f>
        <v>0</v>
      </c>
      <c r="Y41" s="340"/>
      <c r="Z41" s="347"/>
      <c r="AA41" s="348"/>
      <c r="AB41" s="347"/>
      <c r="AC41" s="82"/>
    </row>
    <row r="42" spans="1:29" s="7" customFormat="1" ht="17.5" customHeight="1" x14ac:dyDescent="0.25">
      <c r="A42" s="48"/>
      <c r="B42" s="991"/>
      <c r="C42" s="63"/>
      <c r="D42" s="124" t="s">
        <v>105</v>
      </c>
      <c r="E42" s="125"/>
      <c r="F42" s="336"/>
      <c r="G42" s="336"/>
      <c r="H42" s="343"/>
      <c r="I42" s="337"/>
      <c r="J42" s="349" t="s">
        <v>31</v>
      </c>
      <c r="K42" s="338"/>
      <c r="L42" s="339"/>
      <c r="M42" s="340"/>
      <c r="N42" s="344">
        <v>0</v>
      </c>
      <c r="O42" s="337"/>
      <c r="P42" s="344">
        <v>0</v>
      </c>
      <c r="Q42" s="547"/>
      <c r="R42" s="341" t="str">
        <f t="shared" si="0"/>
        <v>0K</v>
      </c>
      <c r="S42" s="342"/>
      <c r="T42" s="346">
        <f t="shared" si="1"/>
        <v>0</v>
      </c>
      <c r="U42" s="340"/>
      <c r="V42" s="344">
        <v>0</v>
      </c>
      <c r="W42" s="340"/>
      <c r="X42" s="346">
        <f t="shared" si="2"/>
        <v>0</v>
      </c>
      <c r="Y42" s="340"/>
      <c r="Z42" s="347"/>
      <c r="AA42" s="348"/>
      <c r="AB42" s="347"/>
      <c r="AC42" s="82"/>
    </row>
    <row r="43" spans="1:29" s="7" customFormat="1" ht="17.5" customHeight="1" x14ac:dyDescent="0.25">
      <c r="A43" s="48"/>
      <c r="B43" s="991"/>
      <c r="C43" s="63"/>
      <c r="D43" s="124" t="s">
        <v>106</v>
      </c>
      <c r="E43" s="125"/>
      <c r="F43" s="336"/>
      <c r="G43" s="336"/>
      <c r="H43" s="343"/>
      <c r="I43" s="337"/>
      <c r="J43" s="349" t="s">
        <v>31</v>
      </c>
      <c r="K43" s="338"/>
      <c r="L43" s="339" t="s">
        <v>31</v>
      </c>
      <c r="M43" s="340"/>
      <c r="N43" s="344">
        <v>0</v>
      </c>
      <c r="O43" s="337"/>
      <c r="P43" s="344">
        <v>0</v>
      </c>
      <c r="Q43" s="547"/>
      <c r="R43" s="341" t="str">
        <f t="shared" si="0"/>
        <v>0K</v>
      </c>
      <c r="S43" s="342"/>
      <c r="T43" s="346">
        <f t="shared" si="1"/>
        <v>0</v>
      </c>
      <c r="U43" s="340"/>
      <c r="V43" s="344">
        <v>0</v>
      </c>
      <c r="W43" s="340"/>
      <c r="X43" s="346">
        <f t="shared" si="2"/>
        <v>0</v>
      </c>
      <c r="Y43" s="340"/>
      <c r="Z43" s="347"/>
      <c r="AA43" s="348"/>
      <c r="AB43" s="347"/>
      <c r="AC43" s="82"/>
    </row>
    <row r="44" spans="1:29" s="7" customFormat="1" ht="17.5" customHeight="1" x14ac:dyDescent="0.25">
      <c r="A44" s="48"/>
      <c r="B44" s="991"/>
      <c r="C44" s="63"/>
      <c r="D44" s="124" t="s">
        <v>107</v>
      </c>
      <c r="E44" s="125"/>
      <c r="F44" s="336"/>
      <c r="G44" s="336"/>
      <c r="H44" s="343"/>
      <c r="I44" s="337"/>
      <c r="J44" s="349"/>
      <c r="K44" s="338"/>
      <c r="L44" s="339"/>
      <c r="M44" s="340"/>
      <c r="N44" s="344">
        <v>0</v>
      </c>
      <c r="O44" s="337"/>
      <c r="P44" s="344">
        <v>0</v>
      </c>
      <c r="Q44" s="547"/>
      <c r="R44" s="341" t="str">
        <f t="shared" si="0"/>
        <v>0K</v>
      </c>
      <c r="S44" s="342"/>
      <c r="T44" s="346">
        <f t="shared" si="1"/>
        <v>0</v>
      </c>
      <c r="U44" s="340"/>
      <c r="V44" s="344">
        <v>0</v>
      </c>
      <c r="W44" s="340"/>
      <c r="X44" s="346">
        <f t="shared" si="2"/>
        <v>0</v>
      </c>
      <c r="Y44" s="340"/>
      <c r="Z44" s="347"/>
      <c r="AA44" s="348"/>
      <c r="AB44" s="347"/>
      <c r="AC44" s="82"/>
    </row>
    <row r="45" spans="1:29" s="7" customFormat="1" ht="17.5" customHeight="1" x14ac:dyDescent="0.25">
      <c r="A45" s="48"/>
      <c r="B45" s="991"/>
      <c r="C45" s="63"/>
      <c r="D45" s="124" t="s">
        <v>108</v>
      </c>
      <c r="E45" s="125"/>
      <c r="F45" s="336"/>
      <c r="G45" s="336"/>
      <c r="H45" s="343"/>
      <c r="I45" s="337"/>
      <c r="J45" s="349"/>
      <c r="K45" s="338"/>
      <c r="L45" s="339"/>
      <c r="M45" s="340"/>
      <c r="N45" s="344">
        <v>0</v>
      </c>
      <c r="O45" s="337"/>
      <c r="P45" s="344">
        <v>0</v>
      </c>
      <c r="Q45" s="547"/>
      <c r="R45" s="341" t="str">
        <f t="shared" si="0"/>
        <v>0K</v>
      </c>
      <c r="S45" s="342"/>
      <c r="T45" s="346">
        <f t="shared" si="1"/>
        <v>0</v>
      </c>
      <c r="U45" s="340"/>
      <c r="V45" s="344">
        <v>0</v>
      </c>
      <c r="W45" s="340"/>
      <c r="X45" s="346">
        <f t="shared" si="2"/>
        <v>0</v>
      </c>
      <c r="Y45" s="340"/>
      <c r="Z45" s="347"/>
      <c r="AA45" s="348"/>
      <c r="AB45" s="347"/>
      <c r="AC45" s="82"/>
    </row>
    <row r="46" spans="1:29" s="7" customFormat="1" ht="17.5" customHeight="1" x14ac:dyDescent="0.25">
      <c r="A46" s="48"/>
      <c r="B46" s="991"/>
      <c r="C46" s="63"/>
      <c r="D46" s="124" t="s">
        <v>109</v>
      </c>
      <c r="E46" s="125"/>
      <c r="F46" s="336"/>
      <c r="G46" s="336"/>
      <c r="H46" s="343"/>
      <c r="I46" s="337"/>
      <c r="J46" s="349"/>
      <c r="K46" s="338"/>
      <c r="L46" s="339"/>
      <c r="M46" s="340"/>
      <c r="N46" s="344">
        <v>0</v>
      </c>
      <c r="O46" s="337"/>
      <c r="P46" s="344">
        <v>0</v>
      </c>
      <c r="Q46" s="547"/>
      <c r="R46" s="341" t="str">
        <f t="shared" si="0"/>
        <v>0K</v>
      </c>
      <c r="S46" s="342"/>
      <c r="T46" s="346">
        <f t="shared" si="1"/>
        <v>0</v>
      </c>
      <c r="U46" s="340"/>
      <c r="V46" s="344">
        <v>0</v>
      </c>
      <c r="W46" s="340"/>
      <c r="X46" s="346">
        <f t="shared" si="2"/>
        <v>0</v>
      </c>
      <c r="Y46" s="340"/>
      <c r="Z46" s="347"/>
      <c r="AA46" s="348"/>
      <c r="AB46" s="347"/>
      <c r="AC46" s="82"/>
    </row>
    <row r="47" spans="1:29" s="7" customFormat="1" ht="17.5" customHeight="1" x14ac:dyDescent="0.25">
      <c r="A47" s="48"/>
      <c r="B47" s="991"/>
      <c r="C47" s="63"/>
      <c r="D47" s="124" t="s">
        <v>110</v>
      </c>
      <c r="E47" s="125"/>
      <c r="F47" s="336"/>
      <c r="G47" s="336"/>
      <c r="H47" s="343"/>
      <c r="I47" s="337"/>
      <c r="J47" s="349"/>
      <c r="K47" s="338"/>
      <c r="L47" s="339"/>
      <c r="M47" s="340"/>
      <c r="N47" s="344">
        <v>0</v>
      </c>
      <c r="O47" s="337"/>
      <c r="P47" s="344">
        <v>0</v>
      </c>
      <c r="Q47" s="547"/>
      <c r="R47" s="341" t="str">
        <f t="shared" si="0"/>
        <v>0K</v>
      </c>
      <c r="S47" s="342"/>
      <c r="T47" s="346">
        <f t="shared" si="1"/>
        <v>0</v>
      </c>
      <c r="U47" s="340"/>
      <c r="V47" s="344">
        <v>0</v>
      </c>
      <c r="W47" s="340"/>
      <c r="X47" s="346">
        <f t="shared" si="2"/>
        <v>0</v>
      </c>
      <c r="Y47" s="340"/>
      <c r="Z47" s="347"/>
      <c r="AA47" s="348"/>
      <c r="AB47" s="347"/>
      <c r="AC47" s="82"/>
    </row>
    <row r="48" spans="1:29" s="7" customFormat="1" ht="17.5" customHeight="1" x14ac:dyDescent="0.25">
      <c r="A48" s="48"/>
      <c r="B48" s="991"/>
      <c r="C48" s="63"/>
      <c r="D48" s="124" t="s">
        <v>111</v>
      </c>
      <c r="E48" s="125"/>
      <c r="F48" s="336"/>
      <c r="G48" s="336"/>
      <c r="H48" s="343"/>
      <c r="I48" s="337"/>
      <c r="J48" s="349"/>
      <c r="K48" s="338"/>
      <c r="L48" s="339"/>
      <c r="M48" s="340"/>
      <c r="N48" s="344">
        <v>0</v>
      </c>
      <c r="O48" s="337"/>
      <c r="P48" s="344">
        <v>0</v>
      </c>
      <c r="Q48" s="547"/>
      <c r="R48" s="341" t="str">
        <f t="shared" si="0"/>
        <v>0K</v>
      </c>
      <c r="S48" s="342"/>
      <c r="T48" s="346">
        <f t="shared" si="1"/>
        <v>0</v>
      </c>
      <c r="U48" s="340"/>
      <c r="V48" s="344">
        <v>0</v>
      </c>
      <c r="W48" s="340"/>
      <c r="X48" s="346">
        <f t="shared" si="2"/>
        <v>0</v>
      </c>
      <c r="Y48" s="340"/>
      <c r="Z48" s="347"/>
      <c r="AA48" s="348"/>
      <c r="AB48" s="347"/>
      <c r="AC48" s="82"/>
    </row>
    <row r="49" spans="1:29" s="7" customFormat="1" ht="17.5" customHeight="1" x14ac:dyDescent="0.25">
      <c r="A49" s="48"/>
      <c r="B49" s="991"/>
      <c r="C49" s="63"/>
      <c r="D49" s="124" t="s">
        <v>112</v>
      </c>
      <c r="E49" s="125"/>
      <c r="F49" s="336"/>
      <c r="G49" s="336"/>
      <c r="H49" s="343"/>
      <c r="I49" s="337"/>
      <c r="J49" s="349"/>
      <c r="K49" s="338"/>
      <c r="L49" s="339"/>
      <c r="M49" s="340"/>
      <c r="N49" s="344">
        <v>0</v>
      </c>
      <c r="O49" s="337"/>
      <c r="P49" s="344">
        <v>0</v>
      </c>
      <c r="Q49" s="547"/>
      <c r="R49" s="341" t="str">
        <f t="shared" si="0"/>
        <v>0K</v>
      </c>
      <c r="S49" s="342"/>
      <c r="T49" s="346">
        <f t="shared" si="1"/>
        <v>0</v>
      </c>
      <c r="U49" s="340"/>
      <c r="V49" s="344">
        <v>0</v>
      </c>
      <c r="W49" s="340"/>
      <c r="X49" s="346">
        <f t="shared" si="2"/>
        <v>0</v>
      </c>
      <c r="Y49" s="340"/>
      <c r="Z49" s="347"/>
      <c r="AA49" s="348"/>
      <c r="AB49" s="347"/>
      <c r="AC49" s="82"/>
    </row>
    <row r="50" spans="1:29" s="7" customFormat="1" ht="17.5" customHeight="1" x14ac:dyDescent="0.25">
      <c r="A50" s="48"/>
      <c r="B50" s="991"/>
      <c r="C50" s="63"/>
      <c r="D50" s="124" t="s">
        <v>113</v>
      </c>
      <c r="E50" s="125"/>
      <c r="F50" s="336"/>
      <c r="G50" s="336"/>
      <c r="H50" s="343"/>
      <c r="I50" s="337"/>
      <c r="J50" s="349" t="s">
        <v>31</v>
      </c>
      <c r="K50" s="338"/>
      <c r="L50" s="339" t="s">
        <v>31</v>
      </c>
      <c r="M50" s="340"/>
      <c r="N50" s="344">
        <v>0</v>
      </c>
      <c r="O50" s="337"/>
      <c r="P50" s="344">
        <v>0</v>
      </c>
      <c r="Q50" s="547"/>
      <c r="R50" s="341" t="str">
        <f t="shared" si="0"/>
        <v>0K</v>
      </c>
      <c r="S50" s="342"/>
      <c r="T50" s="346">
        <f t="shared" si="1"/>
        <v>0</v>
      </c>
      <c r="U50" s="340"/>
      <c r="V50" s="344">
        <v>0</v>
      </c>
      <c r="W50" s="340"/>
      <c r="X50" s="346">
        <f t="shared" si="2"/>
        <v>0</v>
      </c>
      <c r="Y50" s="340"/>
      <c r="Z50" s="347"/>
      <c r="AA50" s="348"/>
      <c r="AB50" s="347"/>
      <c r="AC50" s="82"/>
    </row>
    <row r="51" spans="1:29" s="7" customFormat="1" ht="17.5" customHeight="1" x14ac:dyDescent="0.25">
      <c r="A51" s="48"/>
      <c r="B51" s="991"/>
      <c r="C51" s="63"/>
      <c r="D51" s="124" t="s">
        <v>114</v>
      </c>
      <c r="E51" s="125"/>
      <c r="F51" s="336"/>
      <c r="G51" s="336"/>
      <c r="H51" s="343"/>
      <c r="I51" s="337"/>
      <c r="J51" s="349" t="s">
        <v>31</v>
      </c>
      <c r="K51" s="338"/>
      <c r="L51" s="339" t="s">
        <v>31</v>
      </c>
      <c r="M51" s="340"/>
      <c r="N51" s="344">
        <v>0</v>
      </c>
      <c r="O51" s="337"/>
      <c r="P51" s="344">
        <v>0</v>
      </c>
      <c r="Q51" s="547"/>
      <c r="R51" s="341" t="str">
        <f t="shared" si="0"/>
        <v>0K</v>
      </c>
      <c r="S51" s="342"/>
      <c r="T51" s="346">
        <f t="shared" si="1"/>
        <v>0</v>
      </c>
      <c r="U51" s="340"/>
      <c r="V51" s="344">
        <v>0</v>
      </c>
      <c r="W51" s="340"/>
      <c r="X51" s="346">
        <f t="shared" si="2"/>
        <v>0</v>
      </c>
      <c r="Y51" s="340"/>
      <c r="Z51" s="347"/>
      <c r="AA51" s="348"/>
      <c r="AB51" s="347"/>
      <c r="AC51" s="82"/>
    </row>
    <row r="52" spans="1:29" s="7" customFormat="1" ht="17.5" customHeight="1" x14ac:dyDescent="0.25">
      <c r="A52" s="48"/>
      <c r="B52" s="991"/>
      <c r="C52" s="63"/>
      <c r="D52" s="124" t="s">
        <v>115</v>
      </c>
      <c r="E52" s="125"/>
      <c r="F52" s="336"/>
      <c r="G52" s="336"/>
      <c r="H52" s="343"/>
      <c r="I52" s="337"/>
      <c r="J52" s="349" t="s">
        <v>31</v>
      </c>
      <c r="K52" s="338"/>
      <c r="L52" s="339" t="s">
        <v>31</v>
      </c>
      <c r="M52" s="340"/>
      <c r="N52" s="344">
        <v>0</v>
      </c>
      <c r="O52" s="337"/>
      <c r="P52" s="344">
        <v>0</v>
      </c>
      <c r="Q52" s="547"/>
      <c r="R52" s="341" t="str">
        <f t="shared" si="0"/>
        <v>0K</v>
      </c>
      <c r="S52" s="342"/>
      <c r="T52" s="346">
        <f t="shared" si="1"/>
        <v>0</v>
      </c>
      <c r="U52" s="340"/>
      <c r="V52" s="344">
        <v>0</v>
      </c>
      <c r="W52" s="340"/>
      <c r="X52" s="346">
        <f t="shared" si="2"/>
        <v>0</v>
      </c>
      <c r="Y52" s="340"/>
      <c r="Z52" s="347"/>
      <c r="AA52" s="348"/>
      <c r="AB52" s="347"/>
      <c r="AC52" s="82"/>
    </row>
    <row r="53" spans="1:29" s="7" customFormat="1" ht="17.5" customHeight="1" x14ac:dyDescent="0.25">
      <c r="A53" s="48"/>
      <c r="B53" s="991"/>
      <c r="C53" s="63"/>
      <c r="D53" s="124" t="s">
        <v>116</v>
      </c>
      <c r="E53" s="125"/>
      <c r="F53" s="336"/>
      <c r="G53" s="336"/>
      <c r="H53" s="343"/>
      <c r="I53" s="337"/>
      <c r="J53" s="349" t="s">
        <v>31</v>
      </c>
      <c r="K53" s="338"/>
      <c r="L53" s="339" t="s">
        <v>31</v>
      </c>
      <c r="M53" s="340"/>
      <c r="N53" s="344">
        <v>0</v>
      </c>
      <c r="O53" s="337"/>
      <c r="P53" s="344">
        <v>0</v>
      </c>
      <c r="Q53" s="547"/>
      <c r="R53" s="341" t="str">
        <f t="shared" si="0"/>
        <v>0K</v>
      </c>
      <c r="S53" s="342"/>
      <c r="T53" s="346">
        <f t="shared" si="1"/>
        <v>0</v>
      </c>
      <c r="U53" s="340"/>
      <c r="V53" s="344">
        <v>0</v>
      </c>
      <c r="W53" s="340"/>
      <c r="X53" s="346">
        <f t="shared" si="2"/>
        <v>0</v>
      </c>
      <c r="Y53" s="340"/>
      <c r="Z53" s="347"/>
      <c r="AA53" s="348"/>
      <c r="AB53" s="347"/>
      <c r="AC53" s="82"/>
    </row>
    <row r="54" spans="1:29" s="7" customFormat="1" ht="17.5" customHeight="1" x14ac:dyDescent="0.25">
      <c r="A54" s="48"/>
      <c r="B54" s="991"/>
      <c r="C54" s="63"/>
      <c r="D54" s="124" t="s">
        <v>117</v>
      </c>
      <c r="E54" s="125"/>
      <c r="F54" s="336"/>
      <c r="G54" s="336"/>
      <c r="H54" s="343"/>
      <c r="I54" s="337"/>
      <c r="J54" s="349" t="s">
        <v>31</v>
      </c>
      <c r="K54" s="338"/>
      <c r="L54" s="339" t="s">
        <v>31</v>
      </c>
      <c r="M54" s="340"/>
      <c r="N54" s="344">
        <v>0</v>
      </c>
      <c r="O54" s="337"/>
      <c r="P54" s="344">
        <v>0</v>
      </c>
      <c r="Q54" s="547"/>
      <c r="R54" s="341" t="str">
        <f t="shared" si="0"/>
        <v>0K</v>
      </c>
      <c r="S54" s="342"/>
      <c r="T54" s="346">
        <f t="shared" si="1"/>
        <v>0</v>
      </c>
      <c r="U54" s="340"/>
      <c r="V54" s="344">
        <v>0</v>
      </c>
      <c r="W54" s="340"/>
      <c r="X54" s="346">
        <f t="shared" si="2"/>
        <v>0</v>
      </c>
      <c r="Y54" s="340"/>
      <c r="Z54" s="347"/>
      <c r="AA54" s="348"/>
      <c r="AB54" s="347"/>
      <c r="AC54" s="82"/>
    </row>
    <row r="55" spans="1:29" s="7" customFormat="1" ht="17.5" customHeight="1" x14ac:dyDescent="0.25">
      <c r="A55" s="48"/>
      <c r="B55" s="991"/>
      <c r="C55" s="63"/>
      <c r="D55" s="124" t="s">
        <v>118</v>
      </c>
      <c r="E55" s="125"/>
      <c r="F55" s="336"/>
      <c r="G55" s="336"/>
      <c r="H55" s="343"/>
      <c r="I55" s="337"/>
      <c r="J55" s="349" t="s">
        <v>31</v>
      </c>
      <c r="K55" s="338"/>
      <c r="L55" s="339" t="s">
        <v>31</v>
      </c>
      <c r="M55" s="340"/>
      <c r="N55" s="344">
        <v>0</v>
      </c>
      <c r="O55" s="337"/>
      <c r="P55" s="344">
        <v>0</v>
      </c>
      <c r="Q55" s="547"/>
      <c r="R55" s="341" t="str">
        <f t="shared" si="0"/>
        <v>0K</v>
      </c>
      <c r="S55" s="342"/>
      <c r="T55" s="346">
        <f t="shared" si="1"/>
        <v>0</v>
      </c>
      <c r="U55" s="340"/>
      <c r="V55" s="344">
        <v>0</v>
      </c>
      <c r="W55" s="340"/>
      <c r="X55" s="346">
        <f t="shared" si="2"/>
        <v>0</v>
      </c>
      <c r="Y55" s="340"/>
      <c r="Z55" s="347"/>
      <c r="AA55" s="348"/>
      <c r="AB55" s="347"/>
      <c r="AC55" s="82"/>
    </row>
    <row r="56" spans="1:29" s="7" customFormat="1" ht="17.5" customHeight="1" x14ac:dyDescent="0.25">
      <c r="A56" s="48"/>
      <c r="B56" s="991"/>
      <c r="C56" s="63"/>
      <c r="D56" s="124" t="s">
        <v>119</v>
      </c>
      <c r="E56" s="125"/>
      <c r="F56" s="336"/>
      <c r="G56" s="336"/>
      <c r="H56" s="343"/>
      <c r="I56" s="337"/>
      <c r="J56" s="349"/>
      <c r="K56" s="338"/>
      <c r="L56" s="339" t="s">
        <v>31</v>
      </c>
      <c r="M56" s="340"/>
      <c r="N56" s="344">
        <v>0</v>
      </c>
      <c r="O56" s="337"/>
      <c r="P56" s="344">
        <v>0</v>
      </c>
      <c r="Q56" s="547"/>
      <c r="R56" s="341" t="str">
        <f t="shared" si="0"/>
        <v>0K</v>
      </c>
      <c r="S56" s="342"/>
      <c r="T56" s="346">
        <f t="shared" si="1"/>
        <v>0</v>
      </c>
      <c r="U56" s="340"/>
      <c r="V56" s="344">
        <v>0</v>
      </c>
      <c r="W56" s="340"/>
      <c r="X56" s="346">
        <f t="shared" si="2"/>
        <v>0</v>
      </c>
      <c r="Y56" s="340"/>
      <c r="Z56" s="347"/>
      <c r="AA56" s="348"/>
      <c r="AB56" s="347"/>
      <c r="AC56" s="82"/>
    </row>
    <row r="57" spans="1:29" s="7" customFormat="1" ht="17.5" customHeight="1" x14ac:dyDescent="0.25">
      <c r="A57" s="48"/>
      <c r="B57" s="991"/>
      <c r="C57" s="63"/>
      <c r="D57" s="124" t="s">
        <v>120</v>
      </c>
      <c r="E57" s="125"/>
      <c r="F57" s="336"/>
      <c r="G57" s="336"/>
      <c r="H57" s="343"/>
      <c r="I57" s="337"/>
      <c r="J57" s="349" t="s">
        <v>31</v>
      </c>
      <c r="K57" s="338"/>
      <c r="L57" s="339" t="s">
        <v>31</v>
      </c>
      <c r="M57" s="340"/>
      <c r="N57" s="344">
        <v>0</v>
      </c>
      <c r="O57" s="337"/>
      <c r="P57" s="344">
        <v>0</v>
      </c>
      <c r="Q57" s="547"/>
      <c r="R57" s="341" t="str">
        <f t="shared" si="0"/>
        <v>0K</v>
      </c>
      <c r="S57" s="342"/>
      <c r="T57" s="346">
        <f t="shared" si="1"/>
        <v>0</v>
      </c>
      <c r="U57" s="340"/>
      <c r="V57" s="344">
        <v>0</v>
      </c>
      <c r="W57" s="340"/>
      <c r="X57" s="346">
        <f t="shared" si="2"/>
        <v>0</v>
      </c>
      <c r="Y57" s="340"/>
      <c r="Z57" s="347"/>
      <c r="AA57" s="348"/>
      <c r="AB57" s="347"/>
      <c r="AC57" s="82"/>
    </row>
    <row r="58" spans="1:29" s="7" customFormat="1" ht="17.5" customHeight="1" x14ac:dyDescent="0.25">
      <c r="A58" s="48"/>
      <c r="B58" s="991"/>
      <c r="C58" s="63"/>
      <c r="D58" s="124" t="s">
        <v>121</v>
      </c>
      <c r="E58" s="125"/>
      <c r="F58" s="336"/>
      <c r="G58" s="336"/>
      <c r="H58" s="343"/>
      <c r="I58" s="337"/>
      <c r="J58" s="349" t="s">
        <v>31</v>
      </c>
      <c r="K58" s="338"/>
      <c r="L58" s="339" t="s">
        <v>31</v>
      </c>
      <c r="M58" s="340"/>
      <c r="N58" s="344">
        <v>0</v>
      </c>
      <c r="O58" s="337"/>
      <c r="P58" s="344">
        <v>0</v>
      </c>
      <c r="Q58" s="547"/>
      <c r="R58" s="341" t="str">
        <f t="shared" si="0"/>
        <v>0K</v>
      </c>
      <c r="S58" s="342"/>
      <c r="T58" s="346">
        <f t="shared" si="1"/>
        <v>0</v>
      </c>
      <c r="U58" s="340"/>
      <c r="V58" s="344">
        <v>0</v>
      </c>
      <c r="W58" s="340"/>
      <c r="X58" s="346">
        <f t="shared" si="2"/>
        <v>0</v>
      </c>
      <c r="Y58" s="340"/>
      <c r="Z58" s="347"/>
      <c r="AA58" s="348"/>
      <c r="AB58" s="347"/>
      <c r="AC58" s="82"/>
    </row>
    <row r="59" spans="1:29" s="7" customFormat="1" ht="17.5" customHeight="1" x14ac:dyDescent="0.25">
      <c r="A59" s="48"/>
      <c r="B59" s="991"/>
      <c r="C59" s="63"/>
      <c r="D59" s="124" t="s">
        <v>122</v>
      </c>
      <c r="E59" s="125"/>
      <c r="F59" s="336"/>
      <c r="G59" s="336"/>
      <c r="H59" s="343"/>
      <c r="I59" s="337"/>
      <c r="J59" s="349" t="s">
        <v>31</v>
      </c>
      <c r="K59" s="338"/>
      <c r="L59" s="339" t="s">
        <v>31</v>
      </c>
      <c r="M59" s="340"/>
      <c r="N59" s="344">
        <v>0</v>
      </c>
      <c r="O59" s="337"/>
      <c r="P59" s="344">
        <v>0</v>
      </c>
      <c r="Q59" s="547"/>
      <c r="R59" s="341" t="str">
        <f t="shared" si="0"/>
        <v>0K</v>
      </c>
      <c r="S59" s="342"/>
      <c r="T59" s="346">
        <f t="shared" si="1"/>
        <v>0</v>
      </c>
      <c r="U59" s="340"/>
      <c r="V59" s="344">
        <v>0</v>
      </c>
      <c r="W59" s="340"/>
      <c r="X59" s="346">
        <f t="shared" si="2"/>
        <v>0</v>
      </c>
      <c r="Y59" s="340"/>
      <c r="Z59" s="347"/>
      <c r="AA59" s="348"/>
      <c r="AB59" s="347"/>
      <c r="AC59" s="82"/>
    </row>
    <row r="60" spans="1:29" s="7" customFormat="1" ht="17.5" customHeight="1" x14ac:dyDescent="0.25">
      <c r="A60" s="48"/>
      <c r="B60" s="991"/>
      <c r="C60" s="63"/>
      <c r="D60" s="124" t="s">
        <v>123</v>
      </c>
      <c r="E60" s="125"/>
      <c r="F60" s="336"/>
      <c r="G60" s="336"/>
      <c r="H60" s="343"/>
      <c r="I60" s="337"/>
      <c r="J60" s="349" t="s">
        <v>31</v>
      </c>
      <c r="K60" s="338"/>
      <c r="L60" s="339" t="s">
        <v>31</v>
      </c>
      <c r="M60" s="340"/>
      <c r="N60" s="344">
        <v>0</v>
      </c>
      <c r="O60" s="337"/>
      <c r="P60" s="344">
        <v>0</v>
      </c>
      <c r="Q60" s="547"/>
      <c r="R60" s="341" t="str">
        <f t="shared" si="0"/>
        <v>0K</v>
      </c>
      <c r="S60" s="342"/>
      <c r="T60" s="346">
        <f t="shared" si="1"/>
        <v>0</v>
      </c>
      <c r="U60" s="340"/>
      <c r="V60" s="344">
        <v>0</v>
      </c>
      <c r="W60" s="340"/>
      <c r="X60" s="346">
        <f t="shared" si="2"/>
        <v>0</v>
      </c>
      <c r="Y60" s="340"/>
      <c r="Z60" s="347"/>
      <c r="AA60" s="348"/>
      <c r="AB60" s="347"/>
      <c r="AC60" s="82"/>
    </row>
    <row r="61" spans="1:29" s="7" customFormat="1" ht="17.5" customHeight="1" x14ac:dyDescent="0.25">
      <c r="A61" s="48"/>
      <c r="B61" s="991"/>
      <c r="C61" s="63"/>
      <c r="D61" s="124" t="s">
        <v>427</v>
      </c>
      <c r="E61" s="125"/>
      <c r="F61" s="336"/>
      <c r="G61" s="336"/>
      <c r="H61" s="343"/>
      <c r="I61" s="337"/>
      <c r="J61" s="349" t="s">
        <v>31</v>
      </c>
      <c r="K61" s="338"/>
      <c r="L61" s="339" t="s">
        <v>31</v>
      </c>
      <c r="M61" s="340"/>
      <c r="N61" s="344">
        <v>0</v>
      </c>
      <c r="O61" s="337"/>
      <c r="P61" s="344">
        <v>0</v>
      </c>
      <c r="Q61" s="547"/>
      <c r="R61" s="341" t="str">
        <f t="shared" si="0"/>
        <v>0K</v>
      </c>
      <c r="S61" s="342"/>
      <c r="T61" s="346">
        <f t="shared" si="1"/>
        <v>0</v>
      </c>
      <c r="U61" s="340"/>
      <c r="V61" s="344">
        <v>0</v>
      </c>
      <c r="W61" s="340"/>
      <c r="X61" s="346">
        <f t="shared" si="2"/>
        <v>0</v>
      </c>
      <c r="Y61" s="340"/>
      <c r="Z61" s="347"/>
      <c r="AA61" s="348"/>
      <c r="AB61" s="347"/>
      <c r="AC61" s="82"/>
    </row>
    <row r="62" spans="1:29" s="7" customFormat="1" ht="17.5" customHeight="1" x14ac:dyDescent="0.25">
      <c r="A62" s="48"/>
      <c r="B62" s="991"/>
      <c r="C62" s="63"/>
      <c r="D62" s="124" t="s">
        <v>428</v>
      </c>
      <c r="E62" s="125"/>
      <c r="F62" s="336"/>
      <c r="G62" s="336"/>
      <c r="H62" s="343"/>
      <c r="I62" s="337"/>
      <c r="J62" s="349" t="s">
        <v>31</v>
      </c>
      <c r="K62" s="338"/>
      <c r="L62" s="339" t="s">
        <v>31</v>
      </c>
      <c r="M62" s="340"/>
      <c r="N62" s="344">
        <v>0</v>
      </c>
      <c r="O62" s="337"/>
      <c r="P62" s="344">
        <v>0</v>
      </c>
      <c r="Q62" s="547"/>
      <c r="R62" s="341" t="str">
        <f t="shared" ref="R62:R70" si="3">IF(P62&lt;=0.05*N62,"0K","NON AMMISSIBILE")</f>
        <v>0K</v>
      </c>
      <c r="S62" s="342"/>
      <c r="T62" s="346">
        <f t="shared" ref="T62:T70" si="4">P62+N62</f>
        <v>0</v>
      </c>
      <c r="U62" s="340"/>
      <c r="V62" s="344">
        <v>0</v>
      </c>
      <c r="W62" s="340"/>
      <c r="X62" s="346">
        <f t="shared" ref="X62:X71" si="5">T62+V62</f>
        <v>0</v>
      </c>
      <c r="Y62" s="340"/>
      <c r="Z62" s="347"/>
      <c r="AA62" s="348"/>
      <c r="AB62" s="347"/>
      <c r="AC62" s="82"/>
    </row>
    <row r="63" spans="1:29" s="7" customFormat="1" ht="17.5" customHeight="1" x14ac:dyDescent="0.25">
      <c r="A63" s="48"/>
      <c r="B63" s="991"/>
      <c r="C63" s="63"/>
      <c r="D63" s="124" t="s">
        <v>429</v>
      </c>
      <c r="E63" s="125"/>
      <c r="F63" s="336"/>
      <c r="G63" s="336"/>
      <c r="H63" s="343"/>
      <c r="I63" s="337"/>
      <c r="J63" s="349" t="s">
        <v>31</v>
      </c>
      <c r="K63" s="338"/>
      <c r="L63" s="339" t="s">
        <v>31</v>
      </c>
      <c r="M63" s="340"/>
      <c r="N63" s="344">
        <v>0</v>
      </c>
      <c r="O63" s="337"/>
      <c r="P63" s="344">
        <v>0</v>
      </c>
      <c r="Q63" s="547"/>
      <c r="R63" s="341" t="str">
        <f t="shared" si="3"/>
        <v>0K</v>
      </c>
      <c r="S63" s="342"/>
      <c r="T63" s="346">
        <f t="shared" si="4"/>
        <v>0</v>
      </c>
      <c r="U63" s="340"/>
      <c r="V63" s="344">
        <v>0</v>
      </c>
      <c r="W63" s="340"/>
      <c r="X63" s="346">
        <f t="shared" si="5"/>
        <v>0</v>
      </c>
      <c r="Y63" s="340"/>
      <c r="Z63" s="347"/>
      <c r="AA63" s="348"/>
      <c r="AB63" s="347"/>
      <c r="AC63" s="82"/>
    </row>
    <row r="64" spans="1:29" s="7" customFormat="1" ht="17.5" customHeight="1" x14ac:dyDescent="0.25">
      <c r="A64" s="48"/>
      <c r="B64" s="991"/>
      <c r="C64" s="63"/>
      <c r="D64" s="124" t="s">
        <v>430</v>
      </c>
      <c r="E64" s="125"/>
      <c r="F64" s="336"/>
      <c r="G64" s="336"/>
      <c r="H64" s="343"/>
      <c r="I64" s="337"/>
      <c r="J64" s="349" t="s">
        <v>31</v>
      </c>
      <c r="K64" s="338"/>
      <c r="L64" s="339" t="s">
        <v>31</v>
      </c>
      <c r="M64" s="340"/>
      <c r="N64" s="344">
        <v>0</v>
      </c>
      <c r="O64" s="337"/>
      <c r="P64" s="344">
        <v>0</v>
      </c>
      <c r="Q64" s="547"/>
      <c r="R64" s="341" t="str">
        <f t="shared" si="3"/>
        <v>0K</v>
      </c>
      <c r="S64" s="342"/>
      <c r="T64" s="346">
        <f t="shared" si="4"/>
        <v>0</v>
      </c>
      <c r="U64" s="340"/>
      <c r="V64" s="344">
        <v>0</v>
      </c>
      <c r="W64" s="340"/>
      <c r="X64" s="346">
        <f t="shared" si="5"/>
        <v>0</v>
      </c>
      <c r="Y64" s="340"/>
      <c r="Z64" s="347"/>
      <c r="AA64" s="348"/>
      <c r="AB64" s="347"/>
      <c r="AC64" s="82"/>
    </row>
    <row r="65" spans="1:29" s="7" customFormat="1" ht="17.5" customHeight="1" x14ac:dyDescent="0.25">
      <c r="A65" s="48"/>
      <c r="B65" s="991"/>
      <c r="C65" s="63"/>
      <c r="D65" s="124" t="s">
        <v>431</v>
      </c>
      <c r="E65" s="125"/>
      <c r="F65" s="336"/>
      <c r="G65" s="336"/>
      <c r="H65" s="343"/>
      <c r="I65" s="337"/>
      <c r="J65" s="349" t="s">
        <v>31</v>
      </c>
      <c r="K65" s="338"/>
      <c r="L65" s="339" t="s">
        <v>31</v>
      </c>
      <c r="M65" s="340"/>
      <c r="N65" s="344">
        <v>0</v>
      </c>
      <c r="O65" s="337"/>
      <c r="P65" s="344">
        <v>0</v>
      </c>
      <c r="Q65" s="547"/>
      <c r="R65" s="341" t="str">
        <f t="shared" si="3"/>
        <v>0K</v>
      </c>
      <c r="S65" s="342"/>
      <c r="T65" s="346">
        <f t="shared" si="4"/>
        <v>0</v>
      </c>
      <c r="U65" s="340"/>
      <c r="V65" s="344">
        <v>0</v>
      </c>
      <c r="W65" s="340"/>
      <c r="X65" s="346">
        <f t="shared" si="5"/>
        <v>0</v>
      </c>
      <c r="Y65" s="340"/>
      <c r="Z65" s="347"/>
      <c r="AA65" s="348"/>
      <c r="AB65" s="347"/>
      <c r="AC65" s="82"/>
    </row>
    <row r="66" spans="1:29" s="7" customFormat="1" ht="17.5" customHeight="1" x14ac:dyDescent="0.25">
      <c r="A66" s="48"/>
      <c r="B66" s="991"/>
      <c r="C66" s="63"/>
      <c r="D66" s="124" t="s">
        <v>432</v>
      </c>
      <c r="E66" s="125"/>
      <c r="F66" s="336"/>
      <c r="G66" s="336"/>
      <c r="H66" s="343"/>
      <c r="I66" s="337"/>
      <c r="J66" s="349" t="s">
        <v>31</v>
      </c>
      <c r="K66" s="338"/>
      <c r="L66" s="339" t="s">
        <v>31</v>
      </c>
      <c r="M66" s="340"/>
      <c r="N66" s="344">
        <v>0</v>
      </c>
      <c r="O66" s="337"/>
      <c r="P66" s="344">
        <v>0</v>
      </c>
      <c r="Q66" s="547"/>
      <c r="R66" s="341" t="str">
        <f t="shared" si="3"/>
        <v>0K</v>
      </c>
      <c r="S66" s="342"/>
      <c r="T66" s="346">
        <f t="shared" si="4"/>
        <v>0</v>
      </c>
      <c r="U66" s="340"/>
      <c r="V66" s="344">
        <v>0</v>
      </c>
      <c r="W66" s="340"/>
      <c r="X66" s="346">
        <f t="shared" si="5"/>
        <v>0</v>
      </c>
      <c r="Y66" s="340"/>
      <c r="Z66" s="347"/>
      <c r="AA66" s="348"/>
      <c r="AB66" s="347"/>
      <c r="AC66" s="82"/>
    </row>
    <row r="67" spans="1:29" s="7" customFormat="1" ht="17.5" customHeight="1" x14ac:dyDescent="0.25">
      <c r="A67" s="48"/>
      <c r="B67" s="991"/>
      <c r="C67" s="63"/>
      <c r="D67" s="124" t="s">
        <v>433</v>
      </c>
      <c r="E67" s="125"/>
      <c r="F67" s="336"/>
      <c r="G67" s="336"/>
      <c r="H67" s="343"/>
      <c r="I67" s="337"/>
      <c r="J67" s="349" t="s">
        <v>31</v>
      </c>
      <c r="K67" s="338"/>
      <c r="L67" s="339" t="s">
        <v>31</v>
      </c>
      <c r="M67" s="340"/>
      <c r="N67" s="344">
        <v>0</v>
      </c>
      <c r="O67" s="337"/>
      <c r="P67" s="344">
        <v>0</v>
      </c>
      <c r="Q67" s="547"/>
      <c r="R67" s="341" t="str">
        <f t="shared" si="3"/>
        <v>0K</v>
      </c>
      <c r="S67" s="342"/>
      <c r="T67" s="346">
        <f t="shared" si="4"/>
        <v>0</v>
      </c>
      <c r="U67" s="340"/>
      <c r="V67" s="344">
        <v>0</v>
      </c>
      <c r="W67" s="340"/>
      <c r="X67" s="346">
        <f t="shared" si="5"/>
        <v>0</v>
      </c>
      <c r="Y67" s="340"/>
      <c r="Z67" s="347"/>
      <c r="AA67" s="348"/>
      <c r="AB67" s="347"/>
      <c r="AC67" s="82"/>
    </row>
    <row r="68" spans="1:29" s="7" customFormat="1" ht="17.5" customHeight="1" x14ac:dyDescent="0.25">
      <c r="A68" s="48"/>
      <c r="B68" s="991"/>
      <c r="C68" s="63"/>
      <c r="D68" s="124" t="s">
        <v>434</v>
      </c>
      <c r="E68" s="125"/>
      <c r="F68" s="336"/>
      <c r="G68" s="336"/>
      <c r="H68" s="343"/>
      <c r="I68" s="337"/>
      <c r="J68" s="349" t="s">
        <v>31</v>
      </c>
      <c r="K68" s="338"/>
      <c r="L68" s="339" t="s">
        <v>31</v>
      </c>
      <c r="M68" s="340"/>
      <c r="N68" s="344">
        <v>0</v>
      </c>
      <c r="O68" s="337"/>
      <c r="P68" s="344">
        <v>0</v>
      </c>
      <c r="Q68" s="547"/>
      <c r="R68" s="341" t="str">
        <f t="shared" si="3"/>
        <v>0K</v>
      </c>
      <c r="S68" s="342"/>
      <c r="T68" s="346">
        <f t="shared" si="4"/>
        <v>0</v>
      </c>
      <c r="U68" s="340"/>
      <c r="V68" s="344">
        <v>0</v>
      </c>
      <c r="W68" s="340"/>
      <c r="X68" s="346">
        <f t="shared" si="5"/>
        <v>0</v>
      </c>
      <c r="Y68" s="340"/>
      <c r="Z68" s="347"/>
      <c r="AA68" s="348"/>
      <c r="AB68" s="347"/>
      <c r="AC68" s="82"/>
    </row>
    <row r="69" spans="1:29" s="7" customFormat="1" ht="17.149999999999999" customHeight="1" x14ac:dyDescent="0.25">
      <c r="A69" s="48"/>
      <c r="B69" s="991"/>
      <c r="C69" s="63"/>
      <c r="D69" s="124" t="s">
        <v>435</v>
      </c>
      <c r="E69" s="125"/>
      <c r="F69" s="336"/>
      <c r="G69" s="336"/>
      <c r="H69" s="343"/>
      <c r="I69" s="337"/>
      <c r="J69" s="349" t="s">
        <v>31</v>
      </c>
      <c r="K69" s="338"/>
      <c r="L69" s="339" t="s">
        <v>31</v>
      </c>
      <c r="M69" s="340"/>
      <c r="N69" s="344">
        <v>0</v>
      </c>
      <c r="O69" s="337"/>
      <c r="P69" s="344">
        <v>0</v>
      </c>
      <c r="Q69" s="547"/>
      <c r="R69" s="341" t="str">
        <f t="shared" si="3"/>
        <v>0K</v>
      </c>
      <c r="S69" s="342"/>
      <c r="T69" s="346">
        <f t="shared" si="4"/>
        <v>0</v>
      </c>
      <c r="U69" s="340"/>
      <c r="V69" s="344">
        <v>0</v>
      </c>
      <c r="W69" s="340"/>
      <c r="X69" s="346">
        <f t="shared" si="5"/>
        <v>0</v>
      </c>
      <c r="Y69" s="340"/>
      <c r="Z69" s="347"/>
      <c r="AA69" s="348"/>
      <c r="AB69" s="347"/>
      <c r="AC69" s="82"/>
    </row>
    <row r="70" spans="1:29" s="7" customFormat="1" ht="17.149999999999999" customHeight="1" x14ac:dyDescent="0.25">
      <c r="A70" s="48"/>
      <c r="B70" s="991"/>
      <c r="C70" s="63"/>
      <c r="D70" s="124" t="s">
        <v>436</v>
      </c>
      <c r="E70" s="125"/>
      <c r="F70" s="336"/>
      <c r="G70" s="336"/>
      <c r="H70" s="343"/>
      <c r="I70" s="337"/>
      <c r="J70" s="349" t="s">
        <v>31</v>
      </c>
      <c r="K70" s="338"/>
      <c r="L70" s="339" t="s">
        <v>31</v>
      </c>
      <c r="M70" s="340"/>
      <c r="N70" s="344">
        <v>0</v>
      </c>
      <c r="O70" s="337"/>
      <c r="P70" s="344">
        <v>0</v>
      </c>
      <c r="Q70" s="547"/>
      <c r="R70" s="341" t="str">
        <f t="shared" si="3"/>
        <v>0K</v>
      </c>
      <c r="S70" s="342"/>
      <c r="T70" s="346">
        <f t="shared" si="4"/>
        <v>0</v>
      </c>
      <c r="U70" s="340"/>
      <c r="V70" s="344">
        <v>0</v>
      </c>
      <c r="W70" s="340"/>
      <c r="X70" s="346">
        <f t="shared" si="5"/>
        <v>0</v>
      </c>
      <c r="Y70" s="340"/>
      <c r="Z70" s="347"/>
      <c r="AA70" s="348"/>
      <c r="AB70" s="347"/>
      <c r="AC70" s="82"/>
    </row>
    <row r="71" spans="1:29" s="7" customFormat="1" ht="17.5" customHeight="1" x14ac:dyDescent="0.25">
      <c r="A71" s="48"/>
      <c r="B71" s="991"/>
      <c r="C71" s="63"/>
      <c r="D71" s="124" t="s">
        <v>480</v>
      </c>
      <c r="E71" s="125"/>
      <c r="F71" s="336"/>
      <c r="G71" s="336"/>
      <c r="H71" s="343"/>
      <c r="I71" s="337"/>
      <c r="J71" s="349" t="s">
        <v>31</v>
      </c>
      <c r="K71" s="338"/>
      <c r="L71" s="339" t="s">
        <v>31</v>
      </c>
      <c r="M71" s="340"/>
      <c r="N71" s="344">
        <v>0</v>
      </c>
      <c r="O71" s="337"/>
      <c r="P71" s="344">
        <v>0</v>
      </c>
      <c r="Q71" s="547"/>
      <c r="R71" s="341" t="str">
        <f t="shared" ref="R71:R76" si="6">IF(P71&lt;=0.05*N71,"0K","NON AMMISSIBILE")</f>
        <v>0K</v>
      </c>
      <c r="S71" s="342"/>
      <c r="T71" s="346">
        <f t="shared" ref="T71:T76" si="7">P71+N71</f>
        <v>0</v>
      </c>
      <c r="U71" s="340"/>
      <c r="V71" s="344">
        <v>0</v>
      </c>
      <c r="W71" s="340"/>
      <c r="X71" s="346">
        <f t="shared" si="5"/>
        <v>0</v>
      </c>
      <c r="Y71" s="340"/>
      <c r="Z71" s="347"/>
      <c r="AA71" s="348"/>
      <c r="AB71" s="347"/>
      <c r="AC71" s="82"/>
    </row>
    <row r="72" spans="1:29" s="7" customFormat="1" ht="17.5" customHeight="1" x14ac:dyDescent="0.25">
      <c r="A72" s="48"/>
      <c r="B72" s="991"/>
      <c r="C72" s="63"/>
      <c r="D72" s="124" t="s">
        <v>481</v>
      </c>
      <c r="E72" s="125"/>
      <c r="F72" s="336"/>
      <c r="G72" s="336"/>
      <c r="H72" s="343"/>
      <c r="I72" s="337"/>
      <c r="J72" s="349" t="s">
        <v>31</v>
      </c>
      <c r="K72" s="338"/>
      <c r="L72" s="339" t="s">
        <v>31</v>
      </c>
      <c r="M72" s="340"/>
      <c r="N72" s="344">
        <v>0</v>
      </c>
      <c r="O72" s="337"/>
      <c r="P72" s="344">
        <v>0</v>
      </c>
      <c r="Q72" s="547"/>
      <c r="R72" s="341" t="str">
        <f t="shared" si="6"/>
        <v>0K</v>
      </c>
      <c r="S72" s="342"/>
      <c r="T72" s="346">
        <f t="shared" si="7"/>
        <v>0</v>
      </c>
      <c r="U72" s="340"/>
      <c r="V72" s="344">
        <v>0</v>
      </c>
      <c r="W72" s="340"/>
      <c r="X72" s="346">
        <f t="shared" ref="X72:X76" si="8">T72+V72</f>
        <v>0</v>
      </c>
      <c r="Y72" s="340"/>
      <c r="Z72" s="347"/>
      <c r="AA72" s="348"/>
      <c r="AB72" s="347"/>
      <c r="AC72" s="82"/>
    </row>
    <row r="73" spans="1:29" s="7" customFormat="1" ht="17.5" customHeight="1" x14ac:dyDescent="0.25">
      <c r="A73" s="48"/>
      <c r="B73" s="991"/>
      <c r="C73" s="63"/>
      <c r="D73" s="124" t="s">
        <v>482</v>
      </c>
      <c r="E73" s="125"/>
      <c r="F73" s="336"/>
      <c r="G73" s="336"/>
      <c r="H73" s="343"/>
      <c r="I73" s="337"/>
      <c r="J73" s="349" t="s">
        <v>31</v>
      </c>
      <c r="K73" s="338"/>
      <c r="L73" s="339" t="s">
        <v>31</v>
      </c>
      <c r="M73" s="340"/>
      <c r="N73" s="344">
        <v>0</v>
      </c>
      <c r="O73" s="337"/>
      <c r="P73" s="344">
        <v>0</v>
      </c>
      <c r="Q73" s="547"/>
      <c r="R73" s="341" t="str">
        <f t="shared" si="6"/>
        <v>0K</v>
      </c>
      <c r="S73" s="342"/>
      <c r="T73" s="346">
        <f t="shared" si="7"/>
        <v>0</v>
      </c>
      <c r="U73" s="340"/>
      <c r="V73" s="344">
        <v>0</v>
      </c>
      <c r="W73" s="340"/>
      <c r="X73" s="346">
        <f t="shared" si="8"/>
        <v>0</v>
      </c>
      <c r="Y73" s="340"/>
      <c r="Z73" s="347"/>
      <c r="AA73" s="348"/>
      <c r="AB73" s="347"/>
      <c r="AC73" s="82"/>
    </row>
    <row r="74" spans="1:29" s="7" customFormat="1" ht="17.5" customHeight="1" x14ac:dyDescent="0.25">
      <c r="A74" s="48"/>
      <c r="B74" s="991"/>
      <c r="C74" s="63"/>
      <c r="D74" s="124" t="s">
        <v>483</v>
      </c>
      <c r="E74" s="125"/>
      <c r="F74" s="336"/>
      <c r="G74" s="336"/>
      <c r="H74" s="343"/>
      <c r="I74" s="337"/>
      <c r="J74" s="349" t="s">
        <v>31</v>
      </c>
      <c r="K74" s="338"/>
      <c r="L74" s="339" t="s">
        <v>31</v>
      </c>
      <c r="M74" s="340"/>
      <c r="N74" s="344">
        <v>0</v>
      </c>
      <c r="O74" s="337"/>
      <c r="P74" s="344">
        <v>0</v>
      </c>
      <c r="Q74" s="547"/>
      <c r="R74" s="341" t="str">
        <f t="shared" si="6"/>
        <v>0K</v>
      </c>
      <c r="S74" s="342"/>
      <c r="T74" s="346">
        <f t="shared" si="7"/>
        <v>0</v>
      </c>
      <c r="U74" s="340"/>
      <c r="V74" s="344">
        <v>0</v>
      </c>
      <c r="W74" s="340"/>
      <c r="X74" s="346">
        <f t="shared" si="8"/>
        <v>0</v>
      </c>
      <c r="Y74" s="340"/>
      <c r="Z74" s="347"/>
      <c r="AA74" s="348"/>
      <c r="AB74" s="347"/>
      <c r="AC74" s="82"/>
    </row>
    <row r="75" spans="1:29" s="7" customFormat="1" ht="17.5" customHeight="1" x14ac:dyDescent="0.25">
      <c r="A75" s="48"/>
      <c r="B75" s="991"/>
      <c r="C75" s="63"/>
      <c r="D75" s="124" t="s">
        <v>484</v>
      </c>
      <c r="E75" s="125"/>
      <c r="F75" s="336"/>
      <c r="G75" s="336"/>
      <c r="H75" s="343"/>
      <c r="I75" s="337"/>
      <c r="J75" s="349" t="s">
        <v>31</v>
      </c>
      <c r="K75" s="338"/>
      <c r="L75" s="339" t="s">
        <v>31</v>
      </c>
      <c r="M75" s="340"/>
      <c r="N75" s="344">
        <v>0</v>
      </c>
      <c r="O75" s="337"/>
      <c r="P75" s="344">
        <v>0</v>
      </c>
      <c r="Q75" s="547"/>
      <c r="R75" s="341" t="str">
        <f t="shared" si="6"/>
        <v>0K</v>
      </c>
      <c r="S75" s="342"/>
      <c r="T75" s="346">
        <f t="shared" si="7"/>
        <v>0</v>
      </c>
      <c r="U75" s="340"/>
      <c r="V75" s="344">
        <v>0</v>
      </c>
      <c r="W75" s="340"/>
      <c r="X75" s="346">
        <f t="shared" si="8"/>
        <v>0</v>
      </c>
      <c r="Y75" s="340"/>
      <c r="Z75" s="347"/>
      <c r="AA75" s="348"/>
      <c r="AB75" s="347"/>
      <c r="AC75" s="82"/>
    </row>
    <row r="76" spans="1:29" s="7" customFormat="1" ht="18" customHeight="1" x14ac:dyDescent="0.25">
      <c r="A76" s="48"/>
      <c r="B76" s="991"/>
      <c r="C76" s="63"/>
      <c r="D76" s="124" t="s">
        <v>485</v>
      </c>
      <c r="E76" s="125"/>
      <c r="F76" s="336"/>
      <c r="G76" s="336"/>
      <c r="H76" s="343"/>
      <c r="I76" s="337"/>
      <c r="J76" s="349" t="s">
        <v>31</v>
      </c>
      <c r="K76" s="338"/>
      <c r="L76" s="339" t="s">
        <v>31</v>
      </c>
      <c r="M76" s="340"/>
      <c r="N76" s="344">
        <v>0</v>
      </c>
      <c r="O76" s="337"/>
      <c r="P76" s="344">
        <v>0</v>
      </c>
      <c r="Q76" s="547"/>
      <c r="R76" s="341" t="str">
        <f t="shared" si="6"/>
        <v>0K</v>
      </c>
      <c r="S76" s="342"/>
      <c r="T76" s="346">
        <f t="shared" si="7"/>
        <v>0</v>
      </c>
      <c r="U76" s="340"/>
      <c r="V76" s="344">
        <v>0</v>
      </c>
      <c r="W76" s="340"/>
      <c r="X76" s="346">
        <f t="shared" si="8"/>
        <v>0</v>
      </c>
      <c r="Y76" s="340"/>
      <c r="Z76" s="347"/>
      <c r="AA76" s="348"/>
      <c r="AB76" s="347"/>
      <c r="AC76" s="82"/>
    </row>
    <row r="77" spans="1:29" s="7" customFormat="1" ht="17.5" customHeight="1" thickBot="1" x14ac:dyDescent="0.4">
      <c r="A77" s="48"/>
      <c r="B77" s="991"/>
      <c r="C77" s="63"/>
      <c r="D77" s="125"/>
      <c r="E77" s="125"/>
      <c r="F77" s="292"/>
      <c r="G77" s="293"/>
      <c r="H77" s="294"/>
      <c r="I77" s="287"/>
      <c r="J77" s="295"/>
      <c r="K77" s="295"/>
      <c r="L77" s="295"/>
      <c r="M77" s="288"/>
      <c r="N77" s="296"/>
      <c r="O77" s="287"/>
      <c r="P77" s="296"/>
      <c r="Q77" s="548"/>
      <c r="R77" s="288"/>
      <c r="S77" s="289"/>
      <c r="T77" s="297"/>
      <c r="U77" s="288"/>
      <c r="V77" s="297"/>
      <c r="W77" s="288"/>
      <c r="X77" s="298"/>
      <c r="Y77" s="288"/>
      <c r="Z77" s="291"/>
      <c r="AA77" s="291"/>
      <c r="AB77" s="291"/>
      <c r="AC77" s="82"/>
    </row>
    <row r="78" spans="1:29" s="7" customFormat="1" ht="25" customHeight="1" thickBot="1" x14ac:dyDescent="0.3">
      <c r="A78" s="48"/>
      <c r="B78" s="991"/>
      <c r="C78" s="63"/>
      <c r="D78" s="125"/>
      <c r="E78" s="125"/>
      <c r="F78" s="948" t="s">
        <v>52</v>
      </c>
      <c r="G78" s="949"/>
      <c r="H78" s="949"/>
      <c r="I78" s="949"/>
      <c r="J78" s="949"/>
      <c r="K78" s="950"/>
      <c r="L78" s="299">
        <f>SUM(L41:L76)</f>
        <v>0</v>
      </c>
      <c r="M78" s="288"/>
      <c r="N78" s="290">
        <f>SUM(N41:N76)</f>
        <v>0</v>
      </c>
      <c r="O78" s="287"/>
      <c r="P78" s="290">
        <f>SUM(P41:P76)</f>
        <v>0</v>
      </c>
      <c r="Q78" s="549">
        <f>SUM(Q41:Q76)</f>
        <v>0</v>
      </c>
      <c r="R78" s="288"/>
      <c r="S78" s="289"/>
      <c r="T78" s="290">
        <f>SUM(T41:T76)</f>
        <v>0</v>
      </c>
      <c r="U78" s="288"/>
      <c r="V78" s="290">
        <f>SUM(V41:V76)</f>
        <v>0</v>
      </c>
      <c r="W78" s="288"/>
      <c r="X78" s="290">
        <f>SUM(X41:X76)</f>
        <v>0</v>
      </c>
      <c r="Y78" s="288"/>
      <c r="Z78" s="291"/>
      <c r="AA78" s="291"/>
      <c r="AB78" s="291"/>
      <c r="AC78" s="82"/>
    </row>
    <row r="79" spans="1:29" s="8" customFormat="1" ht="22" customHeight="1" thickBot="1" x14ac:dyDescent="0.4">
      <c r="A79" s="49"/>
      <c r="B79" s="991"/>
      <c r="C79" s="64"/>
      <c r="D79" s="127"/>
      <c r="E79" s="127"/>
      <c r="F79" s="300"/>
      <c r="G79" s="94"/>
      <c r="H79" s="94" t="s">
        <v>31</v>
      </c>
      <c r="I79" s="94"/>
      <c r="J79" s="94"/>
      <c r="K79" s="94"/>
      <c r="L79" s="94"/>
      <c r="M79" s="93"/>
      <c r="N79" s="94" t="s">
        <v>31</v>
      </c>
      <c r="O79" s="94"/>
      <c r="P79" s="923" t="s">
        <v>31</v>
      </c>
      <c r="Q79" s="923"/>
      <c r="R79" s="93"/>
      <c r="S79" s="301"/>
      <c r="T79" s="93"/>
      <c r="U79" s="93"/>
      <c r="V79" s="93"/>
      <c r="W79" s="93"/>
      <c r="X79" s="301"/>
      <c r="Y79" s="93"/>
      <c r="Z79" s="301"/>
      <c r="AA79" s="301"/>
      <c r="AB79" s="301"/>
      <c r="AC79" s="83"/>
    </row>
    <row r="80" spans="1:29" ht="14.5" customHeight="1" x14ac:dyDescent="0.35">
      <c r="A80" s="84"/>
      <c r="B80" s="991"/>
      <c r="D80" s="129"/>
      <c r="E80" s="129"/>
      <c r="F80" s="1021" t="s">
        <v>6</v>
      </c>
      <c r="G80" s="1022"/>
      <c r="H80" s="1022"/>
      <c r="I80" s="1022"/>
      <c r="J80" s="1022"/>
      <c r="K80" s="1022"/>
      <c r="L80" s="1022"/>
      <c r="M80" s="1022"/>
      <c r="N80" s="1022"/>
      <c r="O80" s="1022"/>
      <c r="P80" s="1022"/>
      <c r="Q80" s="1022"/>
      <c r="R80" s="1022"/>
      <c r="S80" s="1022"/>
      <c r="T80" s="1022"/>
      <c r="U80" s="1022"/>
      <c r="V80" s="1022"/>
      <c r="W80" s="1022"/>
      <c r="X80" s="1023"/>
      <c r="Y80" s="321"/>
      <c r="Z80" s="321"/>
      <c r="AA80" s="321"/>
      <c r="AB80" s="302"/>
      <c r="AC80" s="85"/>
    </row>
    <row r="81" spans="1:29" ht="15" customHeight="1" x14ac:dyDescent="0.35">
      <c r="A81" s="84"/>
      <c r="B81" s="991"/>
      <c r="D81" s="129"/>
      <c r="E81" s="129"/>
      <c r="F81" s="1024"/>
      <c r="G81" s="1025"/>
      <c r="H81" s="1025"/>
      <c r="I81" s="1025"/>
      <c r="J81" s="1025"/>
      <c r="K81" s="1025"/>
      <c r="L81" s="1025"/>
      <c r="M81" s="1025"/>
      <c r="N81" s="1025"/>
      <c r="O81" s="1025"/>
      <c r="P81" s="1025"/>
      <c r="Q81" s="1025"/>
      <c r="R81" s="1025"/>
      <c r="S81" s="1025"/>
      <c r="T81" s="1025"/>
      <c r="U81" s="1025"/>
      <c r="V81" s="1025"/>
      <c r="W81" s="1025"/>
      <c r="X81" s="1026"/>
      <c r="Y81" s="95"/>
      <c r="Z81" s="302"/>
      <c r="AA81" s="302"/>
      <c r="AB81" s="302"/>
      <c r="AC81" s="85"/>
    </row>
    <row r="82" spans="1:29" ht="15" thickBot="1" x14ac:dyDescent="0.4">
      <c r="A82" s="84"/>
      <c r="B82" s="992"/>
      <c r="F82" s="1027"/>
      <c r="G82" s="1028"/>
      <c r="H82" s="1028"/>
      <c r="I82" s="1028"/>
      <c r="J82" s="1028"/>
      <c r="K82" s="1028"/>
      <c r="L82" s="1028"/>
      <c r="M82" s="1028"/>
      <c r="N82" s="1028"/>
      <c r="O82" s="1028"/>
      <c r="P82" s="1028"/>
      <c r="Q82" s="1028"/>
      <c r="R82" s="1028"/>
      <c r="S82" s="1028"/>
      <c r="T82" s="1028"/>
      <c r="U82" s="1028"/>
      <c r="V82" s="1028"/>
      <c r="W82" s="1028"/>
      <c r="X82" s="1029"/>
      <c r="Y82" s="95"/>
      <c r="Z82" s="302"/>
      <c r="AA82" s="302"/>
      <c r="AB82" s="302"/>
      <c r="AC82" s="85"/>
    </row>
    <row r="83" spans="1:29" ht="15" thickBot="1" x14ac:dyDescent="0.4">
      <c r="A83" s="86"/>
      <c r="B83" s="68"/>
      <c r="C83" s="87"/>
      <c r="D83" s="88"/>
      <c r="E83" s="88"/>
      <c r="F83" s="308"/>
      <c r="G83" s="309"/>
      <c r="H83" s="303"/>
      <c r="I83" s="303"/>
      <c r="J83" s="310"/>
      <c r="K83" s="310"/>
      <c r="L83" s="310"/>
      <c r="M83" s="304"/>
      <c r="N83" s="303"/>
      <c r="O83" s="309"/>
      <c r="P83" s="303"/>
      <c r="Q83" s="550"/>
      <c r="R83" s="304"/>
      <c r="S83" s="303"/>
      <c r="T83" s="304"/>
      <c r="U83" s="304"/>
      <c r="V83" s="304"/>
      <c r="W83" s="304"/>
      <c r="X83" s="303"/>
      <c r="Y83" s="304"/>
      <c r="Z83" s="303"/>
      <c r="AA83" s="303"/>
      <c r="AB83" s="303"/>
      <c r="AC83" s="89"/>
    </row>
    <row r="84" spans="1:29" s="3" customFormat="1" ht="15.5" thickBot="1" x14ac:dyDescent="0.35">
      <c r="A84" s="69"/>
      <c r="B84" s="71"/>
      <c r="C84" s="70"/>
      <c r="D84" s="72"/>
      <c r="E84" s="72"/>
      <c r="F84" s="72"/>
      <c r="G84" s="73"/>
      <c r="H84" s="71"/>
      <c r="I84" s="71"/>
      <c r="J84" s="71"/>
      <c r="K84" s="71"/>
      <c r="L84" s="71"/>
      <c r="M84" s="74"/>
      <c r="N84" s="71"/>
      <c r="O84" s="73"/>
      <c r="P84" s="71"/>
      <c r="Q84" s="546"/>
      <c r="R84" s="70"/>
      <c r="S84" s="71"/>
      <c r="T84" s="70"/>
      <c r="U84" s="70"/>
      <c r="V84" s="70"/>
      <c r="W84" s="70"/>
      <c r="X84" s="75"/>
      <c r="Y84" s="70"/>
      <c r="Z84" s="71"/>
      <c r="AA84" s="71"/>
      <c r="AB84" s="71"/>
      <c r="AC84" s="76"/>
    </row>
    <row r="85" spans="1:29" s="4" customFormat="1" ht="68.150000000000006" customHeight="1" thickBot="1" x14ac:dyDescent="0.35">
      <c r="A85" s="45"/>
      <c r="B85" s="951" t="s">
        <v>584</v>
      </c>
      <c r="C85" s="58"/>
      <c r="D85" s="954" t="s">
        <v>9</v>
      </c>
      <c r="E85" s="125"/>
      <c r="F85" s="933" t="s">
        <v>10</v>
      </c>
      <c r="G85" s="934"/>
      <c r="H85" s="935"/>
      <c r="I85" s="5"/>
      <c r="J85" s="939" t="s">
        <v>11</v>
      </c>
      <c r="K85" s="940"/>
      <c r="L85" s="941"/>
      <c r="M85" s="272"/>
      <c r="N85" s="924" t="s">
        <v>574</v>
      </c>
      <c r="O85" s="273"/>
      <c r="P85" s="958" t="s">
        <v>576</v>
      </c>
      <c r="Q85" s="959"/>
      <c r="R85" s="960"/>
      <c r="S85" s="5"/>
      <c r="T85" s="964" t="s">
        <v>12</v>
      </c>
      <c r="U85" s="59"/>
      <c r="V85" s="964" t="s">
        <v>13</v>
      </c>
      <c r="W85" s="272"/>
      <c r="X85" s="964" t="s">
        <v>14</v>
      </c>
      <c r="Y85" s="272"/>
      <c r="Z85" s="924" t="s">
        <v>15</v>
      </c>
      <c r="AA85" s="274"/>
      <c r="AB85" s="924" t="s">
        <v>575</v>
      </c>
      <c r="AC85" s="77"/>
    </row>
    <row r="86" spans="1:29" s="5" customFormat="1" ht="28" customHeight="1" thickBot="1" x14ac:dyDescent="0.3">
      <c r="A86" s="78"/>
      <c r="B86" s="952"/>
      <c r="C86" s="58"/>
      <c r="D86" s="955"/>
      <c r="E86" s="125"/>
      <c r="F86" s="936"/>
      <c r="G86" s="937"/>
      <c r="H86" s="938"/>
      <c r="J86" s="927" t="s">
        <v>16</v>
      </c>
      <c r="K86" s="927" t="s">
        <v>102</v>
      </c>
      <c r="L86" s="929" t="s">
        <v>18</v>
      </c>
      <c r="M86" s="272"/>
      <c r="N86" s="925"/>
      <c r="O86" s="273"/>
      <c r="P86" s="961"/>
      <c r="Q86" s="962"/>
      <c r="R86" s="963"/>
      <c r="T86" s="965"/>
      <c r="U86" s="59"/>
      <c r="V86" s="965"/>
      <c r="W86" s="272"/>
      <c r="X86" s="965"/>
      <c r="Y86" s="272"/>
      <c r="Z86" s="925"/>
      <c r="AA86" s="274"/>
      <c r="AB86" s="925"/>
      <c r="AC86" s="79"/>
    </row>
    <row r="87" spans="1:29" s="4" customFormat="1" ht="16.5" customHeight="1" thickBot="1" x14ac:dyDescent="0.35">
      <c r="A87" s="45"/>
      <c r="B87" s="952"/>
      <c r="C87" s="59"/>
      <c r="D87" s="956"/>
      <c r="E87" s="125"/>
      <c r="F87" s="975" t="s">
        <v>19</v>
      </c>
      <c r="G87" s="977" t="s">
        <v>20</v>
      </c>
      <c r="H87" s="932" t="s">
        <v>573</v>
      </c>
      <c r="I87" s="5"/>
      <c r="J87" s="928"/>
      <c r="K87" s="928"/>
      <c r="L87" s="930"/>
      <c r="M87" s="59"/>
      <c r="N87" s="925"/>
      <c r="O87" s="273"/>
      <c r="P87" s="979" t="s">
        <v>21</v>
      </c>
      <c r="Q87" s="925" t="s">
        <v>22</v>
      </c>
      <c r="R87" s="925" t="s">
        <v>23</v>
      </c>
      <c r="S87" s="5"/>
      <c r="T87" s="966"/>
      <c r="U87" s="59"/>
      <c r="V87" s="966"/>
      <c r="W87" s="59"/>
      <c r="X87" s="966"/>
      <c r="Y87" s="59"/>
      <c r="Z87" s="926"/>
      <c r="AA87" s="274"/>
      <c r="AB87" s="926"/>
      <c r="AC87" s="77"/>
    </row>
    <row r="88" spans="1:29" s="4" customFormat="1" ht="46" customHeight="1" x14ac:dyDescent="0.3">
      <c r="A88" s="45"/>
      <c r="B88" s="952"/>
      <c r="C88" s="60"/>
      <c r="D88" s="663" t="s">
        <v>24</v>
      </c>
      <c r="E88" s="122"/>
      <c r="F88" s="975"/>
      <c r="G88" s="977"/>
      <c r="H88" s="932"/>
      <c r="I88" s="5"/>
      <c r="J88" s="928"/>
      <c r="K88" s="928"/>
      <c r="L88" s="930"/>
      <c r="M88" s="60"/>
      <c r="N88" s="925"/>
      <c r="O88" s="275"/>
      <c r="P88" s="979"/>
      <c r="Q88" s="925"/>
      <c r="R88" s="925"/>
      <c r="S88" s="5"/>
      <c r="T88" s="973" t="s">
        <v>25</v>
      </c>
      <c r="U88" s="276"/>
      <c r="V88" s="973" t="s">
        <v>25</v>
      </c>
      <c r="W88" s="60"/>
      <c r="X88" s="973" t="s">
        <v>25</v>
      </c>
      <c r="Y88" s="60"/>
      <c r="Z88" s="277" t="s">
        <v>26</v>
      </c>
      <c r="AA88" s="60"/>
      <c r="AB88" s="277" t="s">
        <v>26</v>
      </c>
      <c r="AC88" s="77"/>
    </row>
    <row r="89" spans="1:29" s="6" customFormat="1" ht="56.15" customHeight="1" thickBot="1" x14ac:dyDescent="0.4">
      <c r="A89" s="46"/>
      <c r="B89" s="952"/>
      <c r="C89" s="61"/>
      <c r="D89" s="122"/>
      <c r="E89" s="122"/>
      <c r="F89" s="976"/>
      <c r="G89" s="978"/>
      <c r="H89" s="320" t="s">
        <v>27</v>
      </c>
      <c r="I89" s="5"/>
      <c r="J89" s="537" t="s">
        <v>720</v>
      </c>
      <c r="K89" s="279" t="s">
        <v>103</v>
      </c>
      <c r="L89" s="931"/>
      <c r="M89" s="276"/>
      <c r="N89" s="957"/>
      <c r="O89" s="275"/>
      <c r="P89" s="980"/>
      <c r="Q89" s="957"/>
      <c r="R89" s="957"/>
      <c r="S89" s="275"/>
      <c r="T89" s="974"/>
      <c r="U89" s="276"/>
      <c r="V89" s="974"/>
      <c r="W89" s="276"/>
      <c r="X89" s="974"/>
      <c r="Y89" s="276"/>
      <c r="Z89" s="280" t="s">
        <v>30</v>
      </c>
      <c r="AA89" s="281"/>
      <c r="AB89" s="280" t="s">
        <v>30</v>
      </c>
      <c r="AC89" s="80"/>
    </row>
    <row r="90" spans="1:29" s="67" customFormat="1" ht="14.5" customHeight="1" x14ac:dyDescent="0.35">
      <c r="A90" s="47"/>
      <c r="B90" s="952"/>
      <c r="C90" s="62"/>
      <c r="D90" s="123"/>
      <c r="E90" s="123"/>
      <c r="F90" s="282"/>
      <c r="G90" s="283"/>
      <c r="H90" s="283"/>
      <c r="I90" s="284"/>
      <c r="J90" s="284"/>
      <c r="K90" s="284"/>
      <c r="L90" s="284"/>
      <c r="M90" s="285"/>
      <c r="N90" s="283"/>
      <c r="O90" s="283"/>
      <c r="P90" s="286" t="s">
        <v>31</v>
      </c>
      <c r="Q90" s="286" t="s">
        <v>31</v>
      </c>
      <c r="R90" s="285"/>
      <c r="S90" s="284"/>
      <c r="T90" s="285"/>
      <c r="U90" s="285"/>
      <c r="V90" s="285"/>
      <c r="W90" s="285"/>
      <c r="X90" s="284"/>
      <c r="Y90" s="285"/>
      <c r="Z90" s="284"/>
      <c r="AA90" s="284"/>
      <c r="AB90" s="284"/>
      <c r="AC90" s="81"/>
    </row>
    <row r="91" spans="1:29" s="7" customFormat="1" ht="17.5" customHeight="1" x14ac:dyDescent="0.25">
      <c r="A91" s="48"/>
      <c r="B91" s="952"/>
      <c r="C91" s="63"/>
      <c r="D91" s="662" t="s">
        <v>684</v>
      </c>
      <c r="E91" s="125"/>
      <c r="F91" s="336"/>
      <c r="G91" s="336"/>
      <c r="H91" s="343"/>
      <c r="I91" s="337"/>
      <c r="J91" s="349"/>
      <c r="K91" s="338"/>
      <c r="L91" s="339"/>
      <c r="M91" s="340"/>
      <c r="N91" s="344">
        <v>0</v>
      </c>
      <c r="O91" s="337"/>
      <c r="P91" s="344">
        <v>0</v>
      </c>
      <c r="Q91" s="547"/>
      <c r="R91" s="341" t="str">
        <f t="shared" ref="R91:R126" si="9">IF(P91&lt;=0.05*N91,"0K","NON AMMISSIBILE")</f>
        <v>0K</v>
      </c>
      <c r="S91" s="342"/>
      <c r="T91" s="346">
        <f t="shared" ref="T91:T126" si="10">P91+N91</f>
        <v>0</v>
      </c>
      <c r="U91" s="340"/>
      <c r="V91" s="344">
        <v>0</v>
      </c>
      <c r="W91" s="340"/>
      <c r="X91" s="346">
        <f t="shared" ref="X91:X126" si="11">T91+V91</f>
        <v>0</v>
      </c>
      <c r="Y91" s="340"/>
      <c r="Z91" s="347"/>
      <c r="AA91" s="348"/>
      <c r="AB91" s="347"/>
      <c r="AC91" s="82"/>
    </row>
    <row r="92" spans="1:29" s="7" customFormat="1" ht="17.5" customHeight="1" x14ac:dyDescent="0.25">
      <c r="A92" s="48"/>
      <c r="B92" s="952"/>
      <c r="C92" s="63"/>
      <c r="D92" s="662" t="s">
        <v>685</v>
      </c>
      <c r="E92" s="125"/>
      <c r="F92" s="336"/>
      <c r="G92" s="336"/>
      <c r="H92" s="343"/>
      <c r="I92" s="337"/>
      <c r="J92" s="349" t="s">
        <v>31</v>
      </c>
      <c r="K92" s="338"/>
      <c r="L92" s="339"/>
      <c r="M92" s="340"/>
      <c r="N92" s="344">
        <v>0</v>
      </c>
      <c r="O92" s="337"/>
      <c r="P92" s="344">
        <v>0</v>
      </c>
      <c r="Q92" s="547"/>
      <c r="R92" s="341" t="str">
        <f t="shared" si="9"/>
        <v>0K</v>
      </c>
      <c r="S92" s="342"/>
      <c r="T92" s="346">
        <f t="shared" si="10"/>
        <v>0</v>
      </c>
      <c r="U92" s="340"/>
      <c r="V92" s="344">
        <v>0</v>
      </c>
      <c r="W92" s="340"/>
      <c r="X92" s="346">
        <f t="shared" si="11"/>
        <v>0</v>
      </c>
      <c r="Y92" s="340"/>
      <c r="Z92" s="347"/>
      <c r="AA92" s="348"/>
      <c r="AB92" s="347"/>
      <c r="AC92" s="82"/>
    </row>
    <row r="93" spans="1:29" s="7" customFormat="1" ht="17.5" customHeight="1" x14ac:dyDescent="0.25">
      <c r="A93" s="48"/>
      <c r="B93" s="952"/>
      <c r="C93" s="63"/>
      <c r="D93" s="662" t="s">
        <v>686</v>
      </c>
      <c r="E93" s="125"/>
      <c r="F93" s="336"/>
      <c r="G93" s="336"/>
      <c r="H93" s="343"/>
      <c r="I93" s="337"/>
      <c r="J93" s="349" t="s">
        <v>31</v>
      </c>
      <c r="K93" s="338"/>
      <c r="L93" s="339" t="s">
        <v>31</v>
      </c>
      <c r="M93" s="340"/>
      <c r="N93" s="344">
        <v>0</v>
      </c>
      <c r="O93" s="337"/>
      <c r="P93" s="344">
        <v>0</v>
      </c>
      <c r="Q93" s="547"/>
      <c r="R93" s="341" t="str">
        <f t="shared" si="9"/>
        <v>0K</v>
      </c>
      <c r="S93" s="342"/>
      <c r="T93" s="346">
        <f t="shared" si="10"/>
        <v>0</v>
      </c>
      <c r="U93" s="340"/>
      <c r="V93" s="344">
        <v>0</v>
      </c>
      <c r="W93" s="340"/>
      <c r="X93" s="346">
        <f t="shared" si="11"/>
        <v>0</v>
      </c>
      <c r="Y93" s="340"/>
      <c r="Z93" s="347"/>
      <c r="AA93" s="348"/>
      <c r="AB93" s="347"/>
      <c r="AC93" s="82"/>
    </row>
    <row r="94" spans="1:29" s="7" customFormat="1" ht="17.5" customHeight="1" x14ac:dyDescent="0.25">
      <c r="A94" s="48"/>
      <c r="B94" s="952"/>
      <c r="C94" s="63"/>
      <c r="D94" s="662" t="s">
        <v>687</v>
      </c>
      <c r="E94" s="125"/>
      <c r="F94" s="336"/>
      <c r="G94" s="336"/>
      <c r="H94" s="343"/>
      <c r="I94" s="337"/>
      <c r="J94" s="349"/>
      <c r="K94" s="338"/>
      <c r="L94" s="339"/>
      <c r="M94" s="340"/>
      <c r="N94" s="344">
        <v>0</v>
      </c>
      <c r="O94" s="337"/>
      <c r="P94" s="344">
        <v>0</v>
      </c>
      <c r="Q94" s="547"/>
      <c r="R94" s="341" t="str">
        <f t="shared" si="9"/>
        <v>0K</v>
      </c>
      <c r="S94" s="342"/>
      <c r="T94" s="346">
        <f t="shared" si="10"/>
        <v>0</v>
      </c>
      <c r="U94" s="340"/>
      <c r="V94" s="344">
        <v>0</v>
      </c>
      <c r="W94" s="340"/>
      <c r="X94" s="346">
        <f t="shared" si="11"/>
        <v>0</v>
      </c>
      <c r="Y94" s="340"/>
      <c r="Z94" s="347"/>
      <c r="AA94" s="348"/>
      <c r="AB94" s="347"/>
      <c r="AC94" s="82"/>
    </row>
    <row r="95" spans="1:29" s="7" customFormat="1" ht="17.5" customHeight="1" x14ac:dyDescent="0.25">
      <c r="A95" s="48"/>
      <c r="B95" s="952"/>
      <c r="C95" s="63"/>
      <c r="D95" s="662" t="s">
        <v>688</v>
      </c>
      <c r="E95" s="125"/>
      <c r="F95" s="336"/>
      <c r="G95" s="336"/>
      <c r="H95" s="343"/>
      <c r="I95" s="337"/>
      <c r="J95" s="349"/>
      <c r="K95" s="338"/>
      <c r="L95" s="339"/>
      <c r="M95" s="340"/>
      <c r="N95" s="344">
        <v>0</v>
      </c>
      <c r="O95" s="337"/>
      <c r="P95" s="344">
        <v>0</v>
      </c>
      <c r="Q95" s="547"/>
      <c r="R95" s="341" t="str">
        <f t="shared" si="9"/>
        <v>0K</v>
      </c>
      <c r="S95" s="342"/>
      <c r="T95" s="346">
        <f t="shared" si="10"/>
        <v>0</v>
      </c>
      <c r="U95" s="340"/>
      <c r="V95" s="344">
        <v>0</v>
      </c>
      <c r="W95" s="340"/>
      <c r="X95" s="346">
        <f t="shared" si="11"/>
        <v>0</v>
      </c>
      <c r="Y95" s="340"/>
      <c r="Z95" s="347"/>
      <c r="AA95" s="348"/>
      <c r="AB95" s="347"/>
      <c r="AC95" s="82"/>
    </row>
    <row r="96" spans="1:29" s="7" customFormat="1" ht="17.5" customHeight="1" x14ac:dyDescent="0.25">
      <c r="A96" s="48"/>
      <c r="B96" s="952"/>
      <c r="C96" s="63"/>
      <c r="D96" s="662" t="s">
        <v>689</v>
      </c>
      <c r="E96" s="125"/>
      <c r="F96" s="336"/>
      <c r="G96" s="336"/>
      <c r="H96" s="343"/>
      <c r="I96" s="337"/>
      <c r="J96" s="349"/>
      <c r="K96" s="338"/>
      <c r="L96" s="339"/>
      <c r="M96" s="340"/>
      <c r="N96" s="344">
        <v>0</v>
      </c>
      <c r="O96" s="337"/>
      <c r="P96" s="344">
        <v>0</v>
      </c>
      <c r="Q96" s="547"/>
      <c r="R96" s="341" t="str">
        <f t="shared" si="9"/>
        <v>0K</v>
      </c>
      <c r="S96" s="342"/>
      <c r="T96" s="346">
        <f t="shared" si="10"/>
        <v>0</v>
      </c>
      <c r="U96" s="340"/>
      <c r="V96" s="344">
        <v>0</v>
      </c>
      <c r="W96" s="340"/>
      <c r="X96" s="346">
        <f t="shared" si="11"/>
        <v>0</v>
      </c>
      <c r="Y96" s="340"/>
      <c r="Z96" s="347"/>
      <c r="AA96" s="348"/>
      <c r="AB96" s="347"/>
      <c r="AC96" s="82"/>
    </row>
    <row r="97" spans="1:29" s="7" customFormat="1" ht="17.5" customHeight="1" x14ac:dyDescent="0.25">
      <c r="A97" s="48"/>
      <c r="B97" s="952"/>
      <c r="C97" s="63"/>
      <c r="D97" s="662" t="s">
        <v>690</v>
      </c>
      <c r="E97" s="125"/>
      <c r="F97" s="336"/>
      <c r="G97" s="336"/>
      <c r="H97" s="343"/>
      <c r="I97" s="337"/>
      <c r="J97" s="349"/>
      <c r="K97" s="338"/>
      <c r="L97" s="339"/>
      <c r="M97" s="340"/>
      <c r="N97" s="344">
        <v>0</v>
      </c>
      <c r="O97" s="337"/>
      <c r="P97" s="344">
        <v>0</v>
      </c>
      <c r="Q97" s="547"/>
      <c r="R97" s="341" t="str">
        <f t="shared" si="9"/>
        <v>0K</v>
      </c>
      <c r="S97" s="342"/>
      <c r="T97" s="346">
        <f t="shared" si="10"/>
        <v>0</v>
      </c>
      <c r="U97" s="340"/>
      <c r="V97" s="344">
        <v>0</v>
      </c>
      <c r="W97" s="340"/>
      <c r="X97" s="346">
        <f t="shared" si="11"/>
        <v>0</v>
      </c>
      <c r="Y97" s="340"/>
      <c r="Z97" s="347"/>
      <c r="AA97" s="348"/>
      <c r="AB97" s="347"/>
      <c r="AC97" s="82"/>
    </row>
    <row r="98" spans="1:29" s="7" customFormat="1" ht="17.5" customHeight="1" x14ac:dyDescent="0.25">
      <c r="A98" s="48"/>
      <c r="B98" s="952"/>
      <c r="C98" s="63"/>
      <c r="D98" s="662" t="s">
        <v>691</v>
      </c>
      <c r="E98" s="125"/>
      <c r="F98" s="336"/>
      <c r="G98" s="336"/>
      <c r="H98" s="343"/>
      <c r="I98" s="337"/>
      <c r="J98" s="349"/>
      <c r="K98" s="338"/>
      <c r="L98" s="339"/>
      <c r="M98" s="340"/>
      <c r="N98" s="344">
        <v>0</v>
      </c>
      <c r="O98" s="337"/>
      <c r="P98" s="344">
        <v>0</v>
      </c>
      <c r="Q98" s="547"/>
      <c r="R98" s="341" t="str">
        <f t="shared" si="9"/>
        <v>0K</v>
      </c>
      <c r="S98" s="342"/>
      <c r="T98" s="346">
        <f t="shared" si="10"/>
        <v>0</v>
      </c>
      <c r="U98" s="340"/>
      <c r="V98" s="344">
        <v>0</v>
      </c>
      <c r="W98" s="340"/>
      <c r="X98" s="346">
        <f t="shared" si="11"/>
        <v>0</v>
      </c>
      <c r="Y98" s="340"/>
      <c r="Z98" s="347"/>
      <c r="AA98" s="348"/>
      <c r="AB98" s="347"/>
      <c r="AC98" s="82"/>
    </row>
    <row r="99" spans="1:29" s="7" customFormat="1" ht="17.5" customHeight="1" x14ac:dyDescent="0.25">
      <c r="A99" s="48"/>
      <c r="B99" s="952"/>
      <c r="C99" s="63"/>
      <c r="D99" s="662" t="s">
        <v>692</v>
      </c>
      <c r="E99" s="125"/>
      <c r="F99" s="336"/>
      <c r="G99" s="336"/>
      <c r="H99" s="343"/>
      <c r="I99" s="337"/>
      <c r="J99" s="349"/>
      <c r="K99" s="338"/>
      <c r="L99" s="339"/>
      <c r="M99" s="340"/>
      <c r="N99" s="344">
        <v>0</v>
      </c>
      <c r="O99" s="337"/>
      <c r="P99" s="344">
        <v>0</v>
      </c>
      <c r="Q99" s="547"/>
      <c r="R99" s="341" t="str">
        <f t="shared" si="9"/>
        <v>0K</v>
      </c>
      <c r="S99" s="342"/>
      <c r="T99" s="346">
        <f t="shared" si="10"/>
        <v>0</v>
      </c>
      <c r="U99" s="340"/>
      <c r="V99" s="344">
        <v>0</v>
      </c>
      <c r="W99" s="340"/>
      <c r="X99" s="346">
        <f t="shared" si="11"/>
        <v>0</v>
      </c>
      <c r="Y99" s="340"/>
      <c r="Z99" s="347"/>
      <c r="AA99" s="348"/>
      <c r="AB99" s="347"/>
      <c r="AC99" s="82"/>
    </row>
    <row r="100" spans="1:29" s="7" customFormat="1" ht="17.5" customHeight="1" x14ac:dyDescent="0.25">
      <c r="A100" s="48"/>
      <c r="B100" s="952"/>
      <c r="C100" s="63"/>
      <c r="D100" s="662" t="s">
        <v>693</v>
      </c>
      <c r="E100" s="125"/>
      <c r="F100" s="336"/>
      <c r="G100" s="336"/>
      <c r="H100" s="343"/>
      <c r="I100" s="337"/>
      <c r="J100" s="349" t="s">
        <v>31</v>
      </c>
      <c r="K100" s="338"/>
      <c r="L100" s="339" t="s">
        <v>31</v>
      </c>
      <c r="M100" s="340"/>
      <c r="N100" s="344">
        <v>0</v>
      </c>
      <c r="O100" s="337"/>
      <c r="P100" s="344">
        <v>0</v>
      </c>
      <c r="Q100" s="547"/>
      <c r="R100" s="341" t="str">
        <f t="shared" si="9"/>
        <v>0K</v>
      </c>
      <c r="S100" s="342"/>
      <c r="T100" s="346">
        <f t="shared" si="10"/>
        <v>0</v>
      </c>
      <c r="U100" s="340"/>
      <c r="V100" s="344">
        <v>0</v>
      </c>
      <c r="W100" s="340"/>
      <c r="X100" s="346">
        <f t="shared" si="11"/>
        <v>0</v>
      </c>
      <c r="Y100" s="340"/>
      <c r="Z100" s="347"/>
      <c r="AA100" s="348"/>
      <c r="AB100" s="347"/>
      <c r="AC100" s="82"/>
    </row>
    <row r="101" spans="1:29" s="7" customFormat="1" ht="17.5" customHeight="1" x14ac:dyDescent="0.25">
      <c r="A101" s="48"/>
      <c r="B101" s="952"/>
      <c r="C101" s="63"/>
      <c r="D101" s="662" t="s">
        <v>694</v>
      </c>
      <c r="E101" s="125"/>
      <c r="F101" s="336"/>
      <c r="G101" s="336"/>
      <c r="H101" s="343"/>
      <c r="I101" s="337"/>
      <c r="J101" s="349" t="s">
        <v>31</v>
      </c>
      <c r="K101" s="338"/>
      <c r="L101" s="339" t="s">
        <v>31</v>
      </c>
      <c r="M101" s="340"/>
      <c r="N101" s="344">
        <v>0</v>
      </c>
      <c r="O101" s="337"/>
      <c r="P101" s="344">
        <v>0</v>
      </c>
      <c r="Q101" s="547"/>
      <c r="R101" s="341" t="str">
        <f t="shared" si="9"/>
        <v>0K</v>
      </c>
      <c r="S101" s="342"/>
      <c r="T101" s="346">
        <f t="shared" si="10"/>
        <v>0</v>
      </c>
      <c r="U101" s="340"/>
      <c r="V101" s="344">
        <v>0</v>
      </c>
      <c r="W101" s="340"/>
      <c r="X101" s="346">
        <f t="shared" si="11"/>
        <v>0</v>
      </c>
      <c r="Y101" s="340"/>
      <c r="Z101" s="347"/>
      <c r="AA101" s="348"/>
      <c r="AB101" s="347"/>
      <c r="AC101" s="82"/>
    </row>
    <row r="102" spans="1:29" s="7" customFormat="1" ht="17.5" customHeight="1" x14ac:dyDescent="0.25">
      <c r="A102" s="48"/>
      <c r="B102" s="952"/>
      <c r="C102" s="63"/>
      <c r="D102" s="662" t="s">
        <v>695</v>
      </c>
      <c r="E102" s="125"/>
      <c r="F102" s="336"/>
      <c r="G102" s="336"/>
      <c r="H102" s="343"/>
      <c r="I102" s="337"/>
      <c r="J102" s="349" t="s">
        <v>31</v>
      </c>
      <c r="K102" s="338"/>
      <c r="L102" s="339" t="s">
        <v>31</v>
      </c>
      <c r="M102" s="340"/>
      <c r="N102" s="344">
        <v>0</v>
      </c>
      <c r="O102" s="337"/>
      <c r="P102" s="344">
        <v>0</v>
      </c>
      <c r="Q102" s="547"/>
      <c r="R102" s="341" t="str">
        <f t="shared" si="9"/>
        <v>0K</v>
      </c>
      <c r="S102" s="342"/>
      <c r="T102" s="346">
        <f t="shared" si="10"/>
        <v>0</v>
      </c>
      <c r="U102" s="340"/>
      <c r="V102" s="344">
        <v>0</v>
      </c>
      <c r="W102" s="340"/>
      <c r="X102" s="346">
        <f t="shared" si="11"/>
        <v>0</v>
      </c>
      <c r="Y102" s="340"/>
      <c r="Z102" s="347"/>
      <c r="AA102" s="348"/>
      <c r="AB102" s="347"/>
      <c r="AC102" s="82"/>
    </row>
    <row r="103" spans="1:29" s="7" customFormat="1" ht="17.5" customHeight="1" x14ac:dyDescent="0.25">
      <c r="A103" s="48"/>
      <c r="B103" s="952"/>
      <c r="C103" s="63"/>
      <c r="D103" s="662" t="s">
        <v>696</v>
      </c>
      <c r="E103" s="125"/>
      <c r="F103" s="336"/>
      <c r="G103" s="336"/>
      <c r="H103" s="343"/>
      <c r="I103" s="337"/>
      <c r="J103" s="349" t="s">
        <v>31</v>
      </c>
      <c r="K103" s="338"/>
      <c r="L103" s="339" t="s">
        <v>31</v>
      </c>
      <c r="M103" s="340"/>
      <c r="N103" s="344">
        <v>0</v>
      </c>
      <c r="O103" s="337"/>
      <c r="P103" s="344">
        <v>0</v>
      </c>
      <c r="Q103" s="547"/>
      <c r="R103" s="341" t="str">
        <f t="shared" si="9"/>
        <v>0K</v>
      </c>
      <c r="S103" s="342"/>
      <c r="T103" s="346">
        <f t="shared" si="10"/>
        <v>0</v>
      </c>
      <c r="U103" s="340"/>
      <c r="V103" s="344">
        <v>0</v>
      </c>
      <c r="W103" s="340"/>
      <c r="X103" s="346">
        <f t="shared" si="11"/>
        <v>0</v>
      </c>
      <c r="Y103" s="340"/>
      <c r="Z103" s="347"/>
      <c r="AA103" s="348"/>
      <c r="AB103" s="347"/>
      <c r="AC103" s="82"/>
    </row>
    <row r="104" spans="1:29" s="7" customFormat="1" ht="17.5" customHeight="1" x14ac:dyDescent="0.25">
      <c r="A104" s="48"/>
      <c r="B104" s="952"/>
      <c r="C104" s="63"/>
      <c r="D104" s="662" t="s">
        <v>697</v>
      </c>
      <c r="E104" s="125"/>
      <c r="F104" s="336"/>
      <c r="G104" s="336"/>
      <c r="H104" s="343"/>
      <c r="I104" s="337"/>
      <c r="J104" s="349" t="s">
        <v>31</v>
      </c>
      <c r="K104" s="338"/>
      <c r="L104" s="339" t="s">
        <v>31</v>
      </c>
      <c r="M104" s="340"/>
      <c r="N104" s="344">
        <v>0</v>
      </c>
      <c r="O104" s="337"/>
      <c r="P104" s="344">
        <v>0</v>
      </c>
      <c r="Q104" s="547"/>
      <c r="R104" s="341" t="str">
        <f t="shared" si="9"/>
        <v>0K</v>
      </c>
      <c r="S104" s="342"/>
      <c r="T104" s="346">
        <f t="shared" si="10"/>
        <v>0</v>
      </c>
      <c r="U104" s="340"/>
      <c r="V104" s="344">
        <v>0</v>
      </c>
      <c r="W104" s="340"/>
      <c r="X104" s="346">
        <f t="shared" si="11"/>
        <v>0</v>
      </c>
      <c r="Y104" s="340"/>
      <c r="Z104" s="347"/>
      <c r="AA104" s="348"/>
      <c r="AB104" s="347"/>
      <c r="AC104" s="82"/>
    </row>
    <row r="105" spans="1:29" s="7" customFormat="1" ht="17.5" customHeight="1" x14ac:dyDescent="0.25">
      <c r="A105" s="48"/>
      <c r="B105" s="952"/>
      <c r="C105" s="63"/>
      <c r="D105" s="662" t="s">
        <v>698</v>
      </c>
      <c r="E105" s="125"/>
      <c r="F105" s="336"/>
      <c r="G105" s="336"/>
      <c r="H105" s="343"/>
      <c r="I105" s="337"/>
      <c r="J105" s="349" t="s">
        <v>31</v>
      </c>
      <c r="K105" s="338"/>
      <c r="L105" s="339" t="s">
        <v>31</v>
      </c>
      <c r="M105" s="340"/>
      <c r="N105" s="344">
        <v>0</v>
      </c>
      <c r="O105" s="337"/>
      <c r="P105" s="344">
        <v>0</v>
      </c>
      <c r="Q105" s="547"/>
      <c r="R105" s="341" t="str">
        <f t="shared" si="9"/>
        <v>0K</v>
      </c>
      <c r="S105" s="342"/>
      <c r="T105" s="346">
        <f t="shared" si="10"/>
        <v>0</v>
      </c>
      <c r="U105" s="340"/>
      <c r="V105" s="344">
        <v>0</v>
      </c>
      <c r="W105" s="340"/>
      <c r="X105" s="346">
        <f t="shared" si="11"/>
        <v>0</v>
      </c>
      <c r="Y105" s="340"/>
      <c r="Z105" s="347"/>
      <c r="AA105" s="348"/>
      <c r="AB105" s="347"/>
      <c r="AC105" s="82"/>
    </row>
    <row r="106" spans="1:29" s="7" customFormat="1" ht="17.5" customHeight="1" x14ac:dyDescent="0.25">
      <c r="A106" s="48"/>
      <c r="B106" s="952"/>
      <c r="C106" s="63"/>
      <c r="D106" s="662" t="s">
        <v>699</v>
      </c>
      <c r="E106" s="125"/>
      <c r="F106" s="336"/>
      <c r="G106" s="336"/>
      <c r="H106" s="343"/>
      <c r="I106" s="337"/>
      <c r="J106" s="349"/>
      <c r="K106" s="338"/>
      <c r="L106" s="339" t="s">
        <v>31</v>
      </c>
      <c r="M106" s="340"/>
      <c r="N106" s="344">
        <v>0</v>
      </c>
      <c r="O106" s="337"/>
      <c r="P106" s="344">
        <v>0</v>
      </c>
      <c r="Q106" s="547"/>
      <c r="R106" s="341" t="str">
        <f t="shared" si="9"/>
        <v>0K</v>
      </c>
      <c r="S106" s="342"/>
      <c r="T106" s="346">
        <f t="shared" si="10"/>
        <v>0</v>
      </c>
      <c r="U106" s="340"/>
      <c r="V106" s="344">
        <v>0</v>
      </c>
      <c r="W106" s="340"/>
      <c r="X106" s="346">
        <f t="shared" si="11"/>
        <v>0</v>
      </c>
      <c r="Y106" s="340"/>
      <c r="Z106" s="347"/>
      <c r="AA106" s="348"/>
      <c r="AB106" s="347"/>
      <c r="AC106" s="82"/>
    </row>
    <row r="107" spans="1:29" s="7" customFormat="1" ht="17.5" customHeight="1" x14ac:dyDescent="0.25">
      <c r="A107" s="48"/>
      <c r="B107" s="952"/>
      <c r="C107" s="63"/>
      <c r="D107" s="662" t="s">
        <v>700</v>
      </c>
      <c r="E107" s="125"/>
      <c r="F107" s="336"/>
      <c r="G107" s="336"/>
      <c r="H107" s="343"/>
      <c r="I107" s="337"/>
      <c r="J107" s="349" t="s">
        <v>31</v>
      </c>
      <c r="K107" s="338"/>
      <c r="L107" s="339" t="s">
        <v>31</v>
      </c>
      <c r="M107" s="340"/>
      <c r="N107" s="344">
        <v>0</v>
      </c>
      <c r="O107" s="337"/>
      <c r="P107" s="344">
        <v>0</v>
      </c>
      <c r="Q107" s="547"/>
      <c r="R107" s="341" t="str">
        <f t="shared" si="9"/>
        <v>0K</v>
      </c>
      <c r="S107" s="342"/>
      <c r="T107" s="346">
        <f t="shared" si="10"/>
        <v>0</v>
      </c>
      <c r="U107" s="340"/>
      <c r="V107" s="344">
        <v>0</v>
      </c>
      <c r="W107" s="340"/>
      <c r="X107" s="346">
        <f t="shared" si="11"/>
        <v>0</v>
      </c>
      <c r="Y107" s="340"/>
      <c r="Z107" s="347"/>
      <c r="AA107" s="348"/>
      <c r="AB107" s="347"/>
      <c r="AC107" s="82"/>
    </row>
    <row r="108" spans="1:29" s="7" customFormat="1" ht="17.5" customHeight="1" x14ac:dyDescent="0.25">
      <c r="A108" s="48"/>
      <c r="B108" s="952"/>
      <c r="C108" s="63"/>
      <c r="D108" s="662" t="s">
        <v>701</v>
      </c>
      <c r="E108" s="125"/>
      <c r="F108" s="336"/>
      <c r="G108" s="336"/>
      <c r="H108" s="343"/>
      <c r="I108" s="337"/>
      <c r="J108" s="349" t="s">
        <v>31</v>
      </c>
      <c r="K108" s="338"/>
      <c r="L108" s="339" t="s">
        <v>31</v>
      </c>
      <c r="M108" s="340"/>
      <c r="N108" s="344">
        <v>0</v>
      </c>
      <c r="O108" s="337"/>
      <c r="P108" s="344">
        <v>0</v>
      </c>
      <c r="Q108" s="547"/>
      <c r="R108" s="341" t="str">
        <f t="shared" si="9"/>
        <v>0K</v>
      </c>
      <c r="S108" s="342"/>
      <c r="T108" s="346">
        <f t="shared" si="10"/>
        <v>0</v>
      </c>
      <c r="U108" s="340"/>
      <c r="V108" s="344">
        <v>0</v>
      </c>
      <c r="W108" s="340"/>
      <c r="X108" s="346">
        <f t="shared" si="11"/>
        <v>0</v>
      </c>
      <c r="Y108" s="340"/>
      <c r="Z108" s="347"/>
      <c r="AA108" s="348"/>
      <c r="AB108" s="347"/>
      <c r="AC108" s="82"/>
    </row>
    <row r="109" spans="1:29" s="7" customFormat="1" ht="17.5" customHeight="1" x14ac:dyDescent="0.25">
      <c r="A109" s="48"/>
      <c r="B109" s="952"/>
      <c r="C109" s="63"/>
      <c r="D109" s="662" t="s">
        <v>702</v>
      </c>
      <c r="E109" s="125"/>
      <c r="F109" s="336"/>
      <c r="G109" s="336"/>
      <c r="H109" s="343"/>
      <c r="I109" s="337"/>
      <c r="J109" s="349" t="s">
        <v>31</v>
      </c>
      <c r="K109" s="338"/>
      <c r="L109" s="339" t="s">
        <v>31</v>
      </c>
      <c r="M109" s="340"/>
      <c r="N109" s="344">
        <v>0</v>
      </c>
      <c r="O109" s="337"/>
      <c r="P109" s="344">
        <v>0</v>
      </c>
      <c r="Q109" s="547"/>
      <c r="R109" s="341" t="str">
        <f t="shared" si="9"/>
        <v>0K</v>
      </c>
      <c r="S109" s="342"/>
      <c r="T109" s="346">
        <f t="shared" si="10"/>
        <v>0</v>
      </c>
      <c r="U109" s="340"/>
      <c r="V109" s="344">
        <v>0</v>
      </c>
      <c r="W109" s="340"/>
      <c r="X109" s="346">
        <f t="shared" si="11"/>
        <v>0</v>
      </c>
      <c r="Y109" s="340"/>
      <c r="Z109" s="347"/>
      <c r="AA109" s="348"/>
      <c r="AB109" s="347"/>
      <c r="AC109" s="82"/>
    </row>
    <row r="110" spans="1:29" s="7" customFormat="1" ht="17.5" customHeight="1" x14ac:dyDescent="0.25">
      <c r="A110" s="48"/>
      <c r="B110" s="952"/>
      <c r="C110" s="63"/>
      <c r="D110" s="662" t="s">
        <v>703</v>
      </c>
      <c r="E110" s="125"/>
      <c r="F110" s="336"/>
      <c r="G110" s="336"/>
      <c r="H110" s="343"/>
      <c r="I110" s="337"/>
      <c r="J110" s="349" t="s">
        <v>31</v>
      </c>
      <c r="K110" s="338"/>
      <c r="L110" s="339" t="s">
        <v>31</v>
      </c>
      <c r="M110" s="340"/>
      <c r="N110" s="344">
        <v>0</v>
      </c>
      <c r="O110" s="337"/>
      <c r="P110" s="344">
        <v>0</v>
      </c>
      <c r="Q110" s="547"/>
      <c r="R110" s="341" t="str">
        <f t="shared" si="9"/>
        <v>0K</v>
      </c>
      <c r="S110" s="342"/>
      <c r="T110" s="346">
        <f t="shared" si="10"/>
        <v>0</v>
      </c>
      <c r="U110" s="340"/>
      <c r="V110" s="344">
        <v>0</v>
      </c>
      <c r="W110" s="340"/>
      <c r="X110" s="346">
        <f t="shared" si="11"/>
        <v>0</v>
      </c>
      <c r="Y110" s="340"/>
      <c r="Z110" s="347"/>
      <c r="AA110" s="348"/>
      <c r="AB110" s="347"/>
      <c r="AC110" s="82"/>
    </row>
    <row r="111" spans="1:29" s="7" customFormat="1" ht="17.5" customHeight="1" x14ac:dyDescent="0.25">
      <c r="A111" s="48"/>
      <c r="B111" s="952"/>
      <c r="C111" s="63"/>
      <c r="D111" s="662" t="s">
        <v>704</v>
      </c>
      <c r="E111" s="125"/>
      <c r="F111" s="336"/>
      <c r="G111" s="336"/>
      <c r="H111" s="343"/>
      <c r="I111" s="337"/>
      <c r="J111" s="349" t="s">
        <v>31</v>
      </c>
      <c r="K111" s="338"/>
      <c r="L111" s="339" t="s">
        <v>31</v>
      </c>
      <c r="M111" s="340"/>
      <c r="N111" s="344">
        <v>0</v>
      </c>
      <c r="O111" s="337"/>
      <c r="P111" s="344">
        <v>0</v>
      </c>
      <c r="Q111" s="547"/>
      <c r="R111" s="341" t="str">
        <f t="shared" si="9"/>
        <v>0K</v>
      </c>
      <c r="S111" s="342"/>
      <c r="T111" s="346">
        <f t="shared" si="10"/>
        <v>0</v>
      </c>
      <c r="U111" s="340"/>
      <c r="V111" s="344">
        <v>0</v>
      </c>
      <c r="W111" s="340"/>
      <c r="X111" s="346">
        <f t="shared" si="11"/>
        <v>0</v>
      </c>
      <c r="Y111" s="340"/>
      <c r="Z111" s="347"/>
      <c r="AA111" s="348"/>
      <c r="AB111" s="347"/>
      <c r="AC111" s="82"/>
    </row>
    <row r="112" spans="1:29" s="7" customFormat="1" ht="17.5" customHeight="1" x14ac:dyDescent="0.25">
      <c r="A112" s="48"/>
      <c r="B112" s="952"/>
      <c r="C112" s="63"/>
      <c r="D112" s="662" t="s">
        <v>705</v>
      </c>
      <c r="E112" s="125"/>
      <c r="F112" s="336"/>
      <c r="G112" s="336"/>
      <c r="H112" s="343"/>
      <c r="I112" s="337"/>
      <c r="J112" s="349" t="s">
        <v>31</v>
      </c>
      <c r="K112" s="338"/>
      <c r="L112" s="339" t="s">
        <v>31</v>
      </c>
      <c r="M112" s="340"/>
      <c r="N112" s="344">
        <v>0</v>
      </c>
      <c r="O112" s="337"/>
      <c r="P112" s="344">
        <v>0</v>
      </c>
      <c r="Q112" s="547"/>
      <c r="R112" s="341" t="str">
        <f t="shared" si="9"/>
        <v>0K</v>
      </c>
      <c r="S112" s="342"/>
      <c r="T112" s="346">
        <f t="shared" si="10"/>
        <v>0</v>
      </c>
      <c r="U112" s="340"/>
      <c r="V112" s="344">
        <v>0</v>
      </c>
      <c r="W112" s="340"/>
      <c r="X112" s="346">
        <f t="shared" si="11"/>
        <v>0</v>
      </c>
      <c r="Y112" s="340"/>
      <c r="Z112" s="347"/>
      <c r="AA112" s="348"/>
      <c r="AB112" s="347"/>
      <c r="AC112" s="82"/>
    </row>
    <row r="113" spans="1:29" s="7" customFormat="1" ht="17.5" customHeight="1" x14ac:dyDescent="0.25">
      <c r="A113" s="48"/>
      <c r="B113" s="952"/>
      <c r="C113" s="63"/>
      <c r="D113" s="662" t="s">
        <v>706</v>
      </c>
      <c r="E113" s="125"/>
      <c r="F113" s="336"/>
      <c r="G113" s="336"/>
      <c r="H113" s="343"/>
      <c r="I113" s="337"/>
      <c r="J113" s="349" t="s">
        <v>31</v>
      </c>
      <c r="K113" s="338"/>
      <c r="L113" s="339" t="s">
        <v>31</v>
      </c>
      <c r="M113" s="340"/>
      <c r="N113" s="344">
        <v>0</v>
      </c>
      <c r="O113" s="337"/>
      <c r="P113" s="344">
        <v>0</v>
      </c>
      <c r="Q113" s="547"/>
      <c r="R113" s="341" t="str">
        <f t="shared" si="9"/>
        <v>0K</v>
      </c>
      <c r="S113" s="342"/>
      <c r="T113" s="346">
        <f t="shared" si="10"/>
        <v>0</v>
      </c>
      <c r="U113" s="340"/>
      <c r="V113" s="344">
        <v>0</v>
      </c>
      <c r="W113" s="340"/>
      <c r="X113" s="346">
        <f t="shared" si="11"/>
        <v>0</v>
      </c>
      <c r="Y113" s="340"/>
      <c r="Z113" s="347"/>
      <c r="AA113" s="348"/>
      <c r="AB113" s="347"/>
      <c r="AC113" s="82"/>
    </row>
    <row r="114" spans="1:29" s="7" customFormat="1" ht="17.5" customHeight="1" x14ac:dyDescent="0.25">
      <c r="A114" s="48"/>
      <c r="B114" s="952"/>
      <c r="C114" s="63"/>
      <c r="D114" s="662" t="s">
        <v>707</v>
      </c>
      <c r="E114" s="125"/>
      <c r="F114" s="336"/>
      <c r="G114" s="336"/>
      <c r="H114" s="343"/>
      <c r="I114" s="337"/>
      <c r="J114" s="349" t="s">
        <v>31</v>
      </c>
      <c r="K114" s="338"/>
      <c r="L114" s="339" t="s">
        <v>31</v>
      </c>
      <c r="M114" s="340"/>
      <c r="N114" s="344">
        <v>0</v>
      </c>
      <c r="O114" s="337"/>
      <c r="P114" s="344">
        <v>0</v>
      </c>
      <c r="Q114" s="547"/>
      <c r="R114" s="341" t="str">
        <f t="shared" si="9"/>
        <v>0K</v>
      </c>
      <c r="S114" s="342"/>
      <c r="T114" s="346">
        <f t="shared" si="10"/>
        <v>0</v>
      </c>
      <c r="U114" s="340"/>
      <c r="V114" s="344">
        <v>0</v>
      </c>
      <c r="W114" s="340"/>
      <c r="X114" s="346">
        <f t="shared" si="11"/>
        <v>0</v>
      </c>
      <c r="Y114" s="340"/>
      <c r="Z114" s="347"/>
      <c r="AA114" s="348"/>
      <c r="AB114" s="347"/>
      <c r="AC114" s="82"/>
    </row>
    <row r="115" spans="1:29" s="7" customFormat="1" ht="17.5" customHeight="1" x14ac:dyDescent="0.25">
      <c r="A115" s="48"/>
      <c r="B115" s="952"/>
      <c r="C115" s="63"/>
      <c r="D115" s="662" t="s">
        <v>708</v>
      </c>
      <c r="E115" s="125"/>
      <c r="F115" s="336"/>
      <c r="G115" s="336"/>
      <c r="H115" s="343"/>
      <c r="I115" s="337"/>
      <c r="J115" s="349" t="s">
        <v>31</v>
      </c>
      <c r="K115" s="338"/>
      <c r="L115" s="339" t="s">
        <v>31</v>
      </c>
      <c r="M115" s="340"/>
      <c r="N115" s="344">
        <v>0</v>
      </c>
      <c r="O115" s="337"/>
      <c r="P115" s="344">
        <v>0</v>
      </c>
      <c r="Q115" s="547"/>
      <c r="R115" s="341" t="str">
        <f t="shared" si="9"/>
        <v>0K</v>
      </c>
      <c r="S115" s="342"/>
      <c r="T115" s="346">
        <f t="shared" si="10"/>
        <v>0</v>
      </c>
      <c r="U115" s="340"/>
      <c r="V115" s="344">
        <v>0</v>
      </c>
      <c r="W115" s="340"/>
      <c r="X115" s="346">
        <f t="shared" si="11"/>
        <v>0</v>
      </c>
      <c r="Y115" s="340"/>
      <c r="Z115" s="347"/>
      <c r="AA115" s="348"/>
      <c r="AB115" s="347"/>
      <c r="AC115" s="82"/>
    </row>
    <row r="116" spans="1:29" s="7" customFormat="1" ht="17.5" customHeight="1" x14ac:dyDescent="0.25">
      <c r="A116" s="48"/>
      <c r="B116" s="952"/>
      <c r="C116" s="63"/>
      <c r="D116" s="662" t="s">
        <v>709</v>
      </c>
      <c r="E116" s="125"/>
      <c r="F116" s="336"/>
      <c r="G116" s="336"/>
      <c r="H116" s="343"/>
      <c r="I116" s="337"/>
      <c r="J116" s="349" t="s">
        <v>31</v>
      </c>
      <c r="K116" s="338"/>
      <c r="L116" s="339" t="s">
        <v>31</v>
      </c>
      <c r="M116" s="340"/>
      <c r="N116" s="344">
        <v>0</v>
      </c>
      <c r="O116" s="337"/>
      <c r="P116" s="344">
        <v>0</v>
      </c>
      <c r="Q116" s="547"/>
      <c r="R116" s="341" t="str">
        <f t="shared" si="9"/>
        <v>0K</v>
      </c>
      <c r="S116" s="342"/>
      <c r="T116" s="346">
        <f t="shared" si="10"/>
        <v>0</v>
      </c>
      <c r="U116" s="340"/>
      <c r="V116" s="344">
        <v>0</v>
      </c>
      <c r="W116" s="340"/>
      <c r="X116" s="346">
        <f t="shared" si="11"/>
        <v>0</v>
      </c>
      <c r="Y116" s="340"/>
      <c r="Z116" s="347"/>
      <c r="AA116" s="348"/>
      <c r="AB116" s="347"/>
      <c r="AC116" s="82"/>
    </row>
    <row r="117" spans="1:29" s="7" customFormat="1" ht="17.5" customHeight="1" x14ac:dyDescent="0.25">
      <c r="A117" s="48"/>
      <c r="B117" s="952"/>
      <c r="C117" s="63"/>
      <c r="D117" s="662" t="s">
        <v>710</v>
      </c>
      <c r="E117" s="125"/>
      <c r="F117" s="336"/>
      <c r="G117" s="336"/>
      <c r="H117" s="343"/>
      <c r="I117" s="337"/>
      <c r="J117" s="349" t="s">
        <v>31</v>
      </c>
      <c r="K117" s="338"/>
      <c r="L117" s="339" t="s">
        <v>31</v>
      </c>
      <c r="M117" s="340"/>
      <c r="N117" s="344">
        <v>0</v>
      </c>
      <c r="O117" s="337"/>
      <c r="P117" s="344">
        <v>0</v>
      </c>
      <c r="Q117" s="547"/>
      <c r="R117" s="341" t="str">
        <f t="shared" si="9"/>
        <v>0K</v>
      </c>
      <c r="S117" s="342"/>
      <c r="T117" s="346">
        <f t="shared" si="10"/>
        <v>0</v>
      </c>
      <c r="U117" s="340"/>
      <c r="V117" s="344">
        <v>0</v>
      </c>
      <c r="W117" s="340"/>
      <c r="X117" s="346">
        <f t="shared" si="11"/>
        <v>0</v>
      </c>
      <c r="Y117" s="340"/>
      <c r="Z117" s="347"/>
      <c r="AA117" s="348"/>
      <c r="AB117" s="347"/>
      <c r="AC117" s="82"/>
    </row>
    <row r="118" spans="1:29" s="7" customFormat="1" ht="17.5" customHeight="1" x14ac:dyDescent="0.25">
      <c r="A118" s="48"/>
      <c r="B118" s="952"/>
      <c r="C118" s="63"/>
      <c r="D118" s="662" t="s">
        <v>711</v>
      </c>
      <c r="E118" s="125"/>
      <c r="F118" s="336"/>
      <c r="G118" s="336"/>
      <c r="H118" s="343"/>
      <c r="I118" s="337"/>
      <c r="J118" s="349" t="s">
        <v>31</v>
      </c>
      <c r="K118" s="338"/>
      <c r="L118" s="339" t="s">
        <v>31</v>
      </c>
      <c r="M118" s="340"/>
      <c r="N118" s="344">
        <v>0</v>
      </c>
      <c r="O118" s="337"/>
      <c r="P118" s="344">
        <v>0</v>
      </c>
      <c r="Q118" s="547"/>
      <c r="R118" s="341" t="str">
        <f t="shared" si="9"/>
        <v>0K</v>
      </c>
      <c r="S118" s="342"/>
      <c r="T118" s="346">
        <f t="shared" si="10"/>
        <v>0</v>
      </c>
      <c r="U118" s="340"/>
      <c r="V118" s="344">
        <v>0</v>
      </c>
      <c r="W118" s="340"/>
      <c r="X118" s="346">
        <f t="shared" si="11"/>
        <v>0</v>
      </c>
      <c r="Y118" s="340"/>
      <c r="Z118" s="347"/>
      <c r="AA118" s="348"/>
      <c r="AB118" s="347"/>
      <c r="AC118" s="82"/>
    </row>
    <row r="119" spans="1:29" s="7" customFormat="1" ht="17.149999999999999" customHeight="1" x14ac:dyDescent="0.25">
      <c r="A119" s="48"/>
      <c r="B119" s="952"/>
      <c r="C119" s="63"/>
      <c r="D119" s="662" t="s">
        <v>712</v>
      </c>
      <c r="E119" s="125"/>
      <c r="F119" s="336"/>
      <c r="G119" s="336"/>
      <c r="H119" s="343"/>
      <c r="I119" s="337"/>
      <c r="J119" s="349" t="s">
        <v>31</v>
      </c>
      <c r="K119" s="338"/>
      <c r="L119" s="339" t="s">
        <v>31</v>
      </c>
      <c r="M119" s="340"/>
      <c r="N119" s="344">
        <v>0</v>
      </c>
      <c r="O119" s="337"/>
      <c r="P119" s="344">
        <v>0</v>
      </c>
      <c r="Q119" s="547"/>
      <c r="R119" s="341" t="str">
        <f t="shared" si="9"/>
        <v>0K</v>
      </c>
      <c r="S119" s="342"/>
      <c r="T119" s="346">
        <f t="shared" si="10"/>
        <v>0</v>
      </c>
      <c r="U119" s="340"/>
      <c r="V119" s="344">
        <v>0</v>
      </c>
      <c r="W119" s="340"/>
      <c r="X119" s="346">
        <f t="shared" si="11"/>
        <v>0</v>
      </c>
      <c r="Y119" s="340"/>
      <c r="Z119" s="347"/>
      <c r="AA119" s="348"/>
      <c r="AB119" s="347"/>
      <c r="AC119" s="82"/>
    </row>
    <row r="120" spans="1:29" s="7" customFormat="1" ht="17.149999999999999" customHeight="1" x14ac:dyDescent="0.25">
      <c r="A120" s="48"/>
      <c r="B120" s="952"/>
      <c r="C120" s="63"/>
      <c r="D120" s="662" t="s">
        <v>713</v>
      </c>
      <c r="E120" s="125"/>
      <c r="F120" s="336"/>
      <c r="G120" s="336"/>
      <c r="H120" s="343"/>
      <c r="I120" s="337"/>
      <c r="J120" s="349" t="s">
        <v>31</v>
      </c>
      <c r="K120" s="338"/>
      <c r="L120" s="339" t="s">
        <v>31</v>
      </c>
      <c r="M120" s="340"/>
      <c r="N120" s="344">
        <v>0</v>
      </c>
      <c r="O120" s="337"/>
      <c r="P120" s="344">
        <v>0</v>
      </c>
      <c r="Q120" s="547"/>
      <c r="R120" s="341" t="str">
        <f t="shared" si="9"/>
        <v>0K</v>
      </c>
      <c r="S120" s="342"/>
      <c r="T120" s="346">
        <f t="shared" si="10"/>
        <v>0</v>
      </c>
      <c r="U120" s="340"/>
      <c r="V120" s="344">
        <v>0</v>
      </c>
      <c r="W120" s="340"/>
      <c r="X120" s="346">
        <f t="shared" si="11"/>
        <v>0</v>
      </c>
      <c r="Y120" s="340"/>
      <c r="Z120" s="347"/>
      <c r="AA120" s="348"/>
      <c r="AB120" s="347"/>
      <c r="AC120" s="82"/>
    </row>
    <row r="121" spans="1:29" s="7" customFormat="1" ht="17.5" customHeight="1" x14ac:dyDescent="0.25">
      <c r="A121" s="48"/>
      <c r="B121" s="952"/>
      <c r="C121" s="63"/>
      <c r="D121" s="662" t="s">
        <v>714</v>
      </c>
      <c r="E121" s="125"/>
      <c r="F121" s="336"/>
      <c r="G121" s="336"/>
      <c r="H121" s="343"/>
      <c r="I121" s="337"/>
      <c r="J121" s="349" t="s">
        <v>31</v>
      </c>
      <c r="K121" s="338"/>
      <c r="L121" s="339" t="s">
        <v>31</v>
      </c>
      <c r="M121" s="340"/>
      <c r="N121" s="344">
        <v>0</v>
      </c>
      <c r="O121" s="337"/>
      <c r="P121" s="344">
        <v>0</v>
      </c>
      <c r="Q121" s="547"/>
      <c r="R121" s="341" t="str">
        <f t="shared" si="9"/>
        <v>0K</v>
      </c>
      <c r="S121" s="342"/>
      <c r="T121" s="346">
        <f t="shared" si="10"/>
        <v>0</v>
      </c>
      <c r="U121" s="340"/>
      <c r="V121" s="344">
        <v>0</v>
      </c>
      <c r="W121" s="340"/>
      <c r="X121" s="346">
        <f t="shared" si="11"/>
        <v>0</v>
      </c>
      <c r="Y121" s="340"/>
      <c r="Z121" s="347"/>
      <c r="AA121" s="348"/>
      <c r="AB121" s="347"/>
      <c r="AC121" s="82"/>
    </row>
    <row r="122" spans="1:29" s="7" customFormat="1" ht="17.5" customHeight="1" x14ac:dyDescent="0.25">
      <c r="A122" s="48"/>
      <c r="B122" s="952"/>
      <c r="C122" s="63"/>
      <c r="D122" s="662" t="s">
        <v>715</v>
      </c>
      <c r="E122" s="125"/>
      <c r="F122" s="336"/>
      <c r="G122" s="336"/>
      <c r="H122" s="343"/>
      <c r="I122" s="337"/>
      <c r="J122" s="349" t="s">
        <v>31</v>
      </c>
      <c r="K122" s="338"/>
      <c r="L122" s="339" t="s">
        <v>31</v>
      </c>
      <c r="M122" s="340"/>
      <c r="N122" s="344">
        <v>0</v>
      </c>
      <c r="O122" s="337"/>
      <c r="P122" s="344">
        <v>0</v>
      </c>
      <c r="Q122" s="547"/>
      <c r="R122" s="341" t="str">
        <f t="shared" si="9"/>
        <v>0K</v>
      </c>
      <c r="S122" s="342"/>
      <c r="T122" s="346">
        <f t="shared" si="10"/>
        <v>0</v>
      </c>
      <c r="U122" s="340"/>
      <c r="V122" s="344">
        <v>0</v>
      </c>
      <c r="W122" s="340"/>
      <c r="X122" s="346">
        <f t="shared" si="11"/>
        <v>0</v>
      </c>
      <c r="Y122" s="340"/>
      <c r="Z122" s="347"/>
      <c r="AA122" s="348"/>
      <c r="AB122" s="347"/>
      <c r="AC122" s="82"/>
    </row>
    <row r="123" spans="1:29" s="7" customFormat="1" ht="17.5" customHeight="1" x14ac:dyDescent="0.25">
      <c r="A123" s="48"/>
      <c r="B123" s="952"/>
      <c r="C123" s="63"/>
      <c r="D123" s="662" t="s">
        <v>716</v>
      </c>
      <c r="E123" s="125"/>
      <c r="F123" s="336"/>
      <c r="G123" s="336"/>
      <c r="H123" s="343"/>
      <c r="I123" s="337"/>
      <c r="J123" s="349" t="s">
        <v>31</v>
      </c>
      <c r="K123" s="338"/>
      <c r="L123" s="339" t="s">
        <v>31</v>
      </c>
      <c r="M123" s="340"/>
      <c r="N123" s="344">
        <v>0</v>
      </c>
      <c r="O123" s="337"/>
      <c r="P123" s="344">
        <v>0</v>
      </c>
      <c r="Q123" s="547"/>
      <c r="R123" s="341" t="str">
        <f t="shared" si="9"/>
        <v>0K</v>
      </c>
      <c r="S123" s="342"/>
      <c r="T123" s="346">
        <f t="shared" si="10"/>
        <v>0</v>
      </c>
      <c r="U123" s="340"/>
      <c r="V123" s="344">
        <v>0</v>
      </c>
      <c r="W123" s="340"/>
      <c r="X123" s="346">
        <f t="shared" si="11"/>
        <v>0</v>
      </c>
      <c r="Y123" s="340"/>
      <c r="Z123" s="347"/>
      <c r="AA123" s="348"/>
      <c r="AB123" s="347"/>
      <c r="AC123" s="82"/>
    </row>
    <row r="124" spans="1:29" s="7" customFormat="1" ht="17.5" customHeight="1" x14ac:dyDescent="0.25">
      <c r="A124" s="48"/>
      <c r="B124" s="952"/>
      <c r="C124" s="63"/>
      <c r="D124" s="662" t="s">
        <v>717</v>
      </c>
      <c r="E124" s="125"/>
      <c r="F124" s="336"/>
      <c r="G124" s="336"/>
      <c r="H124" s="343"/>
      <c r="I124" s="337"/>
      <c r="J124" s="349" t="s">
        <v>31</v>
      </c>
      <c r="K124" s="338"/>
      <c r="L124" s="339" t="s">
        <v>31</v>
      </c>
      <c r="M124" s="340"/>
      <c r="N124" s="344">
        <v>0</v>
      </c>
      <c r="O124" s="337"/>
      <c r="P124" s="344">
        <v>0</v>
      </c>
      <c r="Q124" s="547"/>
      <c r="R124" s="341" t="str">
        <f t="shared" si="9"/>
        <v>0K</v>
      </c>
      <c r="S124" s="342"/>
      <c r="T124" s="346">
        <f t="shared" si="10"/>
        <v>0</v>
      </c>
      <c r="U124" s="340"/>
      <c r="V124" s="344">
        <v>0</v>
      </c>
      <c r="W124" s="340"/>
      <c r="X124" s="346">
        <f t="shared" si="11"/>
        <v>0</v>
      </c>
      <c r="Y124" s="340"/>
      <c r="Z124" s="347"/>
      <c r="AA124" s="348"/>
      <c r="AB124" s="347"/>
      <c r="AC124" s="82"/>
    </row>
    <row r="125" spans="1:29" s="7" customFormat="1" ht="17.5" customHeight="1" x14ac:dyDescent="0.25">
      <c r="A125" s="48"/>
      <c r="B125" s="952"/>
      <c r="C125" s="63"/>
      <c r="D125" s="662" t="s">
        <v>718</v>
      </c>
      <c r="E125" s="125"/>
      <c r="F125" s="336"/>
      <c r="G125" s="336"/>
      <c r="H125" s="343"/>
      <c r="I125" s="337"/>
      <c r="J125" s="349" t="s">
        <v>31</v>
      </c>
      <c r="K125" s="338"/>
      <c r="L125" s="339" t="s">
        <v>31</v>
      </c>
      <c r="M125" s="340"/>
      <c r="N125" s="344">
        <v>0</v>
      </c>
      <c r="O125" s="337"/>
      <c r="P125" s="344">
        <v>0</v>
      </c>
      <c r="Q125" s="547"/>
      <c r="R125" s="341" t="str">
        <f t="shared" si="9"/>
        <v>0K</v>
      </c>
      <c r="S125" s="342"/>
      <c r="T125" s="346">
        <f t="shared" si="10"/>
        <v>0</v>
      </c>
      <c r="U125" s="340"/>
      <c r="V125" s="344">
        <v>0</v>
      </c>
      <c r="W125" s="340"/>
      <c r="X125" s="346">
        <f t="shared" si="11"/>
        <v>0</v>
      </c>
      <c r="Y125" s="340"/>
      <c r="Z125" s="347"/>
      <c r="AA125" s="348"/>
      <c r="AB125" s="347"/>
      <c r="AC125" s="82"/>
    </row>
    <row r="126" spans="1:29" s="7" customFormat="1" ht="18" customHeight="1" x14ac:dyDescent="0.25">
      <c r="A126" s="48"/>
      <c r="B126" s="952"/>
      <c r="C126" s="63"/>
      <c r="D126" s="662" t="s">
        <v>719</v>
      </c>
      <c r="E126" s="125"/>
      <c r="F126" s="336"/>
      <c r="G126" s="336"/>
      <c r="H126" s="343"/>
      <c r="I126" s="337"/>
      <c r="J126" s="349" t="s">
        <v>31</v>
      </c>
      <c r="K126" s="338"/>
      <c r="L126" s="339" t="s">
        <v>31</v>
      </c>
      <c r="M126" s="340"/>
      <c r="N126" s="344">
        <v>0</v>
      </c>
      <c r="O126" s="337"/>
      <c r="P126" s="344">
        <v>0</v>
      </c>
      <c r="Q126" s="547"/>
      <c r="R126" s="341" t="str">
        <f t="shared" si="9"/>
        <v>0K</v>
      </c>
      <c r="S126" s="342"/>
      <c r="T126" s="346">
        <f t="shared" si="10"/>
        <v>0</v>
      </c>
      <c r="U126" s="340"/>
      <c r="V126" s="344">
        <v>0</v>
      </c>
      <c r="W126" s="340"/>
      <c r="X126" s="346">
        <f t="shared" si="11"/>
        <v>0</v>
      </c>
      <c r="Y126" s="340"/>
      <c r="Z126" s="347"/>
      <c r="AA126" s="348"/>
      <c r="AB126" s="347"/>
      <c r="AC126" s="82"/>
    </row>
    <row r="127" spans="1:29" s="7" customFormat="1" ht="17.5" customHeight="1" thickBot="1" x14ac:dyDescent="0.4">
      <c r="A127" s="48"/>
      <c r="B127" s="952"/>
      <c r="C127" s="63"/>
      <c r="D127" s="125"/>
      <c r="E127" s="125"/>
      <c r="F127" s="292"/>
      <c r="G127" s="293"/>
      <c r="H127" s="294"/>
      <c r="I127" s="287"/>
      <c r="J127" s="295"/>
      <c r="K127" s="295"/>
      <c r="L127" s="295"/>
      <c r="M127" s="288"/>
      <c r="N127" s="296"/>
      <c r="O127" s="287"/>
      <c r="P127" s="296"/>
      <c r="Q127" s="548"/>
      <c r="R127" s="288"/>
      <c r="S127" s="289"/>
      <c r="T127" s="297"/>
      <c r="U127" s="288"/>
      <c r="V127" s="297"/>
      <c r="W127" s="288"/>
      <c r="X127" s="298"/>
      <c r="Y127" s="288"/>
      <c r="Z127" s="291"/>
      <c r="AA127" s="291"/>
      <c r="AB127" s="291"/>
      <c r="AC127" s="82"/>
    </row>
    <row r="128" spans="1:29" s="7" customFormat="1" ht="25" customHeight="1" thickBot="1" x14ac:dyDescent="0.3">
      <c r="A128" s="48"/>
      <c r="B128" s="952"/>
      <c r="C128" s="63"/>
      <c r="D128" s="125"/>
      <c r="E128" s="125"/>
      <c r="F128" s="948" t="s">
        <v>52</v>
      </c>
      <c r="G128" s="949"/>
      <c r="H128" s="949"/>
      <c r="I128" s="949"/>
      <c r="J128" s="949"/>
      <c r="K128" s="950"/>
      <c r="L128" s="299">
        <f>SUM(L91:L126)</f>
        <v>0</v>
      </c>
      <c r="M128" s="288"/>
      <c r="N128" s="290">
        <f>SUM(N91:N126)</f>
        <v>0</v>
      </c>
      <c r="O128" s="287"/>
      <c r="P128" s="290">
        <f>SUM(P91:P126)</f>
        <v>0</v>
      </c>
      <c r="Q128" s="549">
        <f>SUM(Q91:Q126)</f>
        <v>0</v>
      </c>
      <c r="R128" s="288"/>
      <c r="S128" s="289"/>
      <c r="T128" s="290">
        <f>SUM(T91:T126)</f>
        <v>0</v>
      </c>
      <c r="U128" s="288"/>
      <c r="V128" s="290">
        <f>SUM(V91:V126)</f>
        <v>0</v>
      </c>
      <c r="W128" s="288"/>
      <c r="X128" s="290">
        <f>SUM(X91:X126)</f>
        <v>0</v>
      </c>
      <c r="Y128" s="288"/>
      <c r="Z128" s="291"/>
      <c r="AA128" s="291"/>
      <c r="AB128" s="291"/>
      <c r="AC128" s="82"/>
    </row>
    <row r="129" spans="1:29" s="8" customFormat="1" ht="22" customHeight="1" thickBot="1" x14ac:dyDescent="0.4">
      <c r="A129" s="49"/>
      <c r="B129" s="952"/>
      <c r="C129" s="64"/>
      <c r="D129" s="127"/>
      <c r="E129" s="127"/>
      <c r="F129" s="300"/>
      <c r="G129" s="94"/>
      <c r="H129" s="94" t="s">
        <v>31</v>
      </c>
      <c r="I129" s="94"/>
      <c r="J129" s="94"/>
      <c r="K129" s="94"/>
      <c r="L129" s="94"/>
      <c r="M129" s="93"/>
      <c r="N129" s="94" t="s">
        <v>31</v>
      </c>
      <c r="O129" s="94"/>
      <c r="P129" s="923" t="s">
        <v>31</v>
      </c>
      <c r="Q129" s="923"/>
      <c r="R129" s="93"/>
      <c r="S129" s="301"/>
      <c r="T129" s="93"/>
      <c r="U129" s="93"/>
      <c r="V129" s="93"/>
      <c r="W129" s="93"/>
      <c r="X129" s="301"/>
      <c r="Y129" s="93"/>
      <c r="Z129" s="301"/>
      <c r="AA129" s="301"/>
      <c r="AB129" s="301"/>
      <c r="AC129" s="83"/>
    </row>
    <row r="130" spans="1:29" ht="14.5" customHeight="1" x14ac:dyDescent="0.35">
      <c r="A130" s="84"/>
      <c r="B130" s="952"/>
      <c r="D130" s="129"/>
      <c r="E130" s="129"/>
      <c r="F130" s="1021" t="s">
        <v>6</v>
      </c>
      <c r="G130" s="1022"/>
      <c r="H130" s="1022"/>
      <c r="I130" s="1022"/>
      <c r="J130" s="1022"/>
      <c r="K130" s="1022"/>
      <c r="L130" s="1022"/>
      <c r="M130" s="1022"/>
      <c r="N130" s="1022"/>
      <c r="O130" s="1022"/>
      <c r="P130" s="1022"/>
      <c r="Q130" s="1022"/>
      <c r="R130" s="1022"/>
      <c r="S130" s="1022"/>
      <c r="T130" s="1022"/>
      <c r="U130" s="1022"/>
      <c r="V130" s="1022"/>
      <c r="W130" s="1022"/>
      <c r="X130" s="1023"/>
      <c r="Y130" s="321"/>
      <c r="Z130" s="321"/>
      <c r="AA130" s="321"/>
      <c r="AB130" s="302"/>
      <c r="AC130" s="85"/>
    </row>
    <row r="131" spans="1:29" ht="15" customHeight="1" x14ac:dyDescent="0.35">
      <c r="A131" s="84"/>
      <c r="B131" s="952"/>
      <c r="D131" s="129"/>
      <c r="E131" s="129"/>
      <c r="F131" s="1024"/>
      <c r="G131" s="1025"/>
      <c r="H131" s="1025"/>
      <c r="I131" s="1025"/>
      <c r="J131" s="1025"/>
      <c r="K131" s="1025"/>
      <c r="L131" s="1025"/>
      <c r="M131" s="1025"/>
      <c r="N131" s="1025"/>
      <c r="O131" s="1025"/>
      <c r="P131" s="1025"/>
      <c r="Q131" s="1025"/>
      <c r="R131" s="1025"/>
      <c r="S131" s="1025"/>
      <c r="T131" s="1025"/>
      <c r="U131" s="1025"/>
      <c r="V131" s="1025"/>
      <c r="W131" s="1025"/>
      <c r="X131" s="1026"/>
      <c r="Y131" s="95"/>
      <c r="Z131" s="302"/>
      <c r="AA131" s="302"/>
      <c r="AB131" s="302"/>
      <c r="AC131" s="85"/>
    </row>
    <row r="132" spans="1:29" ht="15" thickBot="1" x14ac:dyDescent="0.4">
      <c r="A132" s="84"/>
      <c r="B132" s="953"/>
      <c r="F132" s="1027"/>
      <c r="G132" s="1028"/>
      <c r="H132" s="1028"/>
      <c r="I132" s="1028"/>
      <c r="J132" s="1028"/>
      <c r="K132" s="1028"/>
      <c r="L132" s="1028"/>
      <c r="M132" s="1028"/>
      <c r="N132" s="1028"/>
      <c r="O132" s="1028"/>
      <c r="P132" s="1028"/>
      <c r="Q132" s="1028"/>
      <c r="R132" s="1028"/>
      <c r="S132" s="1028"/>
      <c r="T132" s="1028"/>
      <c r="U132" s="1028"/>
      <c r="V132" s="1028"/>
      <c r="W132" s="1028"/>
      <c r="X132" s="1029"/>
      <c r="Y132" s="95"/>
      <c r="Z132" s="302"/>
      <c r="AA132" s="302"/>
      <c r="AB132" s="302"/>
      <c r="AC132" s="85"/>
    </row>
    <row r="133" spans="1:29" ht="15" thickBot="1" x14ac:dyDescent="0.4">
      <c r="A133" s="86"/>
      <c r="B133" s="68"/>
      <c r="C133" s="87"/>
      <c r="D133" s="88"/>
      <c r="E133" s="88"/>
      <c r="F133" s="308"/>
      <c r="G133" s="309"/>
      <c r="H133" s="303"/>
      <c r="I133" s="303"/>
      <c r="J133" s="310"/>
      <c r="K133" s="310"/>
      <c r="L133" s="310"/>
      <c r="M133" s="304"/>
      <c r="N133" s="303"/>
      <c r="O133" s="309"/>
      <c r="P133" s="303"/>
      <c r="Q133" s="550"/>
      <c r="R133" s="304"/>
      <c r="S133" s="303"/>
      <c r="T133" s="304"/>
      <c r="U133" s="304"/>
      <c r="V133" s="304"/>
      <c r="W133" s="304"/>
      <c r="X133" s="303"/>
      <c r="Y133" s="304"/>
      <c r="Z133" s="303"/>
      <c r="AA133" s="303"/>
      <c r="AB133" s="303"/>
      <c r="AC133" s="89"/>
    </row>
    <row r="134" spans="1:29" s="3" customFormat="1" ht="15.5" thickBot="1" x14ac:dyDescent="0.35">
      <c r="A134" s="69"/>
      <c r="B134" s="71"/>
      <c r="C134" s="70"/>
      <c r="D134" s="72"/>
      <c r="E134" s="72"/>
      <c r="F134" s="72"/>
      <c r="G134" s="73"/>
      <c r="H134" s="71"/>
      <c r="I134" s="71"/>
      <c r="J134" s="71"/>
      <c r="K134" s="71"/>
      <c r="L134" s="71"/>
      <c r="M134" s="74"/>
      <c r="N134" s="71"/>
      <c r="O134" s="73"/>
      <c r="P134" s="71"/>
      <c r="Q134" s="546"/>
      <c r="R134" s="70"/>
      <c r="S134" s="71"/>
      <c r="T134" s="70"/>
      <c r="U134" s="70"/>
      <c r="V134" s="70"/>
      <c r="W134" s="70"/>
      <c r="X134" s="75"/>
      <c r="Y134" s="70"/>
      <c r="Z134" s="71"/>
      <c r="AA134" s="71"/>
      <c r="AB134" s="71"/>
      <c r="AC134" s="76"/>
    </row>
    <row r="135" spans="1:29" s="4" customFormat="1" ht="68.150000000000006" customHeight="1" thickBot="1" x14ac:dyDescent="0.35">
      <c r="A135" s="45"/>
      <c r="B135" s="1055" t="s">
        <v>54</v>
      </c>
      <c r="C135" s="58"/>
      <c r="D135" s="945" t="s">
        <v>9</v>
      </c>
      <c r="E135" s="125"/>
      <c r="F135" s="933" t="s">
        <v>10</v>
      </c>
      <c r="G135" s="934"/>
      <c r="H135" s="935"/>
      <c r="I135" s="5"/>
      <c r="J135" s="939" t="s">
        <v>11</v>
      </c>
      <c r="K135" s="940"/>
      <c r="L135" s="941"/>
      <c r="M135" s="272"/>
      <c r="N135" s="924" t="s">
        <v>574</v>
      </c>
      <c r="O135" s="273"/>
      <c r="P135" s="958" t="s">
        <v>576</v>
      </c>
      <c r="Q135" s="959"/>
      <c r="R135" s="960"/>
      <c r="S135" s="5"/>
      <c r="T135" s="964" t="s">
        <v>12</v>
      </c>
      <c r="U135" s="59"/>
      <c r="V135" s="964" t="s">
        <v>13</v>
      </c>
      <c r="W135" s="272"/>
      <c r="X135" s="964" t="s">
        <v>14</v>
      </c>
      <c r="Y135" s="272"/>
      <c r="Z135" s="924" t="s">
        <v>15</v>
      </c>
      <c r="AA135" s="274"/>
      <c r="AB135" s="924" t="s">
        <v>575</v>
      </c>
      <c r="AC135" s="77"/>
    </row>
    <row r="136" spans="1:29" s="5" customFormat="1" ht="28" customHeight="1" thickBot="1" x14ac:dyDescent="0.3">
      <c r="A136" s="78"/>
      <c r="B136" s="1056"/>
      <c r="C136" s="58"/>
      <c r="D136" s="946"/>
      <c r="E136" s="125"/>
      <c r="F136" s="936"/>
      <c r="G136" s="937"/>
      <c r="H136" s="938"/>
      <c r="J136" s="927" t="s">
        <v>16</v>
      </c>
      <c r="K136" s="927" t="s">
        <v>102</v>
      </c>
      <c r="L136" s="929" t="s">
        <v>18</v>
      </c>
      <c r="M136" s="272"/>
      <c r="N136" s="925"/>
      <c r="O136" s="273"/>
      <c r="P136" s="961"/>
      <c r="Q136" s="962"/>
      <c r="R136" s="963"/>
      <c r="T136" s="965"/>
      <c r="U136" s="59"/>
      <c r="V136" s="965"/>
      <c r="W136" s="272"/>
      <c r="X136" s="965"/>
      <c r="Y136" s="272"/>
      <c r="Z136" s="925"/>
      <c r="AA136" s="274"/>
      <c r="AB136" s="925"/>
      <c r="AC136" s="79"/>
    </row>
    <row r="137" spans="1:29" s="4" customFormat="1" ht="16.5" customHeight="1" thickBot="1" x14ac:dyDescent="0.35">
      <c r="A137" s="45"/>
      <c r="B137" s="1056"/>
      <c r="C137" s="59"/>
      <c r="D137" s="947"/>
      <c r="E137" s="125"/>
      <c r="F137" s="975" t="s">
        <v>19</v>
      </c>
      <c r="G137" s="977" t="s">
        <v>20</v>
      </c>
      <c r="H137" s="932" t="s">
        <v>573</v>
      </c>
      <c r="I137" s="5"/>
      <c r="J137" s="928"/>
      <c r="K137" s="928"/>
      <c r="L137" s="930"/>
      <c r="M137" s="59"/>
      <c r="N137" s="925"/>
      <c r="O137" s="273"/>
      <c r="P137" s="979" t="s">
        <v>21</v>
      </c>
      <c r="Q137" s="925" t="s">
        <v>22</v>
      </c>
      <c r="R137" s="925" t="s">
        <v>23</v>
      </c>
      <c r="S137" s="5"/>
      <c r="T137" s="966"/>
      <c r="U137" s="59"/>
      <c r="V137" s="966"/>
      <c r="W137" s="59"/>
      <c r="X137" s="966"/>
      <c r="Y137" s="59"/>
      <c r="Z137" s="926"/>
      <c r="AA137" s="274"/>
      <c r="AB137" s="926"/>
      <c r="AC137" s="77"/>
    </row>
    <row r="138" spans="1:29" s="4" customFormat="1" ht="46" customHeight="1" x14ac:dyDescent="0.3">
      <c r="A138" s="45"/>
      <c r="B138" s="1056"/>
      <c r="C138" s="60"/>
      <c r="D138" s="663" t="s">
        <v>24</v>
      </c>
      <c r="E138" s="122"/>
      <c r="F138" s="975"/>
      <c r="G138" s="977"/>
      <c r="H138" s="932"/>
      <c r="I138" s="5"/>
      <c r="J138" s="928"/>
      <c r="K138" s="928"/>
      <c r="L138" s="930"/>
      <c r="M138" s="60"/>
      <c r="N138" s="925"/>
      <c r="O138" s="275"/>
      <c r="P138" s="979"/>
      <c r="Q138" s="925"/>
      <c r="R138" s="925"/>
      <c r="S138" s="5"/>
      <c r="T138" s="973" t="s">
        <v>25</v>
      </c>
      <c r="U138" s="276"/>
      <c r="V138" s="973" t="s">
        <v>25</v>
      </c>
      <c r="W138" s="60"/>
      <c r="X138" s="973" t="s">
        <v>25</v>
      </c>
      <c r="Y138" s="60"/>
      <c r="Z138" s="277" t="s">
        <v>26</v>
      </c>
      <c r="AA138" s="60"/>
      <c r="AB138" s="277" t="s">
        <v>26</v>
      </c>
      <c r="AC138" s="77"/>
    </row>
    <row r="139" spans="1:29" s="6" customFormat="1" ht="56.15" customHeight="1" thickBot="1" x14ac:dyDescent="0.4">
      <c r="A139" s="46"/>
      <c r="B139" s="1056"/>
      <c r="C139" s="61"/>
      <c r="D139" s="122"/>
      <c r="E139" s="122"/>
      <c r="F139" s="976"/>
      <c r="G139" s="978"/>
      <c r="H139" s="320" t="s">
        <v>27</v>
      </c>
      <c r="I139" s="5"/>
      <c r="J139" s="537" t="s">
        <v>54</v>
      </c>
      <c r="K139" s="279" t="s">
        <v>103</v>
      </c>
      <c r="L139" s="931"/>
      <c r="M139" s="276"/>
      <c r="N139" s="957"/>
      <c r="O139" s="275"/>
      <c r="P139" s="980"/>
      <c r="Q139" s="957"/>
      <c r="R139" s="957"/>
      <c r="S139" s="275"/>
      <c r="T139" s="974"/>
      <c r="U139" s="276"/>
      <c r="V139" s="974"/>
      <c r="W139" s="276"/>
      <c r="X139" s="974"/>
      <c r="Y139" s="276"/>
      <c r="Z139" s="280" t="s">
        <v>30</v>
      </c>
      <c r="AA139" s="281"/>
      <c r="AB139" s="280" t="s">
        <v>30</v>
      </c>
      <c r="AC139" s="80"/>
    </row>
    <row r="140" spans="1:29" s="67" customFormat="1" ht="14.5" customHeight="1" x14ac:dyDescent="0.35">
      <c r="A140" s="47"/>
      <c r="B140" s="1056"/>
      <c r="C140" s="62"/>
      <c r="D140" s="123"/>
      <c r="E140" s="123"/>
      <c r="F140" s="282"/>
      <c r="G140" s="283"/>
      <c r="H140" s="283"/>
      <c r="I140" s="284"/>
      <c r="J140" s="284"/>
      <c r="K140" s="284"/>
      <c r="L140" s="284"/>
      <c r="M140" s="285"/>
      <c r="N140" s="283"/>
      <c r="O140" s="283"/>
      <c r="P140" s="286" t="s">
        <v>31</v>
      </c>
      <c r="Q140" s="286" t="s">
        <v>31</v>
      </c>
      <c r="R140" s="285"/>
      <c r="S140" s="284"/>
      <c r="T140" s="285"/>
      <c r="U140" s="285"/>
      <c r="V140" s="285"/>
      <c r="W140" s="285"/>
      <c r="X140" s="284"/>
      <c r="Y140" s="285"/>
      <c r="Z140" s="284"/>
      <c r="AA140" s="284"/>
      <c r="AB140" s="284"/>
      <c r="AC140" s="81"/>
    </row>
    <row r="141" spans="1:29" s="7" customFormat="1" ht="17.5" customHeight="1" x14ac:dyDescent="0.25">
      <c r="A141" s="48"/>
      <c r="B141" s="1056"/>
      <c r="C141" s="63"/>
      <c r="D141" s="126" t="s">
        <v>721</v>
      </c>
      <c r="E141" s="125"/>
      <c r="F141" s="336"/>
      <c r="G141" s="336"/>
      <c r="H141" s="343"/>
      <c r="I141" s="337"/>
      <c r="J141" s="349"/>
      <c r="K141" s="338"/>
      <c r="L141" s="339"/>
      <c r="M141" s="340"/>
      <c r="N141" s="344">
        <v>0</v>
      </c>
      <c r="O141" s="337"/>
      <c r="P141" s="344">
        <v>0</v>
      </c>
      <c r="Q141" s="547"/>
      <c r="R141" s="341" t="str">
        <f t="shared" ref="R141:R176" si="12">IF(P141&lt;=0.05*N141,"0K","NON AMMISSIBILE")</f>
        <v>0K</v>
      </c>
      <c r="S141" s="342"/>
      <c r="T141" s="346">
        <f t="shared" ref="T141:T176" si="13">P141+N141</f>
        <v>0</v>
      </c>
      <c r="U141" s="340"/>
      <c r="V141" s="344">
        <v>0</v>
      </c>
      <c r="W141" s="340"/>
      <c r="X141" s="346">
        <f t="shared" ref="X141:X176" si="14">T141+V141</f>
        <v>0</v>
      </c>
      <c r="Y141" s="340"/>
      <c r="Z141" s="347"/>
      <c r="AA141" s="348"/>
      <c r="AB141" s="347"/>
      <c r="AC141" s="82"/>
    </row>
    <row r="142" spans="1:29" s="7" customFormat="1" ht="17.5" customHeight="1" x14ac:dyDescent="0.25">
      <c r="A142" s="48"/>
      <c r="B142" s="1056"/>
      <c r="C142" s="63"/>
      <c r="D142" s="126" t="s">
        <v>722</v>
      </c>
      <c r="E142" s="125"/>
      <c r="F142" s="336"/>
      <c r="G142" s="336"/>
      <c r="H142" s="343"/>
      <c r="I142" s="337"/>
      <c r="J142" s="349" t="s">
        <v>31</v>
      </c>
      <c r="K142" s="338"/>
      <c r="L142" s="339"/>
      <c r="M142" s="340"/>
      <c r="N142" s="344">
        <v>0</v>
      </c>
      <c r="O142" s="337"/>
      <c r="P142" s="344">
        <v>0</v>
      </c>
      <c r="Q142" s="547"/>
      <c r="R142" s="341" t="str">
        <f t="shared" si="12"/>
        <v>0K</v>
      </c>
      <c r="S142" s="342"/>
      <c r="T142" s="346">
        <f t="shared" si="13"/>
        <v>0</v>
      </c>
      <c r="U142" s="340"/>
      <c r="V142" s="344">
        <v>0</v>
      </c>
      <c r="W142" s="340"/>
      <c r="X142" s="346">
        <f t="shared" si="14"/>
        <v>0</v>
      </c>
      <c r="Y142" s="340"/>
      <c r="Z142" s="347"/>
      <c r="AA142" s="348"/>
      <c r="AB142" s="347"/>
      <c r="AC142" s="82"/>
    </row>
    <row r="143" spans="1:29" s="7" customFormat="1" ht="17.5" customHeight="1" x14ac:dyDescent="0.25">
      <c r="A143" s="48"/>
      <c r="B143" s="1056"/>
      <c r="C143" s="63"/>
      <c r="D143" s="126" t="s">
        <v>723</v>
      </c>
      <c r="E143" s="125"/>
      <c r="F143" s="336"/>
      <c r="G143" s="336"/>
      <c r="H143" s="343"/>
      <c r="I143" s="337"/>
      <c r="J143" s="349" t="s">
        <v>31</v>
      </c>
      <c r="K143" s="338"/>
      <c r="L143" s="339" t="s">
        <v>31</v>
      </c>
      <c r="M143" s="340"/>
      <c r="N143" s="344">
        <v>0</v>
      </c>
      <c r="O143" s="337"/>
      <c r="P143" s="344">
        <v>0</v>
      </c>
      <c r="Q143" s="547"/>
      <c r="R143" s="341" t="str">
        <f t="shared" si="12"/>
        <v>0K</v>
      </c>
      <c r="S143" s="342"/>
      <c r="T143" s="346">
        <f t="shared" si="13"/>
        <v>0</v>
      </c>
      <c r="U143" s="340"/>
      <c r="V143" s="344">
        <v>0</v>
      </c>
      <c r="W143" s="340"/>
      <c r="X143" s="346">
        <f t="shared" si="14"/>
        <v>0</v>
      </c>
      <c r="Y143" s="340"/>
      <c r="Z143" s="347"/>
      <c r="AA143" s="348"/>
      <c r="AB143" s="347"/>
      <c r="AC143" s="82"/>
    </row>
    <row r="144" spans="1:29" s="7" customFormat="1" ht="17.5" customHeight="1" x14ac:dyDescent="0.25">
      <c r="A144" s="48"/>
      <c r="B144" s="1056"/>
      <c r="C144" s="63"/>
      <c r="D144" s="126" t="s">
        <v>724</v>
      </c>
      <c r="E144" s="125"/>
      <c r="F144" s="336"/>
      <c r="G144" s="336"/>
      <c r="H144" s="343"/>
      <c r="I144" s="337"/>
      <c r="J144" s="349"/>
      <c r="K144" s="338"/>
      <c r="L144" s="339"/>
      <c r="M144" s="340"/>
      <c r="N144" s="344">
        <v>0</v>
      </c>
      <c r="O144" s="337"/>
      <c r="P144" s="344">
        <v>0</v>
      </c>
      <c r="Q144" s="547"/>
      <c r="R144" s="341" t="str">
        <f t="shared" si="12"/>
        <v>0K</v>
      </c>
      <c r="S144" s="342"/>
      <c r="T144" s="346">
        <f t="shared" si="13"/>
        <v>0</v>
      </c>
      <c r="U144" s="340"/>
      <c r="V144" s="344">
        <v>0</v>
      </c>
      <c r="W144" s="340"/>
      <c r="X144" s="346">
        <f t="shared" si="14"/>
        <v>0</v>
      </c>
      <c r="Y144" s="340"/>
      <c r="Z144" s="347"/>
      <c r="AA144" s="348"/>
      <c r="AB144" s="347"/>
      <c r="AC144" s="82"/>
    </row>
    <row r="145" spans="1:29" s="7" customFormat="1" ht="17.5" customHeight="1" x14ac:dyDescent="0.25">
      <c r="A145" s="48"/>
      <c r="B145" s="1056"/>
      <c r="C145" s="63"/>
      <c r="D145" s="126" t="s">
        <v>725</v>
      </c>
      <c r="E145" s="125"/>
      <c r="F145" s="336"/>
      <c r="G145" s="336"/>
      <c r="H145" s="343"/>
      <c r="I145" s="337"/>
      <c r="J145" s="349"/>
      <c r="K145" s="338"/>
      <c r="L145" s="339"/>
      <c r="M145" s="340"/>
      <c r="N145" s="344">
        <v>0</v>
      </c>
      <c r="O145" s="337"/>
      <c r="P145" s="344">
        <v>0</v>
      </c>
      <c r="Q145" s="547"/>
      <c r="R145" s="341" t="str">
        <f t="shared" si="12"/>
        <v>0K</v>
      </c>
      <c r="S145" s="342"/>
      <c r="T145" s="346">
        <f t="shared" si="13"/>
        <v>0</v>
      </c>
      <c r="U145" s="340"/>
      <c r="V145" s="344">
        <v>0</v>
      </c>
      <c r="W145" s="340"/>
      <c r="X145" s="346">
        <f t="shared" si="14"/>
        <v>0</v>
      </c>
      <c r="Y145" s="340"/>
      <c r="Z145" s="347"/>
      <c r="AA145" s="348"/>
      <c r="AB145" s="347"/>
      <c r="AC145" s="82"/>
    </row>
    <row r="146" spans="1:29" s="7" customFormat="1" ht="17.5" customHeight="1" x14ac:dyDescent="0.25">
      <c r="A146" s="48"/>
      <c r="B146" s="1056"/>
      <c r="C146" s="63"/>
      <c r="D146" s="126" t="s">
        <v>726</v>
      </c>
      <c r="E146" s="125"/>
      <c r="F146" s="336"/>
      <c r="G146" s="336"/>
      <c r="H146" s="343"/>
      <c r="I146" s="337"/>
      <c r="J146" s="349"/>
      <c r="K146" s="338"/>
      <c r="L146" s="339"/>
      <c r="M146" s="340"/>
      <c r="N146" s="344">
        <v>0</v>
      </c>
      <c r="O146" s="337"/>
      <c r="P146" s="344">
        <v>0</v>
      </c>
      <c r="Q146" s="547"/>
      <c r="R146" s="341" t="str">
        <f t="shared" si="12"/>
        <v>0K</v>
      </c>
      <c r="S146" s="342"/>
      <c r="T146" s="346">
        <f t="shared" si="13"/>
        <v>0</v>
      </c>
      <c r="U146" s="340"/>
      <c r="V146" s="344">
        <v>0</v>
      </c>
      <c r="W146" s="340"/>
      <c r="X146" s="346">
        <f t="shared" si="14"/>
        <v>0</v>
      </c>
      <c r="Y146" s="340"/>
      <c r="Z146" s="347"/>
      <c r="AA146" s="348"/>
      <c r="AB146" s="347"/>
      <c r="AC146" s="82"/>
    </row>
    <row r="147" spans="1:29" s="7" customFormat="1" ht="17.5" customHeight="1" x14ac:dyDescent="0.25">
      <c r="A147" s="48"/>
      <c r="B147" s="1056"/>
      <c r="C147" s="63"/>
      <c r="D147" s="126" t="s">
        <v>727</v>
      </c>
      <c r="E147" s="125"/>
      <c r="F147" s="336"/>
      <c r="G147" s="336"/>
      <c r="H147" s="343"/>
      <c r="I147" s="337"/>
      <c r="J147" s="349"/>
      <c r="K147" s="338"/>
      <c r="L147" s="339"/>
      <c r="M147" s="340"/>
      <c r="N147" s="344">
        <v>0</v>
      </c>
      <c r="O147" s="337"/>
      <c r="P147" s="344">
        <v>0</v>
      </c>
      <c r="Q147" s="547"/>
      <c r="R147" s="341" t="str">
        <f t="shared" si="12"/>
        <v>0K</v>
      </c>
      <c r="S147" s="342"/>
      <c r="T147" s="346">
        <f t="shared" si="13"/>
        <v>0</v>
      </c>
      <c r="U147" s="340"/>
      <c r="V147" s="344">
        <v>0</v>
      </c>
      <c r="W147" s="340"/>
      <c r="X147" s="346">
        <f t="shared" si="14"/>
        <v>0</v>
      </c>
      <c r="Y147" s="340"/>
      <c r="Z147" s="347"/>
      <c r="AA147" s="348"/>
      <c r="AB147" s="347"/>
      <c r="AC147" s="82"/>
    </row>
    <row r="148" spans="1:29" s="7" customFormat="1" ht="17.5" customHeight="1" x14ac:dyDescent="0.25">
      <c r="A148" s="48"/>
      <c r="B148" s="1056"/>
      <c r="C148" s="63"/>
      <c r="D148" s="126" t="s">
        <v>728</v>
      </c>
      <c r="E148" s="125"/>
      <c r="F148" s="336"/>
      <c r="G148" s="336"/>
      <c r="H148" s="343"/>
      <c r="I148" s="337"/>
      <c r="J148" s="349"/>
      <c r="K148" s="338"/>
      <c r="L148" s="339"/>
      <c r="M148" s="340"/>
      <c r="N148" s="344">
        <v>0</v>
      </c>
      <c r="O148" s="337"/>
      <c r="P148" s="344">
        <v>0</v>
      </c>
      <c r="Q148" s="547"/>
      <c r="R148" s="341" t="str">
        <f t="shared" si="12"/>
        <v>0K</v>
      </c>
      <c r="S148" s="342"/>
      <c r="T148" s="346">
        <f t="shared" si="13"/>
        <v>0</v>
      </c>
      <c r="U148" s="340"/>
      <c r="V148" s="344">
        <v>0</v>
      </c>
      <c r="W148" s="340"/>
      <c r="X148" s="346">
        <f t="shared" si="14"/>
        <v>0</v>
      </c>
      <c r="Y148" s="340"/>
      <c r="Z148" s="347"/>
      <c r="AA148" s="348"/>
      <c r="AB148" s="347"/>
      <c r="AC148" s="82"/>
    </row>
    <row r="149" spans="1:29" s="7" customFormat="1" ht="17.5" customHeight="1" x14ac:dyDescent="0.25">
      <c r="A149" s="48"/>
      <c r="B149" s="1056"/>
      <c r="C149" s="63"/>
      <c r="D149" s="126" t="s">
        <v>729</v>
      </c>
      <c r="E149" s="125"/>
      <c r="F149" s="336"/>
      <c r="G149" s="336"/>
      <c r="H149" s="343"/>
      <c r="I149" s="337"/>
      <c r="J149" s="349"/>
      <c r="K149" s="338"/>
      <c r="L149" s="339"/>
      <c r="M149" s="340"/>
      <c r="N149" s="344">
        <v>0</v>
      </c>
      <c r="O149" s="337"/>
      <c r="P149" s="344">
        <v>0</v>
      </c>
      <c r="Q149" s="547"/>
      <c r="R149" s="341" t="str">
        <f t="shared" si="12"/>
        <v>0K</v>
      </c>
      <c r="S149" s="342"/>
      <c r="T149" s="346">
        <f t="shared" si="13"/>
        <v>0</v>
      </c>
      <c r="U149" s="340"/>
      <c r="V149" s="344">
        <v>0</v>
      </c>
      <c r="W149" s="340"/>
      <c r="X149" s="346">
        <f t="shared" si="14"/>
        <v>0</v>
      </c>
      <c r="Y149" s="340"/>
      <c r="Z149" s="347"/>
      <c r="AA149" s="348"/>
      <c r="AB149" s="347"/>
      <c r="AC149" s="82"/>
    </row>
    <row r="150" spans="1:29" s="7" customFormat="1" ht="17.5" customHeight="1" x14ac:dyDescent="0.25">
      <c r="A150" s="48"/>
      <c r="B150" s="1056"/>
      <c r="C150" s="63"/>
      <c r="D150" s="126" t="s">
        <v>730</v>
      </c>
      <c r="E150" s="125"/>
      <c r="F150" s="336"/>
      <c r="G150" s="336"/>
      <c r="H150" s="343"/>
      <c r="I150" s="337"/>
      <c r="J150" s="349" t="s">
        <v>31</v>
      </c>
      <c r="K150" s="338"/>
      <c r="L150" s="339" t="s">
        <v>31</v>
      </c>
      <c r="M150" s="340"/>
      <c r="N150" s="344">
        <v>0</v>
      </c>
      <c r="O150" s="337"/>
      <c r="P150" s="344">
        <v>0</v>
      </c>
      <c r="Q150" s="547"/>
      <c r="R150" s="341" t="str">
        <f t="shared" si="12"/>
        <v>0K</v>
      </c>
      <c r="S150" s="342"/>
      <c r="T150" s="346">
        <f t="shared" si="13"/>
        <v>0</v>
      </c>
      <c r="U150" s="340"/>
      <c r="V150" s="344">
        <v>0</v>
      </c>
      <c r="W150" s="340"/>
      <c r="X150" s="346">
        <f t="shared" si="14"/>
        <v>0</v>
      </c>
      <c r="Y150" s="340"/>
      <c r="Z150" s="347"/>
      <c r="AA150" s="348"/>
      <c r="AB150" s="347"/>
      <c r="AC150" s="82"/>
    </row>
    <row r="151" spans="1:29" s="7" customFormat="1" ht="17.5" customHeight="1" x14ac:dyDescent="0.25">
      <c r="A151" s="48"/>
      <c r="B151" s="1056"/>
      <c r="C151" s="63"/>
      <c r="D151" s="126" t="s">
        <v>731</v>
      </c>
      <c r="E151" s="125"/>
      <c r="F151" s="336"/>
      <c r="G151" s="336"/>
      <c r="H151" s="343"/>
      <c r="I151" s="337"/>
      <c r="J151" s="349" t="s">
        <v>31</v>
      </c>
      <c r="K151" s="338"/>
      <c r="L151" s="339" t="s">
        <v>31</v>
      </c>
      <c r="M151" s="340"/>
      <c r="N151" s="344">
        <v>0</v>
      </c>
      <c r="O151" s="337"/>
      <c r="P151" s="344">
        <v>0</v>
      </c>
      <c r="Q151" s="547"/>
      <c r="R151" s="341" t="str">
        <f t="shared" si="12"/>
        <v>0K</v>
      </c>
      <c r="S151" s="342"/>
      <c r="T151" s="346">
        <f t="shared" si="13"/>
        <v>0</v>
      </c>
      <c r="U151" s="340"/>
      <c r="V151" s="344">
        <v>0</v>
      </c>
      <c r="W151" s="340"/>
      <c r="X151" s="346">
        <f t="shared" si="14"/>
        <v>0</v>
      </c>
      <c r="Y151" s="340"/>
      <c r="Z151" s="347"/>
      <c r="AA151" s="348"/>
      <c r="AB151" s="347"/>
      <c r="AC151" s="82"/>
    </row>
    <row r="152" spans="1:29" s="7" customFormat="1" ht="17.5" customHeight="1" x14ac:dyDescent="0.25">
      <c r="A152" s="48"/>
      <c r="B152" s="1056"/>
      <c r="C152" s="63"/>
      <c r="D152" s="126" t="s">
        <v>732</v>
      </c>
      <c r="E152" s="125"/>
      <c r="F152" s="336"/>
      <c r="G152" s="336"/>
      <c r="H152" s="343"/>
      <c r="I152" s="337"/>
      <c r="J152" s="349" t="s">
        <v>31</v>
      </c>
      <c r="K152" s="338"/>
      <c r="L152" s="339" t="s">
        <v>31</v>
      </c>
      <c r="M152" s="340"/>
      <c r="N152" s="344">
        <v>0</v>
      </c>
      <c r="O152" s="337"/>
      <c r="P152" s="344">
        <v>0</v>
      </c>
      <c r="Q152" s="547"/>
      <c r="R152" s="341" t="str">
        <f t="shared" si="12"/>
        <v>0K</v>
      </c>
      <c r="S152" s="342"/>
      <c r="T152" s="346">
        <f t="shared" si="13"/>
        <v>0</v>
      </c>
      <c r="U152" s="340"/>
      <c r="V152" s="344">
        <v>0</v>
      </c>
      <c r="W152" s="340"/>
      <c r="X152" s="346">
        <f t="shared" si="14"/>
        <v>0</v>
      </c>
      <c r="Y152" s="340"/>
      <c r="Z152" s="347"/>
      <c r="AA152" s="348"/>
      <c r="AB152" s="347"/>
      <c r="AC152" s="82"/>
    </row>
    <row r="153" spans="1:29" s="7" customFormat="1" ht="17.5" customHeight="1" x14ac:dyDescent="0.25">
      <c r="A153" s="48"/>
      <c r="B153" s="1056"/>
      <c r="C153" s="63"/>
      <c r="D153" s="126" t="s">
        <v>733</v>
      </c>
      <c r="E153" s="125"/>
      <c r="F153" s="336"/>
      <c r="G153" s="336"/>
      <c r="H153" s="343"/>
      <c r="I153" s="337"/>
      <c r="J153" s="349" t="s">
        <v>31</v>
      </c>
      <c r="K153" s="338"/>
      <c r="L153" s="339" t="s">
        <v>31</v>
      </c>
      <c r="M153" s="340"/>
      <c r="N153" s="344">
        <v>0</v>
      </c>
      <c r="O153" s="337"/>
      <c r="P153" s="344">
        <v>0</v>
      </c>
      <c r="Q153" s="547"/>
      <c r="R153" s="341" t="str">
        <f t="shared" si="12"/>
        <v>0K</v>
      </c>
      <c r="S153" s="342"/>
      <c r="T153" s="346">
        <f t="shared" si="13"/>
        <v>0</v>
      </c>
      <c r="U153" s="340"/>
      <c r="V153" s="344">
        <v>0</v>
      </c>
      <c r="W153" s="340"/>
      <c r="X153" s="346">
        <f t="shared" si="14"/>
        <v>0</v>
      </c>
      <c r="Y153" s="340"/>
      <c r="Z153" s="347"/>
      <c r="AA153" s="348"/>
      <c r="AB153" s="347"/>
      <c r="AC153" s="82"/>
    </row>
    <row r="154" spans="1:29" s="7" customFormat="1" ht="17.5" customHeight="1" x14ac:dyDescent="0.25">
      <c r="A154" s="48"/>
      <c r="B154" s="1056"/>
      <c r="C154" s="63"/>
      <c r="D154" s="126" t="s">
        <v>734</v>
      </c>
      <c r="E154" s="125"/>
      <c r="F154" s="336"/>
      <c r="G154" s="336"/>
      <c r="H154" s="343"/>
      <c r="I154" s="337"/>
      <c r="J154" s="349" t="s">
        <v>31</v>
      </c>
      <c r="K154" s="338"/>
      <c r="L154" s="339" t="s">
        <v>31</v>
      </c>
      <c r="M154" s="340"/>
      <c r="N154" s="344">
        <v>0</v>
      </c>
      <c r="O154" s="337"/>
      <c r="P154" s="344">
        <v>0</v>
      </c>
      <c r="Q154" s="547"/>
      <c r="R154" s="341" t="str">
        <f t="shared" si="12"/>
        <v>0K</v>
      </c>
      <c r="S154" s="342"/>
      <c r="T154" s="346">
        <f t="shared" si="13"/>
        <v>0</v>
      </c>
      <c r="U154" s="340"/>
      <c r="V154" s="344">
        <v>0</v>
      </c>
      <c r="W154" s="340"/>
      <c r="X154" s="346">
        <f t="shared" si="14"/>
        <v>0</v>
      </c>
      <c r="Y154" s="340"/>
      <c r="Z154" s="347"/>
      <c r="AA154" s="348"/>
      <c r="AB154" s="347"/>
      <c r="AC154" s="82"/>
    </row>
    <row r="155" spans="1:29" s="7" customFormat="1" ht="17.5" customHeight="1" x14ac:dyDescent="0.25">
      <c r="A155" s="48"/>
      <c r="B155" s="1056"/>
      <c r="C155" s="63"/>
      <c r="D155" s="126" t="s">
        <v>735</v>
      </c>
      <c r="E155" s="125"/>
      <c r="F155" s="336"/>
      <c r="G155" s="336"/>
      <c r="H155" s="343"/>
      <c r="I155" s="337"/>
      <c r="J155" s="349" t="s">
        <v>31</v>
      </c>
      <c r="K155" s="338"/>
      <c r="L155" s="339" t="s">
        <v>31</v>
      </c>
      <c r="M155" s="340"/>
      <c r="N155" s="344">
        <v>0</v>
      </c>
      <c r="O155" s="337"/>
      <c r="P155" s="344">
        <v>0</v>
      </c>
      <c r="Q155" s="547"/>
      <c r="R155" s="341" t="str">
        <f t="shared" si="12"/>
        <v>0K</v>
      </c>
      <c r="S155" s="342"/>
      <c r="T155" s="346">
        <f t="shared" si="13"/>
        <v>0</v>
      </c>
      <c r="U155" s="340"/>
      <c r="V155" s="344">
        <v>0</v>
      </c>
      <c r="W155" s="340"/>
      <c r="X155" s="346">
        <f t="shared" si="14"/>
        <v>0</v>
      </c>
      <c r="Y155" s="340"/>
      <c r="Z155" s="347"/>
      <c r="AA155" s="348"/>
      <c r="AB155" s="347"/>
      <c r="AC155" s="82"/>
    </row>
    <row r="156" spans="1:29" s="7" customFormat="1" ht="17.5" customHeight="1" x14ac:dyDescent="0.25">
      <c r="A156" s="48"/>
      <c r="B156" s="1056"/>
      <c r="C156" s="63"/>
      <c r="D156" s="126" t="s">
        <v>736</v>
      </c>
      <c r="E156" s="125"/>
      <c r="F156" s="336"/>
      <c r="G156" s="336"/>
      <c r="H156" s="343"/>
      <c r="I156" s="337"/>
      <c r="J156" s="349"/>
      <c r="K156" s="338"/>
      <c r="L156" s="339" t="s">
        <v>31</v>
      </c>
      <c r="M156" s="340"/>
      <c r="N156" s="344">
        <v>0</v>
      </c>
      <c r="O156" s="337"/>
      <c r="P156" s="344">
        <v>0</v>
      </c>
      <c r="Q156" s="547"/>
      <c r="R156" s="341" t="str">
        <f t="shared" si="12"/>
        <v>0K</v>
      </c>
      <c r="S156" s="342"/>
      <c r="T156" s="346">
        <f t="shared" si="13"/>
        <v>0</v>
      </c>
      <c r="U156" s="340"/>
      <c r="V156" s="344">
        <v>0</v>
      </c>
      <c r="W156" s="340"/>
      <c r="X156" s="346">
        <f t="shared" si="14"/>
        <v>0</v>
      </c>
      <c r="Y156" s="340"/>
      <c r="Z156" s="347"/>
      <c r="AA156" s="348"/>
      <c r="AB156" s="347"/>
      <c r="AC156" s="82"/>
    </row>
    <row r="157" spans="1:29" s="7" customFormat="1" ht="17.5" customHeight="1" x14ac:dyDescent="0.25">
      <c r="A157" s="48"/>
      <c r="B157" s="1056"/>
      <c r="C157" s="63"/>
      <c r="D157" s="126" t="s">
        <v>737</v>
      </c>
      <c r="E157" s="125"/>
      <c r="F157" s="336"/>
      <c r="G157" s="336"/>
      <c r="H157" s="343"/>
      <c r="I157" s="337"/>
      <c r="J157" s="349" t="s">
        <v>31</v>
      </c>
      <c r="K157" s="338"/>
      <c r="L157" s="339" t="s">
        <v>31</v>
      </c>
      <c r="M157" s="340"/>
      <c r="N157" s="344">
        <v>0</v>
      </c>
      <c r="O157" s="337"/>
      <c r="P157" s="344">
        <v>0</v>
      </c>
      <c r="Q157" s="547"/>
      <c r="R157" s="341" t="str">
        <f t="shared" si="12"/>
        <v>0K</v>
      </c>
      <c r="S157" s="342"/>
      <c r="T157" s="346">
        <f t="shared" si="13"/>
        <v>0</v>
      </c>
      <c r="U157" s="340"/>
      <c r="V157" s="344">
        <v>0</v>
      </c>
      <c r="W157" s="340"/>
      <c r="X157" s="346">
        <f t="shared" si="14"/>
        <v>0</v>
      </c>
      <c r="Y157" s="340"/>
      <c r="Z157" s="347"/>
      <c r="AA157" s="348"/>
      <c r="AB157" s="347"/>
      <c r="AC157" s="82"/>
    </row>
    <row r="158" spans="1:29" s="7" customFormat="1" ht="17.5" customHeight="1" x14ac:dyDescent="0.25">
      <c r="A158" s="48"/>
      <c r="B158" s="1056"/>
      <c r="C158" s="63"/>
      <c r="D158" s="126" t="s">
        <v>738</v>
      </c>
      <c r="E158" s="125"/>
      <c r="F158" s="336"/>
      <c r="G158" s="336"/>
      <c r="H158" s="343"/>
      <c r="I158" s="337"/>
      <c r="J158" s="349" t="s">
        <v>31</v>
      </c>
      <c r="K158" s="338"/>
      <c r="L158" s="339" t="s">
        <v>31</v>
      </c>
      <c r="M158" s="340"/>
      <c r="N158" s="344">
        <v>0</v>
      </c>
      <c r="O158" s="337"/>
      <c r="P158" s="344">
        <v>0</v>
      </c>
      <c r="Q158" s="547"/>
      <c r="R158" s="341" t="str">
        <f t="shared" si="12"/>
        <v>0K</v>
      </c>
      <c r="S158" s="342"/>
      <c r="T158" s="346">
        <f t="shared" si="13"/>
        <v>0</v>
      </c>
      <c r="U158" s="340"/>
      <c r="V158" s="344">
        <v>0</v>
      </c>
      <c r="W158" s="340"/>
      <c r="X158" s="346">
        <f t="shared" si="14"/>
        <v>0</v>
      </c>
      <c r="Y158" s="340"/>
      <c r="Z158" s="347"/>
      <c r="AA158" s="348"/>
      <c r="AB158" s="347"/>
      <c r="AC158" s="82"/>
    </row>
    <row r="159" spans="1:29" s="7" customFormat="1" ht="17.5" customHeight="1" x14ac:dyDescent="0.25">
      <c r="A159" s="48"/>
      <c r="B159" s="1056"/>
      <c r="C159" s="63"/>
      <c r="D159" s="126" t="s">
        <v>739</v>
      </c>
      <c r="E159" s="125"/>
      <c r="F159" s="336"/>
      <c r="G159" s="336"/>
      <c r="H159" s="343"/>
      <c r="I159" s="337"/>
      <c r="J159" s="349" t="s">
        <v>31</v>
      </c>
      <c r="K159" s="338"/>
      <c r="L159" s="339" t="s">
        <v>31</v>
      </c>
      <c r="M159" s="340"/>
      <c r="N159" s="344">
        <v>0</v>
      </c>
      <c r="O159" s="337"/>
      <c r="P159" s="344">
        <v>0</v>
      </c>
      <c r="Q159" s="547"/>
      <c r="R159" s="341" t="str">
        <f t="shared" si="12"/>
        <v>0K</v>
      </c>
      <c r="S159" s="342"/>
      <c r="T159" s="346">
        <f t="shared" si="13"/>
        <v>0</v>
      </c>
      <c r="U159" s="340"/>
      <c r="V159" s="344">
        <v>0</v>
      </c>
      <c r="W159" s="340"/>
      <c r="X159" s="346">
        <f t="shared" si="14"/>
        <v>0</v>
      </c>
      <c r="Y159" s="340"/>
      <c r="Z159" s="347"/>
      <c r="AA159" s="348"/>
      <c r="AB159" s="347"/>
      <c r="AC159" s="82"/>
    </row>
    <row r="160" spans="1:29" s="7" customFormat="1" ht="17.5" customHeight="1" x14ac:dyDescent="0.25">
      <c r="A160" s="48"/>
      <c r="B160" s="1056"/>
      <c r="C160" s="63"/>
      <c r="D160" s="126" t="s">
        <v>740</v>
      </c>
      <c r="E160" s="125"/>
      <c r="F160" s="336"/>
      <c r="G160" s="336"/>
      <c r="H160" s="343"/>
      <c r="I160" s="337"/>
      <c r="J160" s="349" t="s">
        <v>31</v>
      </c>
      <c r="K160" s="338"/>
      <c r="L160" s="339" t="s">
        <v>31</v>
      </c>
      <c r="M160" s="340"/>
      <c r="N160" s="344">
        <v>0</v>
      </c>
      <c r="O160" s="337"/>
      <c r="P160" s="344">
        <v>0</v>
      </c>
      <c r="Q160" s="547"/>
      <c r="R160" s="341" t="str">
        <f t="shared" si="12"/>
        <v>0K</v>
      </c>
      <c r="S160" s="342"/>
      <c r="T160" s="346">
        <f t="shared" si="13"/>
        <v>0</v>
      </c>
      <c r="U160" s="340"/>
      <c r="V160" s="344">
        <v>0</v>
      </c>
      <c r="W160" s="340"/>
      <c r="X160" s="346">
        <f t="shared" si="14"/>
        <v>0</v>
      </c>
      <c r="Y160" s="340"/>
      <c r="Z160" s="347"/>
      <c r="AA160" s="348"/>
      <c r="AB160" s="347"/>
      <c r="AC160" s="82"/>
    </row>
    <row r="161" spans="1:29" s="7" customFormat="1" ht="17.5" customHeight="1" x14ac:dyDescent="0.25">
      <c r="A161" s="48"/>
      <c r="B161" s="1056"/>
      <c r="C161" s="63"/>
      <c r="D161" s="126" t="s">
        <v>741</v>
      </c>
      <c r="E161" s="125"/>
      <c r="F161" s="336"/>
      <c r="G161" s="336"/>
      <c r="H161" s="343"/>
      <c r="I161" s="337"/>
      <c r="J161" s="349" t="s">
        <v>31</v>
      </c>
      <c r="K161" s="338"/>
      <c r="L161" s="339" t="s">
        <v>31</v>
      </c>
      <c r="M161" s="340"/>
      <c r="N161" s="344">
        <v>0</v>
      </c>
      <c r="O161" s="337"/>
      <c r="P161" s="344">
        <v>0</v>
      </c>
      <c r="Q161" s="547"/>
      <c r="R161" s="341" t="str">
        <f t="shared" si="12"/>
        <v>0K</v>
      </c>
      <c r="S161" s="342"/>
      <c r="T161" s="346">
        <f t="shared" si="13"/>
        <v>0</v>
      </c>
      <c r="U161" s="340"/>
      <c r="V161" s="344">
        <v>0</v>
      </c>
      <c r="W161" s="340"/>
      <c r="X161" s="346">
        <f t="shared" si="14"/>
        <v>0</v>
      </c>
      <c r="Y161" s="340"/>
      <c r="Z161" s="347"/>
      <c r="AA161" s="348"/>
      <c r="AB161" s="347"/>
      <c r="AC161" s="82"/>
    </row>
    <row r="162" spans="1:29" s="7" customFormat="1" ht="17.5" customHeight="1" x14ac:dyDescent="0.25">
      <c r="A162" s="48"/>
      <c r="B162" s="1056"/>
      <c r="C162" s="63"/>
      <c r="D162" s="126" t="s">
        <v>742</v>
      </c>
      <c r="E162" s="125"/>
      <c r="F162" s="336"/>
      <c r="G162" s="336"/>
      <c r="H162" s="343"/>
      <c r="I162" s="337"/>
      <c r="J162" s="349" t="s">
        <v>31</v>
      </c>
      <c r="K162" s="338"/>
      <c r="L162" s="339" t="s">
        <v>31</v>
      </c>
      <c r="M162" s="340"/>
      <c r="N162" s="344">
        <v>0</v>
      </c>
      <c r="O162" s="337"/>
      <c r="P162" s="344">
        <v>0</v>
      </c>
      <c r="Q162" s="547"/>
      <c r="R162" s="341" t="str">
        <f t="shared" si="12"/>
        <v>0K</v>
      </c>
      <c r="S162" s="342"/>
      <c r="T162" s="346">
        <f t="shared" si="13"/>
        <v>0</v>
      </c>
      <c r="U162" s="340"/>
      <c r="V162" s="344">
        <v>0</v>
      </c>
      <c r="W162" s="340"/>
      <c r="X162" s="346">
        <f t="shared" si="14"/>
        <v>0</v>
      </c>
      <c r="Y162" s="340"/>
      <c r="Z162" s="347"/>
      <c r="AA162" s="348"/>
      <c r="AB162" s="347"/>
      <c r="AC162" s="82"/>
    </row>
    <row r="163" spans="1:29" s="7" customFormat="1" ht="17.5" customHeight="1" x14ac:dyDescent="0.25">
      <c r="A163" s="48"/>
      <c r="B163" s="1056"/>
      <c r="C163" s="63"/>
      <c r="D163" s="126" t="s">
        <v>743</v>
      </c>
      <c r="E163" s="125"/>
      <c r="F163" s="336"/>
      <c r="G163" s="336"/>
      <c r="H163" s="343"/>
      <c r="I163" s="337"/>
      <c r="J163" s="349" t="s">
        <v>31</v>
      </c>
      <c r="K163" s="338"/>
      <c r="L163" s="339" t="s">
        <v>31</v>
      </c>
      <c r="M163" s="340"/>
      <c r="N163" s="344">
        <v>0</v>
      </c>
      <c r="O163" s="337"/>
      <c r="P163" s="344">
        <v>0</v>
      </c>
      <c r="Q163" s="547"/>
      <c r="R163" s="341" t="str">
        <f t="shared" si="12"/>
        <v>0K</v>
      </c>
      <c r="S163" s="342"/>
      <c r="T163" s="346">
        <f t="shared" si="13"/>
        <v>0</v>
      </c>
      <c r="U163" s="340"/>
      <c r="V163" s="344">
        <v>0</v>
      </c>
      <c r="W163" s="340"/>
      <c r="X163" s="346">
        <f t="shared" si="14"/>
        <v>0</v>
      </c>
      <c r="Y163" s="340"/>
      <c r="Z163" s="347"/>
      <c r="AA163" s="348"/>
      <c r="AB163" s="347"/>
      <c r="AC163" s="82"/>
    </row>
    <row r="164" spans="1:29" s="7" customFormat="1" ht="17.5" customHeight="1" x14ac:dyDescent="0.25">
      <c r="A164" s="48"/>
      <c r="B164" s="1056"/>
      <c r="C164" s="63"/>
      <c r="D164" s="126" t="s">
        <v>744</v>
      </c>
      <c r="E164" s="125"/>
      <c r="F164" s="336"/>
      <c r="G164" s="336"/>
      <c r="H164" s="343"/>
      <c r="I164" s="337"/>
      <c r="J164" s="349" t="s">
        <v>31</v>
      </c>
      <c r="K164" s="338"/>
      <c r="L164" s="339" t="s">
        <v>31</v>
      </c>
      <c r="M164" s="340"/>
      <c r="N164" s="344">
        <v>0</v>
      </c>
      <c r="O164" s="337"/>
      <c r="P164" s="344">
        <v>0</v>
      </c>
      <c r="Q164" s="547"/>
      <c r="R164" s="341" t="str">
        <f t="shared" si="12"/>
        <v>0K</v>
      </c>
      <c r="S164" s="342"/>
      <c r="T164" s="346">
        <f t="shared" si="13"/>
        <v>0</v>
      </c>
      <c r="U164" s="340"/>
      <c r="V164" s="344">
        <v>0</v>
      </c>
      <c r="W164" s="340"/>
      <c r="X164" s="346">
        <f t="shared" si="14"/>
        <v>0</v>
      </c>
      <c r="Y164" s="340"/>
      <c r="Z164" s="347"/>
      <c r="AA164" s="348"/>
      <c r="AB164" s="347"/>
      <c r="AC164" s="82"/>
    </row>
    <row r="165" spans="1:29" s="7" customFormat="1" ht="17.5" customHeight="1" x14ac:dyDescent="0.25">
      <c r="A165" s="48"/>
      <c r="B165" s="1056"/>
      <c r="C165" s="63"/>
      <c r="D165" s="126" t="s">
        <v>745</v>
      </c>
      <c r="E165" s="125"/>
      <c r="F165" s="336"/>
      <c r="G165" s="336"/>
      <c r="H165" s="343"/>
      <c r="I165" s="337"/>
      <c r="J165" s="349" t="s">
        <v>31</v>
      </c>
      <c r="K165" s="338"/>
      <c r="L165" s="339" t="s">
        <v>31</v>
      </c>
      <c r="M165" s="340"/>
      <c r="N165" s="344">
        <v>0</v>
      </c>
      <c r="O165" s="337"/>
      <c r="P165" s="344">
        <v>0</v>
      </c>
      <c r="Q165" s="547"/>
      <c r="R165" s="341" t="str">
        <f t="shared" si="12"/>
        <v>0K</v>
      </c>
      <c r="S165" s="342"/>
      <c r="T165" s="346">
        <f t="shared" si="13"/>
        <v>0</v>
      </c>
      <c r="U165" s="340"/>
      <c r="V165" s="344">
        <v>0</v>
      </c>
      <c r="W165" s="340"/>
      <c r="X165" s="346">
        <f t="shared" si="14"/>
        <v>0</v>
      </c>
      <c r="Y165" s="340"/>
      <c r="Z165" s="347"/>
      <c r="AA165" s="348"/>
      <c r="AB165" s="347"/>
      <c r="AC165" s="82"/>
    </row>
    <row r="166" spans="1:29" s="7" customFormat="1" ht="17.5" customHeight="1" x14ac:dyDescent="0.25">
      <c r="A166" s="48"/>
      <c r="B166" s="1056"/>
      <c r="C166" s="63"/>
      <c r="D166" s="126" t="s">
        <v>746</v>
      </c>
      <c r="E166" s="125"/>
      <c r="F166" s="336"/>
      <c r="G166" s="336"/>
      <c r="H166" s="343"/>
      <c r="I166" s="337"/>
      <c r="J166" s="349" t="s">
        <v>31</v>
      </c>
      <c r="K166" s="338"/>
      <c r="L166" s="339" t="s">
        <v>31</v>
      </c>
      <c r="M166" s="340"/>
      <c r="N166" s="344">
        <v>0</v>
      </c>
      <c r="O166" s="337"/>
      <c r="P166" s="344">
        <v>0</v>
      </c>
      <c r="Q166" s="547"/>
      <c r="R166" s="341" t="str">
        <f t="shared" si="12"/>
        <v>0K</v>
      </c>
      <c r="S166" s="342"/>
      <c r="T166" s="346">
        <f t="shared" si="13"/>
        <v>0</v>
      </c>
      <c r="U166" s="340"/>
      <c r="V166" s="344">
        <v>0</v>
      </c>
      <c r="W166" s="340"/>
      <c r="X166" s="346">
        <f t="shared" si="14"/>
        <v>0</v>
      </c>
      <c r="Y166" s="340"/>
      <c r="Z166" s="347"/>
      <c r="AA166" s="348"/>
      <c r="AB166" s="347"/>
      <c r="AC166" s="82"/>
    </row>
    <row r="167" spans="1:29" s="7" customFormat="1" ht="17.5" customHeight="1" x14ac:dyDescent="0.25">
      <c r="A167" s="48"/>
      <c r="B167" s="1056"/>
      <c r="C167" s="63"/>
      <c r="D167" s="126" t="s">
        <v>747</v>
      </c>
      <c r="E167" s="125"/>
      <c r="F167" s="336"/>
      <c r="G167" s="336"/>
      <c r="H167" s="343"/>
      <c r="I167" s="337"/>
      <c r="J167" s="349" t="s">
        <v>31</v>
      </c>
      <c r="K167" s="338"/>
      <c r="L167" s="339" t="s">
        <v>31</v>
      </c>
      <c r="M167" s="340"/>
      <c r="N167" s="344">
        <v>0</v>
      </c>
      <c r="O167" s="337"/>
      <c r="P167" s="344">
        <v>0</v>
      </c>
      <c r="Q167" s="547"/>
      <c r="R167" s="341" t="str">
        <f t="shared" si="12"/>
        <v>0K</v>
      </c>
      <c r="S167" s="342"/>
      <c r="T167" s="346">
        <f t="shared" si="13"/>
        <v>0</v>
      </c>
      <c r="U167" s="340"/>
      <c r="V167" s="344">
        <v>0</v>
      </c>
      <c r="W167" s="340"/>
      <c r="X167" s="346">
        <f t="shared" si="14"/>
        <v>0</v>
      </c>
      <c r="Y167" s="340"/>
      <c r="Z167" s="347"/>
      <c r="AA167" s="348"/>
      <c r="AB167" s="347"/>
      <c r="AC167" s="82"/>
    </row>
    <row r="168" spans="1:29" s="7" customFormat="1" ht="17.5" customHeight="1" x14ac:dyDescent="0.25">
      <c r="A168" s="48"/>
      <c r="B168" s="1056"/>
      <c r="C168" s="63"/>
      <c r="D168" s="126" t="s">
        <v>748</v>
      </c>
      <c r="E168" s="125"/>
      <c r="F168" s="336"/>
      <c r="G168" s="336"/>
      <c r="H168" s="343"/>
      <c r="I168" s="337"/>
      <c r="J168" s="349" t="s">
        <v>31</v>
      </c>
      <c r="K168" s="338"/>
      <c r="L168" s="339" t="s">
        <v>31</v>
      </c>
      <c r="M168" s="340"/>
      <c r="N168" s="344">
        <v>0</v>
      </c>
      <c r="O168" s="337"/>
      <c r="P168" s="344">
        <v>0</v>
      </c>
      <c r="Q168" s="547"/>
      <c r="R168" s="341" t="str">
        <f t="shared" si="12"/>
        <v>0K</v>
      </c>
      <c r="S168" s="342"/>
      <c r="T168" s="346">
        <f t="shared" si="13"/>
        <v>0</v>
      </c>
      <c r="U168" s="340"/>
      <c r="V168" s="344">
        <v>0</v>
      </c>
      <c r="W168" s="340"/>
      <c r="X168" s="346">
        <f t="shared" si="14"/>
        <v>0</v>
      </c>
      <c r="Y168" s="340"/>
      <c r="Z168" s="347"/>
      <c r="AA168" s="348"/>
      <c r="AB168" s="347"/>
      <c r="AC168" s="82"/>
    </row>
    <row r="169" spans="1:29" s="7" customFormat="1" ht="17.149999999999999" customHeight="1" x14ac:dyDescent="0.25">
      <c r="A169" s="48"/>
      <c r="B169" s="1056"/>
      <c r="C169" s="63"/>
      <c r="D169" s="126" t="s">
        <v>749</v>
      </c>
      <c r="E169" s="125"/>
      <c r="F169" s="336"/>
      <c r="G169" s="336"/>
      <c r="H169" s="343"/>
      <c r="I169" s="337"/>
      <c r="J169" s="349" t="s">
        <v>31</v>
      </c>
      <c r="K169" s="338"/>
      <c r="L169" s="339" t="s">
        <v>31</v>
      </c>
      <c r="M169" s="340"/>
      <c r="N169" s="344">
        <v>0</v>
      </c>
      <c r="O169" s="337"/>
      <c r="P169" s="344">
        <v>0</v>
      </c>
      <c r="Q169" s="547"/>
      <c r="R169" s="341" t="str">
        <f t="shared" si="12"/>
        <v>0K</v>
      </c>
      <c r="S169" s="342"/>
      <c r="T169" s="346">
        <f t="shared" si="13"/>
        <v>0</v>
      </c>
      <c r="U169" s="340"/>
      <c r="V169" s="344">
        <v>0</v>
      </c>
      <c r="W169" s="340"/>
      <c r="X169" s="346">
        <f t="shared" si="14"/>
        <v>0</v>
      </c>
      <c r="Y169" s="340"/>
      <c r="Z169" s="347"/>
      <c r="AA169" s="348"/>
      <c r="AB169" s="347"/>
      <c r="AC169" s="82"/>
    </row>
    <row r="170" spans="1:29" s="7" customFormat="1" ht="17.149999999999999" customHeight="1" x14ac:dyDescent="0.25">
      <c r="A170" s="48"/>
      <c r="B170" s="1056"/>
      <c r="C170" s="63"/>
      <c r="D170" s="126" t="s">
        <v>750</v>
      </c>
      <c r="E170" s="125"/>
      <c r="F170" s="336"/>
      <c r="G170" s="336"/>
      <c r="H170" s="343"/>
      <c r="I170" s="337"/>
      <c r="J170" s="349" t="s">
        <v>31</v>
      </c>
      <c r="K170" s="338"/>
      <c r="L170" s="339" t="s">
        <v>31</v>
      </c>
      <c r="M170" s="340"/>
      <c r="N170" s="344">
        <v>0</v>
      </c>
      <c r="O170" s="337"/>
      <c r="P170" s="344">
        <v>0</v>
      </c>
      <c r="Q170" s="547"/>
      <c r="R170" s="341" t="str">
        <f t="shared" si="12"/>
        <v>0K</v>
      </c>
      <c r="S170" s="342"/>
      <c r="T170" s="346">
        <f t="shared" si="13"/>
        <v>0</v>
      </c>
      <c r="U170" s="340"/>
      <c r="V170" s="344">
        <v>0</v>
      </c>
      <c r="W170" s="340"/>
      <c r="X170" s="346">
        <f t="shared" si="14"/>
        <v>0</v>
      </c>
      <c r="Y170" s="340"/>
      <c r="Z170" s="347"/>
      <c r="AA170" s="348"/>
      <c r="AB170" s="347"/>
      <c r="AC170" s="82"/>
    </row>
    <row r="171" spans="1:29" s="7" customFormat="1" ht="17.5" customHeight="1" x14ac:dyDescent="0.25">
      <c r="A171" s="48"/>
      <c r="B171" s="1056"/>
      <c r="C171" s="63"/>
      <c r="D171" s="126" t="s">
        <v>751</v>
      </c>
      <c r="E171" s="125"/>
      <c r="F171" s="336"/>
      <c r="G171" s="336"/>
      <c r="H171" s="343"/>
      <c r="I171" s="337"/>
      <c r="J171" s="349" t="s">
        <v>31</v>
      </c>
      <c r="K171" s="338"/>
      <c r="L171" s="339" t="s">
        <v>31</v>
      </c>
      <c r="M171" s="340"/>
      <c r="N171" s="344">
        <v>0</v>
      </c>
      <c r="O171" s="337"/>
      <c r="P171" s="344">
        <v>0</v>
      </c>
      <c r="Q171" s="547"/>
      <c r="R171" s="341" t="str">
        <f t="shared" si="12"/>
        <v>0K</v>
      </c>
      <c r="S171" s="342"/>
      <c r="T171" s="346">
        <f t="shared" si="13"/>
        <v>0</v>
      </c>
      <c r="U171" s="340"/>
      <c r="V171" s="344">
        <v>0</v>
      </c>
      <c r="W171" s="340"/>
      <c r="X171" s="346">
        <f t="shared" si="14"/>
        <v>0</v>
      </c>
      <c r="Y171" s="340"/>
      <c r="Z171" s="347"/>
      <c r="AA171" s="348"/>
      <c r="AB171" s="347"/>
      <c r="AC171" s="82"/>
    </row>
    <row r="172" spans="1:29" s="7" customFormat="1" ht="17.5" customHeight="1" x14ac:dyDescent="0.25">
      <c r="A172" s="48"/>
      <c r="B172" s="1056"/>
      <c r="C172" s="63"/>
      <c r="D172" s="126" t="s">
        <v>752</v>
      </c>
      <c r="E172" s="125"/>
      <c r="F172" s="336"/>
      <c r="G172" s="336"/>
      <c r="H172" s="343"/>
      <c r="I172" s="337"/>
      <c r="J172" s="349" t="s">
        <v>31</v>
      </c>
      <c r="K172" s="338"/>
      <c r="L172" s="339" t="s">
        <v>31</v>
      </c>
      <c r="M172" s="340"/>
      <c r="N172" s="344">
        <v>0</v>
      </c>
      <c r="O172" s="337"/>
      <c r="P172" s="344">
        <v>0</v>
      </c>
      <c r="Q172" s="547"/>
      <c r="R172" s="341" t="str">
        <f t="shared" si="12"/>
        <v>0K</v>
      </c>
      <c r="S172" s="342"/>
      <c r="T172" s="346">
        <f t="shared" si="13"/>
        <v>0</v>
      </c>
      <c r="U172" s="340"/>
      <c r="V172" s="344">
        <v>0</v>
      </c>
      <c r="W172" s="340"/>
      <c r="X172" s="346">
        <f t="shared" si="14"/>
        <v>0</v>
      </c>
      <c r="Y172" s="340"/>
      <c r="Z172" s="347"/>
      <c r="AA172" s="348"/>
      <c r="AB172" s="347"/>
      <c r="AC172" s="82"/>
    </row>
    <row r="173" spans="1:29" s="7" customFormat="1" ht="17.5" customHeight="1" x14ac:dyDescent="0.25">
      <c r="A173" s="48"/>
      <c r="B173" s="1056"/>
      <c r="C173" s="63"/>
      <c r="D173" s="126" t="s">
        <v>753</v>
      </c>
      <c r="E173" s="125"/>
      <c r="F173" s="336"/>
      <c r="G173" s="336"/>
      <c r="H173" s="343"/>
      <c r="I173" s="337"/>
      <c r="J173" s="349" t="s">
        <v>31</v>
      </c>
      <c r="K173" s="338"/>
      <c r="L173" s="339" t="s">
        <v>31</v>
      </c>
      <c r="M173" s="340"/>
      <c r="N173" s="344">
        <v>0</v>
      </c>
      <c r="O173" s="337"/>
      <c r="P173" s="344">
        <v>0</v>
      </c>
      <c r="Q173" s="547"/>
      <c r="R173" s="341" t="str">
        <f t="shared" si="12"/>
        <v>0K</v>
      </c>
      <c r="S173" s="342"/>
      <c r="T173" s="346">
        <f t="shared" si="13"/>
        <v>0</v>
      </c>
      <c r="U173" s="340"/>
      <c r="V173" s="344">
        <v>0</v>
      </c>
      <c r="W173" s="340"/>
      <c r="X173" s="346">
        <f t="shared" si="14"/>
        <v>0</v>
      </c>
      <c r="Y173" s="340"/>
      <c r="Z173" s="347"/>
      <c r="AA173" s="348"/>
      <c r="AB173" s="347"/>
      <c r="AC173" s="82"/>
    </row>
    <row r="174" spans="1:29" s="7" customFormat="1" ht="17.5" customHeight="1" x14ac:dyDescent="0.25">
      <c r="A174" s="48"/>
      <c r="B174" s="1056"/>
      <c r="C174" s="63"/>
      <c r="D174" s="126" t="s">
        <v>754</v>
      </c>
      <c r="E174" s="125"/>
      <c r="F174" s="336"/>
      <c r="G174" s="336"/>
      <c r="H174" s="343"/>
      <c r="I174" s="337"/>
      <c r="J174" s="349" t="s">
        <v>31</v>
      </c>
      <c r="K174" s="338"/>
      <c r="L174" s="339" t="s">
        <v>31</v>
      </c>
      <c r="M174" s="340"/>
      <c r="N174" s="344">
        <v>0</v>
      </c>
      <c r="O174" s="337"/>
      <c r="P174" s="344">
        <v>0</v>
      </c>
      <c r="Q174" s="547"/>
      <c r="R174" s="341" t="str">
        <f t="shared" si="12"/>
        <v>0K</v>
      </c>
      <c r="S174" s="342"/>
      <c r="T174" s="346">
        <f t="shared" si="13"/>
        <v>0</v>
      </c>
      <c r="U174" s="340"/>
      <c r="V174" s="344">
        <v>0</v>
      </c>
      <c r="W174" s="340"/>
      <c r="X174" s="346">
        <f t="shared" si="14"/>
        <v>0</v>
      </c>
      <c r="Y174" s="340"/>
      <c r="Z174" s="347"/>
      <c r="AA174" s="348"/>
      <c r="AB174" s="347"/>
      <c r="AC174" s="82"/>
    </row>
    <row r="175" spans="1:29" s="7" customFormat="1" ht="17.5" customHeight="1" x14ac:dyDescent="0.25">
      <c r="A175" s="48"/>
      <c r="B175" s="1056"/>
      <c r="C175" s="63"/>
      <c r="D175" s="126" t="s">
        <v>755</v>
      </c>
      <c r="E175" s="125"/>
      <c r="F175" s="336"/>
      <c r="G175" s="336"/>
      <c r="H175" s="343"/>
      <c r="I175" s="337"/>
      <c r="J175" s="349" t="s">
        <v>31</v>
      </c>
      <c r="K175" s="338"/>
      <c r="L175" s="339" t="s">
        <v>31</v>
      </c>
      <c r="M175" s="340"/>
      <c r="N175" s="344">
        <v>0</v>
      </c>
      <c r="O175" s="337"/>
      <c r="P175" s="344">
        <v>0</v>
      </c>
      <c r="Q175" s="547"/>
      <c r="R175" s="341" t="str">
        <f t="shared" si="12"/>
        <v>0K</v>
      </c>
      <c r="S175" s="342"/>
      <c r="T175" s="346">
        <f t="shared" si="13"/>
        <v>0</v>
      </c>
      <c r="U175" s="340"/>
      <c r="V175" s="344">
        <v>0</v>
      </c>
      <c r="W175" s="340"/>
      <c r="X175" s="346">
        <f t="shared" si="14"/>
        <v>0</v>
      </c>
      <c r="Y175" s="340"/>
      <c r="Z175" s="347"/>
      <c r="AA175" s="348"/>
      <c r="AB175" s="347"/>
      <c r="AC175" s="82"/>
    </row>
    <row r="176" spans="1:29" s="7" customFormat="1" ht="18" customHeight="1" x14ac:dyDescent="0.25">
      <c r="A176" s="48"/>
      <c r="B176" s="1056"/>
      <c r="C176" s="63"/>
      <c r="D176" s="126" t="s">
        <v>756</v>
      </c>
      <c r="E176" s="125"/>
      <c r="F176" s="336"/>
      <c r="G176" s="336"/>
      <c r="H176" s="343"/>
      <c r="I176" s="337"/>
      <c r="J176" s="349" t="s">
        <v>31</v>
      </c>
      <c r="K176" s="338"/>
      <c r="L176" s="339" t="s">
        <v>31</v>
      </c>
      <c r="M176" s="340"/>
      <c r="N176" s="344">
        <v>0</v>
      </c>
      <c r="O176" s="337"/>
      <c r="P176" s="344">
        <v>0</v>
      </c>
      <c r="Q176" s="547"/>
      <c r="R176" s="341" t="str">
        <f t="shared" si="12"/>
        <v>0K</v>
      </c>
      <c r="S176" s="342"/>
      <c r="T176" s="346">
        <f t="shared" si="13"/>
        <v>0</v>
      </c>
      <c r="U176" s="340"/>
      <c r="V176" s="344">
        <v>0</v>
      </c>
      <c r="W176" s="340"/>
      <c r="X176" s="346">
        <f t="shared" si="14"/>
        <v>0</v>
      </c>
      <c r="Y176" s="340"/>
      <c r="Z176" s="347"/>
      <c r="AA176" s="348"/>
      <c r="AB176" s="347"/>
      <c r="AC176" s="82"/>
    </row>
    <row r="177" spans="1:29" s="7" customFormat="1" ht="17.5" customHeight="1" thickBot="1" x14ac:dyDescent="0.4">
      <c r="A177" s="48"/>
      <c r="B177" s="1056"/>
      <c r="C177" s="63"/>
      <c r="D177" s="125"/>
      <c r="E177" s="125"/>
      <c r="F177" s="292"/>
      <c r="G177" s="293"/>
      <c r="H177" s="294"/>
      <c r="I177" s="287"/>
      <c r="J177" s="295"/>
      <c r="K177" s="295"/>
      <c r="L177" s="295"/>
      <c r="M177" s="288"/>
      <c r="N177" s="296"/>
      <c r="O177" s="287"/>
      <c r="P177" s="296"/>
      <c r="Q177" s="548"/>
      <c r="R177" s="288"/>
      <c r="S177" s="289"/>
      <c r="T177" s="297"/>
      <c r="U177" s="288"/>
      <c r="V177" s="297"/>
      <c r="W177" s="288"/>
      <c r="X177" s="298"/>
      <c r="Y177" s="288"/>
      <c r="Z177" s="291"/>
      <c r="AA177" s="291"/>
      <c r="AB177" s="291"/>
      <c r="AC177" s="82"/>
    </row>
    <row r="178" spans="1:29" s="7" customFormat="1" ht="25" customHeight="1" thickBot="1" x14ac:dyDescent="0.3">
      <c r="A178" s="48"/>
      <c r="B178" s="1056"/>
      <c r="C178" s="63"/>
      <c r="D178" s="125"/>
      <c r="E178" s="125"/>
      <c r="F178" s="948" t="s">
        <v>52</v>
      </c>
      <c r="G178" s="949"/>
      <c r="H178" s="949"/>
      <c r="I178" s="949"/>
      <c r="J178" s="949"/>
      <c r="K178" s="950"/>
      <c r="L178" s="299">
        <f>SUM(L141:L176)</f>
        <v>0</v>
      </c>
      <c r="M178" s="288"/>
      <c r="N178" s="290">
        <f>SUM(N141:N176)</f>
        <v>0</v>
      </c>
      <c r="O178" s="287"/>
      <c r="P178" s="290">
        <f>SUM(P141:P176)</f>
        <v>0</v>
      </c>
      <c r="Q178" s="549">
        <f>SUM(Q141:Q176)</f>
        <v>0</v>
      </c>
      <c r="R178" s="288"/>
      <c r="S178" s="289"/>
      <c r="T178" s="290">
        <f>SUM(T141:T176)</f>
        <v>0</v>
      </c>
      <c r="U178" s="288"/>
      <c r="V178" s="290">
        <f>SUM(V141:V176)</f>
        <v>0</v>
      </c>
      <c r="W178" s="288"/>
      <c r="X178" s="290">
        <f>SUM(X141:X176)</f>
        <v>0</v>
      </c>
      <c r="Y178" s="288"/>
      <c r="Z178" s="291"/>
      <c r="AA178" s="291"/>
      <c r="AB178" s="291"/>
      <c r="AC178" s="82"/>
    </row>
    <row r="179" spans="1:29" s="8" customFormat="1" ht="22" customHeight="1" thickBot="1" x14ac:dyDescent="0.4">
      <c r="A179" s="49"/>
      <c r="B179" s="1056"/>
      <c r="C179" s="64"/>
      <c r="D179" s="127"/>
      <c r="E179" s="127"/>
      <c r="F179" s="300"/>
      <c r="G179" s="94"/>
      <c r="H179" s="94" t="s">
        <v>31</v>
      </c>
      <c r="I179" s="94"/>
      <c r="J179" s="94"/>
      <c r="K179" s="94"/>
      <c r="L179" s="94"/>
      <c r="M179" s="93"/>
      <c r="N179" s="94" t="s">
        <v>31</v>
      </c>
      <c r="O179" s="94"/>
      <c r="P179" s="923" t="s">
        <v>31</v>
      </c>
      <c r="Q179" s="923"/>
      <c r="R179" s="93"/>
      <c r="S179" s="301"/>
      <c r="T179" s="93"/>
      <c r="U179" s="93"/>
      <c r="V179" s="93"/>
      <c r="W179" s="93"/>
      <c r="X179" s="301"/>
      <c r="Y179" s="93"/>
      <c r="Z179" s="301"/>
      <c r="AA179" s="301"/>
      <c r="AB179" s="301"/>
      <c r="AC179" s="83"/>
    </row>
    <row r="180" spans="1:29" ht="14.5" customHeight="1" x14ac:dyDescent="0.35">
      <c r="A180" s="84"/>
      <c r="B180" s="1056"/>
      <c r="D180" s="129"/>
      <c r="E180" s="129"/>
      <c r="F180" s="1021" t="s">
        <v>6</v>
      </c>
      <c r="G180" s="1022"/>
      <c r="H180" s="1022"/>
      <c r="I180" s="1022"/>
      <c r="J180" s="1022"/>
      <c r="K180" s="1022"/>
      <c r="L180" s="1022"/>
      <c r="M180" s="1022"/>
      <c r="N180" s="1022"/>
      <c r="O180" s="1022"/>
      <c r="P180" s="1022"/>
      <c r="Q180" s="1022"/>
      <c r="R180" s="1022"/>
      <c r="S180" s="1022"/>
      <c r="T180" s="1022"/>
      <c r="U180" s="1022"/>
      <c r="V180" s="1022"/>
      <c r="W180" s="1022"/>
      <c r="X180" s="1023"/>
      <c r="Y180" s="321"/>
      <c r="Z180" s="321"/>
      <c r="AA180" s="321"/>
      <c r="AB180" s="302"/>
      <c r="AC180" s="85"/>
    </row>
    <row r="181" spans="1:29" ht="15" customHeight="1" x14ac:dyDescent="0.35">
      <c r="A181" s="84"/>
      <c r="B181" s="1056"/>
      <c r="D181" s="129"/>
      <c r="E181" s="129"/>
      <c r="F181" s="1024"/>
      <c r="G181" s="1025"/>
      <c r="H181" s="1025"/>
      <c r="I181" s="1025"/>
      <c r="J181" s="1025"/>
      <c r="K181" s="1025"/>
      <c r="L181" s="1025"/>
      <c r="M181" s="1025"/>
      <c r="N181" s="1025"/>
      <c r="O181" s="1025"/>
      <c r="P181" s="1025"/>
      <c r="Q181" s="1025"/>
      <c r="R181" s="1025"/>
      <c r="S181" s="1025"/>
      <c r="T181" s="1025"/>
      <c r="U181" s="1025"/>
      <c r="V181" s="1025"/>
      <c r="W181" s="1025"/>
      <c r="X181" s="1026"/>
      <c r="Y181" s="95"/>
      <c r="Z181" s="302"/>
      <c r="AA181" s="302"/>
      <c r="AB181" s="302"/>
      <c r="AC181" s="85"/>
    </row>
    <row r="182" spans="1:29" ht="15" thickBot="1" x14ac:dyDescent="0.4">
      <c r="A182" s="84"/>
      <c r="B182" s="1057"/>
      <c r="F182" s="1027"/>
      <c r="G182" s="1028"/>
      <c r="H182" s="1028"/>
      <c r="I182" s="1028"/>
      <c r="J182" s="1028"/>
      <c r="K182" s="1028"/>
      <c r="L182" s="1028"/>
      <c r="M182" s="1028"/>
      <c r="N182" s="1028"/>
      <c r="O182" s="1028"/>
      <c r="P182" s="1028"/>
      <c r="Q182" s="1028"/>
      <c r="R182" s="1028"/>
      <c r="S182" s="1028"/>
      <c r="T182" s="1028"/>
      <c r="U182" s="1028"/>
      <c r="V182" s="1028"/>
      <c r="W182" s="1028"/>
      <c r="X182" s="1029"/>
      <c r="Y182" s="95"/>
      <c r="Z182" s="302"/>
      <c r="AA182" s="302"/>
      <c r="AB182" s="302"/>
      <c r="AC182" s="85"/>
    </row>
    <row r="183" spans="1:29" ht="15" thickBot="1" x14ac:dyDescent="0.4">
      <c r="A183" s="86"/>
      <c r="B183" s="68"/>
      <c r="C183" s="87"/>
      <c r="D183" s="88"/>
      <c r="E183" s="88"/>
      <c r="F183" s="308"/>
      <c r="G183" s="309"/>
      <c r="H183" s="303"/>
      <c r="I183" s="303"/>
      <c r="J183" s="310"/>
      <c r="K183" s="310"/>
      <c r="L183" s="310"/>
      <c r="M183" s="304"/>
      <c r="N183" s="303"/>
      <c r="O183" s="309"/>
      <c r="P183" s="303"/>
      <c r="Q183" s="550"/>
      <c r="R183" s="304"/>
      <c r="S183" s="303"/>
      <c r="T183" s="304"/>
      <c r="U183" s="304"/>
      <c r="V183" s="304"/>
      <c r="W183" s="304"/>
      <c r="X183" s="303"/>
      <c r="Y183" s="304"/>
      <c r="Z183" s="303"/>
      <c r="AA183" s="303"/>
      <c r="AB183" s="303"/>
      <c r="AC183" s="89"/>
    </row>
    <row r="184" spans="1:29" ht="16.5" customHeight="1" thickBot="1" x14ac:dyDescent="0.4">
      <c r="A184" s="69"/>
      <c r="B184" s="71"/>
      <c r="C184" s="70"/>
      <c r="D184" s="72"/>
      <c r="E184" s="72"/>
      <c r="F184" s="311"/>
      <c r="G184" s="312"/>
      <c r="H184" s="313"/>
      <c r="I184" s="313"/>
      <c r="J184" s="313"/>
      <c r="K184" s="313"/>
      <c r="L184" s="313"/>
      <c r="M184" s="314"/>
      <c r="N184" s="313"/>
      <c r="O184" s="312"/>
      <c r="P184" s="313"/>
      <c r="Q184" s="551"/>
      <c r="R184" s="315"/>
      <c r="S184" s="313"/>
      <c r="T184" s="315"/>
      <c r="U184" s="315"/>
      <c r="V184" s="315"/>
      <c r="W184" s="315"/>
      <c r="X184" s="316"/>
      <c r="Y184" s="315"/>
      <c r="Z184" s="313"/>
      <c r="AA184" s="313"/>
      <c r="AB184" s="313"/>
      <c r="AC184" s="76"/>
    </row>
    <row r="185" spans="1:29" ht="30" customHeight="1" thickBot="1" x14ac:dyDescent="0.4">
      <c r="A185" s="45"/>
      <c r="B185" s="919" t="s">
        <v>76</v>
      </c>
      <c r="C185" s="58"/>
      <c r="D185" s="1078" t="s">
        <v>9</v>
      </c>
      <c r="E185" s="125"/>
      <c r="F185" s="958" t="s">
        <v>10</v>
      </c>
      <c r="G185" s="959"/>
      <c r="H185" s="960"/>
      <c r="I185" s="5"/>
      <c r="J185" s="1042" t="s">
        <v>11</v>
      </c>
      <c r="K185" s="1043"/>
      <c r="L185" s="941"/>
      <c r="M185" s="272"/>
      <c r="N185" s="924" t="s">
        <v>574</v>
      </c>
      <c r="O185" s="273"/>
      <c r="P185" s="958" t="s">
        <v>576</v>
      </c>
      <c r="Q185" s="959"/>
      <c r="R185" s="960"/>
      <c r="S185" s="5"/>
      <c r="T185" s="964" t="s">
        <v>12</v>
      </c>
      <c r="U185" s="59"/>
      <c r="V185" s="964" t="s">
        <v>13</v>
      </c>
      <c r="W185" s="272"/>
      <c r="X185" s="964" t="s">
        <v>14</v>
      </c>
      <c r="Y185" s="272"/>
      <c r="Z185" s="924" t="s">
        <v>15</v>
      </c>
      <c r="AA185" s="274"/>
      <c r="AB185" s="924" t="s">
        <v>575</v>
      </c>
      <c r="AC185" s="77"/>
    </row>
    <row r="186" spans="1:29" ht="18.75" customHeight="1" thickBot="1" x14ac:dyDescent="0.4">
      <c r="A186" s="78"/>
      <c r="B186" s="920"/>
      <c r="C186" s="58"/>
      <c r="D186" s="1079"/>
      <c r="E186" s="125"/>
      <c r="F186" s="1039"/>
      <c r="G186" s="1040"/>
      <c r="H186" s="1041"/>
      <c r="I186" s="5"/>
      <c r="J186" s="1035" t="s">
        <v>16</v>
      </c>
      <c r="K186" s="1035" t="s">
        <v>102</v>
      </c>
      <c r="L186" s="929" t="s">
        <v>18</v>
      </c>
      <c r="M186" s="272"/>
      <c r="N186" s="925"/>
      <c r="O186" s="273"/>
      <c r="P186" s="961"/>
      <c r="Q186" s="962"/>
      <c r="R186" s="963"/>
      <c r="S186" s="5"/>
      <c r="T186" s="965"/>
      <c r="U186" s="59"/>
      <c r="V186" s="965"/>
      <c r="W186" s="272"/>
      <c r="X186" s="965"/>
      <c r="Y186" s="272"/>
      <c r="Z186" s="925"/>
      <c r="AA186" s="274"/>
      <c r="AB186" s="925"/>
      <c r="AC186" s="79"/>
    </row>
    <row r="187" spans="1:29" ht="18.75" customHeight="1" thickBot="1" x14ac:dyDescent="0.4">
      <c r="A187" s="45"/>
      <c r="B187" s="920"/>
      <c r="C187" s="59"/>
      <c r="D187" s="1080"/>
      <c r="E187" s="125"/>
      <c r="F187" s="1044" t="s">
        <v>19</v>
      </c>
      <c r="G187" s="1047" t="s">
        <v>20</v>
      </c>
      <c r="H187" s="1050" t="s">
        <v>573</v>
      </c>
      <c r="I187" s="5"/>
      <c r="J187" s="1036"/>
      <c r="K187" s="1036"/>
      <c r="L187" s="930"/>
      <c r="M187" s="59"/>
      <c r="N187" s="925"/>
      <c r="O187" s="273"/>
      <c r="P187" s="1038" t="s">
        <v>21</v>
      </c>
      <c r="Q187" s="924" t="s">
        <v>22</v>
      </c>
      <c r="R187" s="924" t="s">
        <v>23</v>
      </c>
      <c r="S187" s="5"/>
      <c r="T187" s="966"/>
      <c r="U187" s="59"/>
      <c r="V187" s="966"/>
      <c r="W187" s="59"/>
      <c r="X187" s="966"/>
      <c r="Y187" s="59"/>
      <c r="Z187" s="926"/>
      <c r="AA187" s="274"/>
      <c r="AB187" s="926"/>
      <c r="AC187" s="77"/>
    </row>
    <row r="188" spans="1:29" ht="43.5" customHeight="1" x14ac:dyDescent="0.35">
      <c r="A188" s="45"/>
      <c r="B188" s="920"/>
      <c r="C188" s="60"/>
      <c r="D188" s="663" t="s">
        <v>24</v>
      </c>
      <c r="E188" s="122"/>
      <c r="F188" s="1045"/>
      <c r="G188" s="1048"/>
      <c r="H188" s="1051"/>
      <c r="I188" s="5"/>
      <c r="J188" s="1037"/>
      <c r="K188" s="1037"/>
      <c r="L188" s="930"/>
      <c r="M188" s="60"/>
      <c r="N188" s="925"/>
      <c r="O188" s="275"/>
      <c r="P188" s="979"/>
      <c r="Q188" s="925"/>
      <c r="R188" s="925"/>
      <c r="S188" s="5"/>
      <c r="T188" s="973" t="s">
        <v>25</v>
      </c>
      <c r="U188" s="276"/>
      <c r="V188" s="973" t="s">
        <v>25</v>
      </c>
      <c r="W188" s="60"/>
      <c r="X188" s="973" t="s">
        <v>25</v>
      </c>
      <c r="Y188" s="60"/>
      <c r="Z188" s="277" t="s">
        <v>26</v>
      </c>
      <c r="AA188" s="60"/>
      <c r="AB188" s="277" t="s">
        <v>26</v>
      </c>
      <c r="AC188" s="77"/>
    </row>
    <row r="189" spans="1:29" ht="38" thickBot="1" x14ac:dyDescent="0.4">
      <c r="A189" s="46"/>
      <c r="B189" s="920"/>
      <c r="C189" s="61"/>
      <c r="D189" s="122"/>
      <c r="E189" s="122"/>
      <c r="F189" s="1046"/>
      <c r="G189" s="1049"/>
      <c r="H189" s="320" t="s">
        <v>27</v>
      </c>
      <c r="I189" s="5"/>
      <c r="J189" s="278" t="s">
        <v>124</v>
      </c>
      <c r="K189" s="279" t="s">
        <v>103</v>
      </c>
      <c r="L189" s="931"/>
      <c r="M189" s="276"/>
      <c r="N189" s="957"/>
      <c r="O189" s="275"/>
      <c r="P189" s="980"/>
      <c r="Q189" s="957"/>
      <c r="R189" s="957"/>
      <c r="S189" s="275"/>
      <c r="T189" s="974"/>
      <c r="U189" s="276"/>
      <c r="V189" s="974"/>
      <c r="W189" s="276"/>
      <c r="X189" s="974"/>
      <c r="Y189" s="276"/>
      <c r="Z189" s="280" t="s">
        <v>30</v>
      </c>
      <c r="AA189" s="281"/>
      <c r="AB189" s="280" t="s">
        <v>30</v>
      </c>
      <c r="AC189" s="80"/>
    </row>
    <row r="190" spans="1:29" ht="15.5" x14ac:dyDescent="0.35">
      <c r="A190" s="47"/>
      <c r="B190" s="920"/>
      <c r="C190" s="62"/>
      <c r="D190" s="123"/>
      <c r="E190" s="123"/>
      <c r="F190" s="282"/>
      <c r="G190" s="283"/>
      <c r="H190" s="283"/>
      <c r="I190" s="284"/>
      <c r="J190" s="284"/>
      <c r="K190" s="284"/>
      <c r="L190" s="284"/>
      <c r="M190" s="285"/>
      <c r="N190" s="283"/>
      <c r="O190" s="283"/>
      <c r="P190" s="286" t="s">
        <v>31</v>
      </c>
      <c r="Q190" s="286" t="s">
        <v>31</v>
      </c>
      <c r="R190" s="285"/>
      <c r="S190" s="284"/>
      <c r="T190" s="285"/>
      <c r="U190" s="285"/>
      <c r="V190" s="285"/>
      <c r="W190" s="285"/>
      <c r="X190" s="284"/>
      <c r="Y190" s="285"/>
      <c r="Z190" s="284"/>
      <c r="AA190" s="284"/>
      <c r="AB190" s="284"/>
      <c r="AC190" s="81"/>
    </row>
    <row r="191" spans="1:29" ht="17.5" x14ac:dyDescent="0.35">
      <c r="A191" s="48"/>
      <c r="B191" s="920"/>
      <c r="C191" s="63"/>
      <c r="D191" s="353" t="s">
        <v>125</v>
      </c>
      <c r="E191" s="125"/>
      <c r="F191" s="336"/>
      <c r="G191" s="336"/>
      <c r="H191" s="343"/>
      <c r="I191" s="337"/>
      <c r="J191" s="349"/>
      <c r="K191" s="338"/>
      <c r="L191" s="339" t="s">
        <v>31</v>
      </c>
      <c r="M191" s="340"/>
      <c r="N191" s="344"/>
      <c r="O191" s="337"/>
      <c r="P191" s="344"/>
      <c r="Q191" s="547"/>
      <c r="R191" s="341" t="str">
        <f>IF(P191&lt;=0.05*N191,"0K","NON AMMISSIBILE")</f>
        <v>0K</v>
      </c>
      <c r="S191" s="342"/>
      <c r="T191" s="346">
        <f t="shared" ref="T191:T210" si="15">P191+N191</f>
        <v>0</v>
      </c>
      <c r="U191" s="340"/>
      <c r="V191" s="344">
        <v>0</v>
      </c>
      <c r="W191" s="340"/>
      <c r="X191" s="346">
        <f>T191+V191</f>
        <v>0</v>
      </c>
      <c r="Y191" s="340"/>
      <c r="Z191" s="347"/>
      <c r="AA191" s="348"/>
      <c r="AB191" s="347"/>
      <c r="AC191" s="82"/>
    </row>
    <row r="192" spans="1:29" ht="17.5" x14ac:dyDescent="0.35">
      <c r="A192" s="48"/>
      <c r="B192" s="920"/>
      <c r="C192" s="63"/>
      <c r="D192" s="353" t="s">
        <v>126</v>
      </c>
      <c r="E192" s="125"/>
      <c r="F192" s="336"/>
      <c r="G192" s="336"/>
      <c r="H192" s="343"/>
      <c r="I192" s="337"/>
      <c r="J192" s="349" t="s">
        <v>31</v>
      </c>
      <c r="K192" s="338"/>
      <c r="L192" s="339" t="s">
        <v>31</v>
      </c>
      <c r="M192" s="340"/>
      <c r="N192" s="344">
        <v>0</v>
      </c>
      <c r="O192" s="337"/>
      <c r="P192" s="344">
        <v>0</v>
      </c>
      <c r="Q192" s="547"/>
      <c r="R192" s="341" t="str">
        <f t="shared" ref="R192:R210" si="16">IF(P192&lt;=0.05*N192,"0K","NON AMMISSIBILE")</f>
        <v>0K</v>
      </c>
      <c r="S192" s="342"/>
      <c r="T192" s="346">
        <f t="shared" si="15"/>
        <v>0</v>
      </c>
      <c r="U192" s="340"/>
      <c r="V192" s="344">
        <v>0</v>
      </c>
      <c r="W192" s="340"/>
      <c r="X192" s="346">
        <f t="shared" ref="X192:X210" si="17">T192+V192</f>
        <v>0</v>
      </c>
      <c r="Y192" s="340"/>
      <c r="Z192" s="347"/>
      <c r="AA192" s="348"/>
      <c r="AB192" s="347"/>
      <c r="AC192" s="82"/>
    </row>
    <row r="193" spans="1:29" ht="17.5" x14ac:dyDescent="0.35">
      <c r="A193" s="48"/>
      <c r="B193" s="920"/>
      <c r="C193" s="63"/>
      <c r="D193" s="353" t="s">
        <v>127</v>
      </c>
      <c r="E193" s="125"/>
      <c r="F193" s="336"/>
      <c r="G193" s="336"/>
      <c r="H193" s="343"/>
      <c r="I193" s="337"/>
      <c r="J193" s="349" t="s">
        <v>31</v>
      </c>
      <c r="K193" s="338"/>
      <c r="L193" s="339" t="s">
        <v>31</v>
      </c>
      <c r="M193" s="340"/>
      <c r="N193" s="344">
        <v>0</v>
      </c>
      <c r="O193" s="337"/>
      <c r="P193" s="344">
        <v>0</v>
      </c>
      <c r="Q193" s="547"/>
      <c r="R193" s="341" t="str">
        <f t="shared" si="16"/>
        <v>0K</v>
      </c>
      <c r="S193" s="342"/>
      <c r="T193" s="346">
        <f t="shared" si="15"/>
        <v>0</v>
      </c>
      <c r="U193" s="340"/>
      <c r="V193" s="344">
        <v>0</v>
      </c>
      <c r="W193" s="340"/>
      <c r="X193" s="346">
        <f t="shared" si="17"/>
        <v>0</v>
      </c>
      <c r="Y193" s="340"/>
      <c r="Z193" s="347"/>
      <c r="AA193" s="348"/>
      <c r="AB193" s="347"/>
      <c r="AC193" s="82"/>
    </row>
    <row r="194" spans="1:29" ht="17.5" x14ac:dyDescent="0.35">
      <c r="A194" s="48"/>
      <c r="B194" s="920"/>
      <c r="C194" s="63"/>
      <c r="D194" s="353" t="s">
        <v>128</v>
      </c>
      <c r="E194" s="125"/>
      <c r="F194" s="336"/>
      <c r="G194" s="336"/>
      <c r="H194" s="343"/>
      <c r="I194" s="337"/>
      <c r="J194" s="349" t="s">
        <v>31</v>
      </c>
      <c r="K194" s="338"/>
      <c r="L194" s="339" t="s">
        <v>31</v>
      </c>
      <c r="M194" s="340"/>
      <c r="N194" s="344">
        <v>0</v>
      </c>
      <c r="O194" s="337"/>
      <c r="P194" s="344">
        <v>0</v>
      </c>
      <c r="Q194" s="547"/>
      <c r="R194" s="341" t="str">
        <f t="shared" si="16"/>
        <v>0K</v>
      </c>
      <c r="S194" s="342"/>
      <c r="T194" s="346">
        <f t="shared" si="15"/>
        <v>0</v>
      </c>
      <c r="U194" s="340"/>
      <c r="V194" s="344">
        <v>0</v>
      </c>
      <c r="W194" s="340"/>
      <c r="X194" s="346">
        <f t="shared" si="17"/>
        <v>0</v>
      </c>
      <c r="Y194" s="340"/>
      <c r="Z194" s="347"/>
      <c r="AA194" s="348"/>
      <c r="AB194" s="347"/>
      <c r="AC194" s="82"/>
    </row>
    <row r="195" spans="1:29" ht="17.5" x14ac:dyDescent="0.35">
      <c r="A195" s="48"/>
      <c r="B195" s="920"/>
      <c r="C195" s="63"/>
      <c r="D195" s="353" t="s">
        <v>129</v>
      </c>
      <c r="E195" s="125"/>
      <c r="F195" s="336"/>
      <c r="G195" s="336"/>
      <c r="H195" s="343"/>
      <c r="I195" s="337"/>
      <c r="J195" s="349" t="s">
        <v>31</v>
      </c>
      <c r="K195" s="338"/>
      <c r="L195" s="339" t="s">
        <v>31</v>
      </c>
      <c r="M195" s="340"/>
      <c r="N195" s="344">
        <v>0</v>
      </c>
      <c r="O195" s="337"/>
      <c r="P195" s="344">
        <v>0</v>
      </c>
      <c r="Q195" s="547"/>
      <c r="R195" s="341" t="str">
        <f t="shared" si="16"/>
        <v>0K</v>
      </c>
      <c r="S195" s="342"/>
      <c r="T195" s="346">
        <f t="shared" si="15"/>
        <v>0</v>
      </c>
      <c r="U195" s="340"/>
      <c r="V195" s="344">
        <v>0</v>
      </c>
      <c r="W195" s="340"/>
      <c r="X195" s="346">
        <f t="shared" si="17"/>
        <v>0</v>
      </c>
      <c r="Y195" s="340"/>
      <c r="Z195" s="347"/>
      <c r="AA195" s="348"/>
      <c r="AB195" s="347"/>
      <c r="AC195" s="82"/>
    </row>
    <row r="196" spans="1:29" ht="17.5" x14ac:dyDescent="0.35">
      <c r="A196" s="48"/>
      <c r="B196" s="920"/>
      <c r="C196" s="63"/>
      <c r="D196" s="353" t="s">
        <v>130</v>
      </c>
      <c r="E196" s="125"/>
      <c r="F196" s="336"/>
      <c r="G196" s="336"/>
      <c r="H196" s="343"/>
      <c r="I196" s="337"/>
      <c r="J196" s="349"/>
      <c r="K196" s="338"/>
      <c r="L196" s="339" t="s">
        <v>31</v>
      </c>
      <c r="M196" s="340"/>
      <c r="N196" s="344">
        <v>0</v>
      </c>
      <c r="O196" s="337"/>
      <c r="P196" s="344">
        <v>0</v>
      </c>
      <c r="Q196" s="547"/>
      <c r="R196" s="341" t="str">
        <f t="shared" si="16"/>
        <v>0K</v>
      </c>
      <c r="S196" s="342"/>
      <c r="T196" s="346">
        <f t="shared" si="15"/>
        <v>0</v>
      </c>
      <c r="U196" s="340"/>
      <c r="V196" s="344">
        <v>0</v>
      </c>
      <c r="W196" s="340"/>
      <c r="X196" s="346">
        <f t="shared" si="17"/>
        <v>0</v>
      </c>
      <c r="Y196" s="340"/>
      <c r="Z196" s="347"/>
      <c r="AA196" s="348"/>
      <c r="AB196" s="347"/>
      <c r="AC196" s="82"/>
    </row>
    <row r="197" spans="1:29" ht="17.5" x14ac:dyDescent="0.35">
      <c r="A197" s="48"/>
      <c r="B197" s="920"/>
      <c r="C197" s="63"/>
      <c r="D197" s="353" t="s">
        <v>131</v>
      </c>
      <c r="E197" s="125"/>
      <c r="F197" s="336"/>
      <c r="G197" s="336"/>
      <c r="H197" s="343"/>
      <c r="I197" s="337"/>
      <c r="J197" s="349" t="s">
        <v>31</v>
      </c>
      <c r="K197" s="338"/>
      <c r="L197" s="339" t="s">
        <v>31</v>
      </c>
      <c r="M197" s="340"/>
      <c r="N197" s="344">
        <v>0</v>
      </c>
      <c r="O197" s="337"/>
      <c r="P197" s="344">
        <v>0</v>
      </c>
      <c r="Q197" s="547"/>
      <c r="R197" s="341" t="str">
        <f t="shared" si="16"/>
        <v>0K</v>
      </c>
      <c r="S197" s="342"/>
      <c r="T197" s="346">
        <f t="shared" si="15"/>
        <v>0</v>
      </c>
      <c r="U197" s="340"/>
      <c r="V197" s="344">
        <v>0</v>
      </c>
      <c r="W197" s="340"/>
      <c r="X197" s="346">
        <f t="shared" si="17"/>
        <v>0</v>
      </c>
      <c r="Y197" s="340"/>
      <c r="Z197" s="347"/>
      <c r="AA197" s="348"/>
      <c r="AB197" s="347"/>
      <c r="AC197" s="82"/>
    </row>
    <row r="198" spans="1:29" ht="17.5" x14ac:dyDescent="0.35">
      <c r="A198" s="48"/>
      <c r="B198" s="920"/>
      <c r="C198" s="63"/>
      <c r="D198" s="353" t="s">
        <v>132</v>
      </c>
      <c r="E198" s="125"/>
      <c r="F198" s="336"/>
      <c r="G198" s="336"/>
      <c r="H198" s="343"/>
      <c r="I198" s="337"/>
      <c r="J198" s="350"/>
      <c r="K198" s="338"/>
      <c r="L198" s="339" t="s">
        <v>31</v>
      </c>
      <c r="M198" s="340"/>
      <c r="N198" s="344">
        <v>0</v>
      </c>
      <c r="O198" s="337"/>
      <c r="P198" s="344">
        <v>0</v>
      </c>
      <c r="Q198" s="547"/>
      <c r="R198" s="341" t="str">
        <f t="shared" si="16"/>
        <v>0K</v>
      </c>
      <c r="S198" s="342"/>
      <c r="T198" s="346">
        <f t="shared" si="15"/>
        <v>0</v>
      </c>
      <c r="U198" s="340"/>
      <c r="V198" s="344">
        <v>0</v>
      </c>
      <c r="W198" s="340"/>
      <c r="X198" s="346">
        <f t="shared" si="17"/>
        <v>0</v>
      </c>
      <c r="Y198" s="340"/>
      <c r="Z198" s="347"/>
      <c r="AA198" s="348"/>
      <c r="AB198" s="347"/>
      <c r="AC198" s="82"/>
    </row>
    <row r="199" spans="1:29" ht="17.5" x14ac:dyDescent="0.35">
      <c r="A199" s="48"/>
      <c r="B199" s="920"/>
      <c r="C199" s="63"/>
      <c r="D199" s="353" t="s">
        <v>133</v>
      </c>
      <c r="E199" s="125"/>
      <c r="F199" s="336"/>
      <c r="G199" s="336"/>
      <c r="H199" s="343"/>
      <c r="I199" s="337"/>
      <c r="J199" s="349" t="s">
        <v>31</v>
      </c>
      <c r="K199" s="338"/>
      <c r="L199" s="339" t="s">
        <v>31</v>
      </c>
      <c r="M199" s="340"/>
      <c r="N199" s="344">
        <v>0</v>
      </c>
      <c r="O199" s="337"/>
      <c r="P199" s="344">
        <v>0</v>
      </c>
      <c r="Q199" s="547"/>
      <c r="R199" s="341" t="str">
        <f t="shared" si="16"/>
        <v>0K</v>
      </c>
      <c r="S199" s="342"/>
      <c r="T199" s="346">
        <f t="shared" si="15"/>
        <v>0</v>
      </c>
      <c r="U199" s="340"/>
      <c r="V199" s="344">
        <v>0</v>
      </c>
      <c r="W199" s="340"/>
      <c r="X199" s="346">
        <f t="shared" si="17"/>
        <v>0</v>
      </c>
      <c r="Y199" s="340"/>
      <c r="Z199" s="347"/>
      <c r="AA199" s="348"/>
      <c r="AB199" s="347"/>
      <c r="AC199" s="82"/>
    </row>
    <row r="200" spans="1:29" ht="17.5" x14ac:dyDescent="0.35">
      <c r="A200" s="48"/>
      <c r="B200" s="920"/>
      <c r="C200" s="63"/>
      <c r="D200" s="353" t="s">
        <v>134</v>
      </c>
      <c r="E200" s="125"/>
      <c r="F200" s="336"/>
      <c r="G200" s="336"/>
      <c r="H200" s="343"/>
      <c r="I200" s="337"/>
      <c r="J200" s="349" t="s">
        <v>31</v>
      </c>
      <c r="K200" s="338"/>
      <c r="L200" s="339" t="s">
        <v>31</v>
      </c>
      <c r="M200" s="340"/>
      <c r="N200" s="344">
        <v>0</v>
      </c>
      <c r="O200" s="337"/>
      <c r="P200" s="344">
        <v>0</v>
      </c>
      <c r="Q200" s="547"/>
      <c r="R200" s="341" t="str">
        <f t="shared" si="16"/>
        <v>0K</v>
      </c>
      <c r="S200" s="342"/>
      <c r="T200" s="346">
        <f t="shared" si="15"/>
        <v>0</v>
      </c>
      <c r="U200" s="340"/>
      <c r="V200" s="344">
        <v>0</v>
      </c>
      <c r="W200" s="340"/>
      <c r="X200" s="346">
        <f t="shared" si="17"/>
        <v>0</v>
      </c>
      <c r="Y200" s="340"/>
      <c r="Z200" s="347"/>
      <c r="AA200" s="348"/>
      <c r="AB200" s="347"/>
      <c r="AC200" s="82"/>
    </row>
    <row r="201" spans="1:29" ht="17.5" x14ac:dyDescent="0.35">
      <c r="A201" s="48"/>
      <c r="B201" s="920"/>
      <c r="C201" s="63"/>
      <c r="D201" s="353" t="s">
        <v>135</v>
      </c>
      <c r="E201" s="125"/>
      <c r="F201" s="336"/>
      <c r="G201" s="336"/>
      <c r="H201" s="343"/>
      <c r="I201" s="337"/>
      <c r="J201" s="349" t="s">
        <v>31</v>
      </c>
      <c r="K201" s="338"/>
      <c r="L201" s="339" t="s">
        <v>31</v>
      </c>
      <c r="M201" s="340"/>
      <c r="N201" s="344">
        <v>0</v>
      </c>
      <c r="O201" s="337"/>
      <c r="P201" s="344">
        <v>0</v>
      </c>
      <c r="Q201" s="547"/>
      <c r="R201" s="341" t="str">
        <f t="shared" si="16"/>
        <v>0K</v>
      </c>
      <c r="S201" s="342"/>
      <c r="T201" s="346">
        <f t="shared" si="15"/>
        <v>0</v>
      </c>
      <c r="U201" s="340"/>
      <c r="V201" s="344">
        <v>0</v>
      </c>
      <c r="W201" s="340"/>
      <c r="X201" s="346">
        <f t="shared" si="17"/>
        <v>0</v>
      </c>
      <c r="Y201" s="340"/>
      <c r="Z201" s="347"/>
      <c r="AA201" s="348"/>
      <c r="AB201" s="347"/>
      <c r="AC201" s="82"/>
    </row>
    <row r="202" spans="1:29" ht="17.5" x14ac:dyDescent="0.35">
      <c r="A202" s="48"/>
      <c r="B202" s="920"/>
      <c r="C202" s="63"/>
      <c r="D202" s="353" t="s">
        <v>136</v>
      </c>
      <c r="E202" s="125"/>
      <c r="F202" s="336"/>
      <c r="G202" s="336"/>
      <c r="H202" s="343"/>
      <c r="I202" s="337"/>
      <c r="J202" s="349" t="s">
        <v>31</v>
      </c>
      <c r="K202" s="338"/>
      <c r="L202" s="339" t="s">
        <v>31</v>
      </c>
      <c r="M202" s="340"/>
      <c r="N202" s="344">
        <v>0</v>
      </c>
      <c r="O202" s="337"/>
      <c r="P202" s="344">
        <v>0</v>
      </c>
      <c r="Q202" s="547"/>
      <c r="R202" s="341" t="str">
        <f t="shared" si="16"/>
        <v>0K</v>
      </c>
      <c r="S202" s="342"/>
      <c r="T202" s="346">
        <f t="shared" si="15"/>
        <v>0</v>
      </c>
      <c r="U202" s="340"/>
      <c r="V202" s="344">
        <v>0</v>
      </c>
      <c r="W202" s="340"/>
      <c r="X202" s="346">
        <f t="shared" si="17"/>
        <v>0</v>
      </c>
      <c r="Y202" s="340"/>
      <c r="Z202" s="347"/>
      <c r="AA202" s="348"/>
      <c r="AB202" s="347"/>
      <c r="AC202" s="82"/>
    </row>
    <row r="203" spans="1:29" ht="17.5" x14ac:dyDescent="0.35">
      <c r="A203" s="48"/>
      <c r="B203" s="920"/>
      <c r="C203" s="63"/>
      <c r="D203" s="353" t="s">
        <v>137</v>
      </c>
      <c r="E203" s="125"/>
      <c r="F203" s="336"/>
      <c r="G203" s="336"/>
      <c r="H203" s="343"/>
      <c r="I203" s="337"/>
      <c r="J203" s="349" t="s">
        <v>31</v>
      </c>
      <c r="K203" s="338"/>
      <c r="L203" s="339" t="s">
        <v>31</v>
      </c>
      <c r="M203" s="340"/>
      <c r="N203" s="344">
        <v>0</v>
      </c>
      <c r="O203" s="337"/>
      <c r="P203" s="344">
        <v>0</v>
      </c>
      <c r="Q203" s="547"/>
      <c r="R203" s="341" t="str">
        <f t="shared" si="16"/>
        <v>0K</v>
      </c>
      <c r="S203" s="342"/>
      <c r="T203" s="346">
        <f t="shared" si="15"/>
        <v>0</v>
      </c>
      <c r="U203" s="340"/>
      <c r="V203" s="344">
        <v>0</v>
      </c>
      <c r="W203" s="340"/>
      <c r="X203" s="346">
        <f t="shared" si="17"/>
        <v>0</v>
      </c>
      <c r="Y203" s="340"/>
      <c r="Z203" s="347"/>
      <c r="AA203" s="348"/>
      <c r="AB203" s="347"/>
      <c r="AC203" s="82"/>
    </row>
    <row r="204" spans="1:29" ht="17.5" x14ac:dyDescent="0.35">
      <c r="A204" s="48"/>
      <c r="B204" s="920"/>
      <c r="C204" s="63"/>
      <c r="D204" s="353" t="s">
        <v>138</v>
      </c>
      <c r="E204" s="125"/>
      <c r="F204" s="336"/>
      <c r="G204" s="336"/>
      <c r="H204" s="343"/>
      <c r="I204" s="337"/>
      <c r="J204" s="349" t="s">
        <v>31</v>
      </c>
      <c r="K204" s="338"/>
      <c r="L204" s="339" t="s">
        <v>31</v>
      </c>
      <c r="M204" s="340"/>
      <c r="N204" s="344">
        <v>0</v>
      </c>
      <c r="O204" s="337"/>
      <c r="P204" s="344">
        <v>0</v>
      </c>
      <c r="Q204" s="547"/>
      <c r="R204" s="341" t="str">
        <f t="shared" si="16"/>
        <v>0K</v>
      </c>
      <c r="S204" s="342"/>
      <c r="T204" s="346">
        <f t="shared" si="15"/>
        <v>0</v>
      </c>
      <c r="U204" s="340"/>
      <c r="V204" s="344">
        <v>0</v>
      </c>
      <c r="W204" s="340"/>
      <c r="X204" s="346">
        <f t="shared" si="17"/>
        <v>0</v>
      </c>
      <c r="Y204" s="340"/>
      <c r="Z204" s="347"/>
      <c r="AA204" s="348"/>
      <c r="AB204" s="347"/>
      <c r="AC204" s="82"/>
    </row>
    <row r="205" spans="1:29" ht="17.5" x14ac:dyDescent="0.35">
      <c r="A205" s="48"/>
      <c r="B205" s="920"/>
      <c r="C205" s="63"/>
      <c r="D205" s="353" t="s">
        <v>139</v>
      </c>
      <c r="E205" s="125"/>
      <c r="F205" s="336"/>
      <c r="G205" s="336"/>
      <c r="H205" s="343"/>
      <c r="I205" s="337"/>
      <c r="J205" s="349" t="s">
        <v>31</v>
      </c>
      <c r="K205" s="338"/>
      <c r="L205" s="339" t="s">
        <v>31</v>
      </c>
      <c r="M205" s="340"/>
      <c r="N205" s="344">
        <v>0</v>
      </c>
      <c r="O205" s="337"/>
      <c r="P205" s="344">
        <v>0</v>
      </c>
      <c r="Q205" s="547"/>
      <c r="R205" s="341" t="str">
        <f t="shared" si="16"/>
        <v>0K</v>
      </c>
      <c r="S205" s="342"/>
      <c r="T205" s="346">
        <f t="shared" si="15"/>
        <v>0</v>
      </c>
      <c r="U205" s="340"/>
      <c r="V205" s="344">
        <v>0</v>
      </c>
      <c r="W205" s="340"/>
      <c r="X205" s="346">
        <f t="shared" si="17"/>
        <v>0</v>
      </c>
      <c r="Y205" s="340"/>
      <c r="Z205" s="347"/>
      <c r="AA205" s="348"/>
      <c r="AB205" s="347"/>
      <c r="AC205" s="82"/>
    </row>
    <row r="206" spans="1:29" ht="17.5" x14ac:dyDescent="0.35">
      <c r="A206" s="48"/>
      <c r="B206" s="920"/>
      <c r="C206" s="63"/>
      <c r="D206" s="353" t="s">
        <v>140</v>
      </c>
      <c r="E206" s="125"/>
      <c r="F206" s="336"/>
      <c r="G206" s="336"/>
      <c r="H206" s="343"/>
      <c r="I206" s="337"/>
      <c r="J206" s="349" t="s">
        <v>31</v>
      </c>
      <c r="K206" s="338"/>
      <c r="L206" s="339" t="s">
        <v>31</v>
      </c>
      <c r="M206" s="340"/>
      <c r="N206" s="344">
        <v>0</v>
      </c>
      <c r="O206" s="337"/>
      <c r="P206" s="344">
        <v>0</v>
      </c>
      <c r="Q206" s="547"/>
      <c r="R206" s="341" t="str">
        <f t="shared" si="16"/>
        <v>0K</v>
      </c>
      <c r="S206" s="342"/>
      <c r="T206" s="346">
        <f t="shared" si="15"/>
        <v>0</v>
      </c>
      <c r="U206" s="340"/>
      <c r="V206" s="344">
        <v>0</v>
      </c>
      <c r="W206" s="340"/>
      <c r="X206" s="346">
        <f t="shared" si="17"/>
        <v>0</v>
      </c>
      <c r="Y206" s="340"/>
      <c r="Z206" s="347"/>
      <c r="AA206" s="348"/>
      <c r="AB206" s="347"/>
      <c r="AC206" s="82"/>
    </row>
    <row r="207" spans="1:29" ht="17.5" x14ac:dyDescent="0.35">
      <c r="A207" s="48"/>
      <c r="B207" s="920"/>
      <c r="C207" s="63"/>
      <c r="D207" s="353" t="s">
        <v>141</v>
      </c>
      <c r="E207" s="125"/>
      <c r="F207" s="336"/>
      <c r="G207" s="336"/>
      <c r="H207" s="343"/>
      <c r="I207" s="337"/>
      <c r="J207" s="349" t="s">
        <v>31</v>
      </c>
      <c r="K207" s="338"/>
      <c r="L207" s="339" t="s">
        <v>31</v>
      </c>
      <c r="M207" s="340"/>
      <c r="N207" s="344">
        <v>0</v>
      </c>
      <c r="O207" s="337"/>
      <c r="P207" s="344">
        <v>0</v>
      </c>
      <c r="Q207" s="547"/>
      <c r="R207" s="341" t="str">
        <f t="shared" si="16"/>
        <v>0K</v>
      </c>
      <c r="S207" s="342"/>
      <c r="T207" s="346">
        <f t="shared" si="15"/>
        <v>0</v>
      </c>
      <c r="U207" s="340"/>
      <c r="V207" s="344">
        <v>0</v>
      </c>
      <c r="W207" s="340"/>
      <c r="X207" s="346">
        <f t="shared" si="17"/>
        <v>0</v>
      </c>
      <c r="Y207" s="340"/>
      <c r="Z207" s="347"/>
      <c r="AA207" s="348"/>
      <c r="AB207" s="347"/>
      <c r="AC207" s="82"/>
    </row>
    <row r="208" spans="1:29" ht="17.5" x14ac:dyDescent="0.35">
      <c r="A208" s="48"/>
      <c r="B208" s="920"/>
      <c r="C208" s="63"/>
      <c r="D208" s="353" t="s">
        <v>142</v>
      </c>
      <c r="E208" s="125"/>
      <c r="F208" s="336"/>
      <c r="G208" s="336"/>
      <c r="H208" s="343"/>
      <c r="I208" s="337"/>
      <c r="J208" s="349" t="s">
        <v>31</v>
      </c>
      <c r="K208" s="338"/>
      <c r="L208" s="339" t="s">
        <v>31</v>
      </c>
      <c r="M208" s="340"/>
      <c r="N208" s="344">
        <v>0</v>
      </c>
      <c r="O208" s="337"/>
      <c r="P208" s="344">
        <v>0</v>
      </c>
      <c r="Q208" s="547"/>
      <c r="R208" s="341" t="str">
        <f t="shared" si="16"/>
        <v>0K</v>
      </c>
      <c r="S208" s="342"/>
      <c r="T208" s="346">
        <f t="shared" si="15"/>
        <v>0</v>
      </c>
      <c r="U208" s="340"/>
      <c r="V208" s="344">
        <v>0</v>
      </c>
      <c r="W208" s="340"/>
      <c r="X208" s="346">
        <f t="shared" si="17"/>
        <v>0</v>
      </c>
      <c r="Y208" s="340"/>
      <c r="Z208" s="347"/>
      <c r="AA208" s="348"/>
      <c r="AB208" s="347"/>
      <c r="AC208" s="82"/>
    </row>
    <row r="209" spans="1:16384" ht="17.5" x14ac:dyDescent="0.35">
      <c r="A209" s="48"/>
      <c r="B209" s="920"/>
      <c r="C209" s="63"/>
      <c r="D209" s="353" t="s">
        <v>143</v>
      </c>
      <c r="E209" s="125"/>
      <c r="F209" s="336"/>
      <c r="G209" s="336"/>
      <c r="H209" s="343"/>
      <c r="I209" s="337"/>
      <c r="J209" s="349" t="s">
        <v>31</v>
      </c>
      <c r="K209" s="338"/>
      <c r="L209" s="339" t="s">
        <v>31</v>
      </c>
      <c r="M209" s="340"/>
      <c r="N209" s="344">
        <v>0</v>
      </c>
      <c r="O209" s="337"/>
      <c r="P209" s="344">
        <v>0</v>
      </c>
      <c r="Q209" s="547"/>
      <c r="R209" s="341" t="str">
        <f t="shared" si="16"/>
        <v>0K</v>
      </c>
      <c r="S209" s="342"/>
      <c r="T209" s="346">
        <f t="shared" si="15"/>
        <v>0</v>
      </c>
      <c r="U209" s="340"/>
      <c r="V209" s="344">
        <v>0</v>
      </c>
      <c r="W209" s="340"/>
      <c r="X209" s="346">
        <f t="shared" si="17"/>
        <v>0</v>
      </c>
      <c r="Y209" s="340"/>
      <c r="Z209" s="347"/>
      <c r="AA209" s="348"/>
      <c r="AB209" s="347"/>
      <c r="AC209" s="82"/>
    </row>
    <row r="210" spans="1:16384" ht="17.5" x14ac:dyDescent="0.35">
      <c r="A210" s="48"/>
      <c r="B210" s="920"/>
      <c r="C210" s="63"/>
      <c r="D210" s="353" t="s">
        <v>144</v>
      </c>
      <c r="E210" s="125"/>
      <c r="F210" s="336"/>
      <c r="G210" s="336"/>
      <c r="H210" s="343"/>
      <c r="I210" s="337"/>
      <c r="J210" s="349" t="s">
        <v>31</v>
      </c>
      <c r="K210" s="338"/>
      <c r="L210" s="339" t="s">
        <v>31</v>
      </c>
      <c r="M210" s="340"/>
      <c r="N210" s="344">
        <v>0</v>
      </c>
      <c r="O210" s="337"/>
      <c r="P210" s="344">
        <v>0</v>
      </c>
      <c r="Q210" s="547"/>
      <c r="R210" s="341" t="str">
        <f t="shared" si="16"/>
        <v>0K</v>
      </c>
      <c r="S210" s="342"/>
      <c r="T210" s="346">
        <f t="shared" si="15"/>
        <v>0</v>
      </c>
      <c r="U210" s="340"/>
      <c r="V210" s="344">
        <v>0</v>
      </c>
      <c r="W210" s="340"/>
      <c r="X210" s="346">
        <f t="shared" si="17"/>
        <v>0</v>
      </c>
      <c r="Y210" s="340"/>
      <c r="Z210" s="347"/>
      <c r="AA210" s="348"/>
      <c r="AB210" s="347"/>
      <c r="AC210" s="82"/>
    </row>
    <row r="211" spans="1:16384" ht="18" thickBot="1" x14ac:dyDescent="0.4">
      <c r="A211" s="48"/>
      <c r="B211" s="920"/>
      <c r="C211" s="63"/>
      <c r="D211" s="125"/>
      <c r="E211" s="125"/>
      <c r="F211" s="292"/>
      <c r="G211" s="293"/>
      <c r="H211" s="294"/>
      <c r="I211" s="287"/>
      <c r="J211" s="295"/>
      <c r="K211" s="295"/>
      <c r="L211" s="295"/>
      <c r="M211" s="288"/>
      <c r="N211" s="296"/>
      <c r="O211" s="287"/>
      <c r="P211" s="296"/>
      <c r="Q211" s="548"/>
      <c r="R211" s="288"/>
      <c r="S211" s="289"/>
      <c r="T211" s="297"/>
      <c r="U211" s="288"/>
      <c r="V211" s="297"/>
      <c r="W211" s="288"/>
      <c r="X211" s="298"/>
      <c r="Y211" s="288"/>
      <c r="Z211" s="291"/>
      <c r="AA211" s="291"/>
      <c r="AB211" s="291"/>
      <c r="AC211" s="82"/>
    </row>
    <row r="212" spans="1:16384" ht="28" customHeight="1" thickBot="1" x14ac:dyDescent="0.4">
      <c r="A212" s="48"/>
      <c r="B212" s="920"/>
      <c r="C212" s="63"/>
      <c r="D212" s="125"/>
      <c r="E212" s="125"/>
      <c r="F212" s="948" t="s">
        <v>52</v>
      </c>
      <c r="G212" s="949"/>
      <c r="H212" s="949"/>
      <c r="I212" s="949"/>
      <c r="J212" s="949"/>
      <c r="K212" s="950"/>
      <c r="L212" s="299">
        <f>SUM(L191:L210)</f>
        <v>0</v>
      </c>
      <c r="M212" s="288"/>
      <c r="N212" s="290">
        <f>SUM(N191:N210)</f>
        <v>0</v>
      </c>
      <c r="O212" s="287"/>
      <c r="P212" s="290">
        <f>SUM(P191:P210)</f>
        <v>0</v>
      </c>
      <c r="Q212" s="549">
        <f>SUM(Q191:Q210)</f>
        <v>0</v>
      </c>
      <c r="R212" s="288"/>
      <c r="S212" s="289"/>
      <c r="T212" s="290">
        <f>SUM(T191:T210)</f>
        <v>0</v>
      </c>
      <c r="U212" s="288"/>
      <c r="V212" s="290">
        <f>SUM(V191:V210)</f>
        <v>0</v>
      </c>
      <c r="W212" s="288"/>
      <c r="X212" s="290">
        <f>SUM(X191:X210)</f>
        <v>0</v>
      </c>
      <c r="Y212" s="288"/>
      <c r="Z212" s="291"/>
      <c r="AA212" s="291"/>
      <c r="AB212" s="291"/>
      <c r="AC212" s="82"/>
    </row>
    <row r="213" spans="1:16384" ht="15.5" x14ac:dyDescent="0.35">
      <c r="A213" s="49"/>
      <c r="B213" s="920"/>
      <c r="C213" s="64"/>
      <c r="D213" s="127"/>
      <c r="E213" s="127"/>
      <c r="F213" s="300"/>
      <c r="G213" s="94"/>
      <c r="H213" s="94" t="s">
        <v>31</v>
      </c>
      <c r="I213" s="94"/>
      <c r="J213" s="94"/>
      <c r="K213" s="94"/>
      <c r="L213" s="94"/>
      <c r="M213" s="93"/>
      <c r="N213" s="94" t="s">
        <v>31</v>
      </c>
      <c r="O213" s="94"/>
      <c r="P213" s="923" t="s">
        <v>31</v>
      </c>
      <c r="Q213" s="923"/>
      <c r="R213" s="93"/>
      <c r="S213" s="301"/>
      <c r="T213" s="93"/>
      <c r="U213" s="93"/>
      <c r="V213" s="93"/>
      <c r="W213" s="93"/>
      <c r="X213" s="301"/>
      <c r="Y213" s="93"/>
      <c r="Z213" s="301"/>
      <c r="AA213" s="301"/>
      <c r="AB213" s="301"/>
      <c r="AC213" s="83"/>
    </row>
    <row r="214" spans="1:16384" ht="16" thickBot="1" x14ac:dyDescent="0.4">
      <c r="A214" s="49"/>
      <c r="B214" s="920"/>
      <c r="C214" s="64"/>
      <c r="D214" s="127"/>
      <c r="E214" s="127"/>
      <c r="F214" s="1"/>
      <c r="G214" s="1"/>
      <c r="J214" s="1"/>
      <c r="K214" s="1"/>
      <c r="L214" s="1"/>
      <c r="M214" s="1"/>
      <c r="O214" s="1"/>
      <c r="R214" s="1"/>
      <c r="T214" s="1"/>
      <c r="U214" s="1"/>
      <c r="V214" s="1"/>
      <c r="W214" s="1"/>
      <c r="Y214" s="93"/>
      <c r="Z214" s="301"/>
      <c r="AA214" s="301"/>
      <c r="AB214" s="301"/>
      <c r="AC214" s="83"/>
    </row>
    <row r="215" spans="1:16384" ht="15.5" x14ac:dyDescent="0.35">
      <c r="A215" s="84"/>
      <c r="B215" s="920"/>
      <c r="D215" s="129"/>
      <c r="E215" s="129"/>
      <c r="F215" s="1021" t="s">
        <v>6</v>
      </c>
      <c r="G215" s="1022"/>
      <c r="H215" s="1022"/>
      <c r="I215" s="1022"/>
      <c r="J215" s="1022"/>
      <c r="K215" s="1022"/>
      <c r="L215" s="1022"/>
      <c r="M215" s="1022"/>
      <c r="N215" s="1022"/>
      <c r="O215" s="1022"/>
      <c r="P215" s="1022"/>
      <c r="Q215" s="1022"/>
      <c r="R215" s="1022"/>
      <c r="S215" s="1022"/>
      <c r="T215" s="1022"/>
      <c r="U215" s="1022"/>
      <c r="V215" s="1022"/>
      <c r="W215" s="1022"/>
      <c r="X215" s="1023"/>
      <c r="Y215" s="95"/>
      <c r="Z215" s="302"/>
      <c r="AA215" s="302"/>
      <c r="AB215" s="302"/>
      <c r="AC215" s="85"/>
    </row>
    <row r="216" spans="1:16384" ht="15.5" x14ac:dyDescent="0.35">
      <c r="A216" s="84"/>
      <c r="B216" s="920"/>
      <c r="D216" s="129"/>
      <c r="E216" s="129"/>
      <c r="F216" s="1024"/>
      <c r="G216" s="1025"/>
      <c r="H216" s="1025"/>
      <c r="I216" s="1025"/>
      <c r="J216" s="1025"/>
      <c r="K216" s="1025"/>
      <c r="L216" s="1025"/>
      <c r="M216" s="1025"/>
      <c r="N216" s="1025"/>
      <c r="O216" s="1025"/>
      <c r="P216" s="1025"/>
      <c r="Q216" s="1025"/>
      <c r="R216" s="1025"/>
      <c r="S216" s="1025"/>
      <c r="T216" s="1025"/>
      <c r="U216" s="1025"/>
      <c r="V216" s="1025"/>
      <c r="W216" s="1025"/>
      <c r="X216" s="1026"/>
      <c r="Y216" s="95"/>
      <c r="Z216" s="302"/>
      <c r="AA216" s="302"/>
      <c r="AB216" s="302"/>
      <c r="AC216" s="85"/>
    </row>
    <row r="217" spans="1:16384" ht="15" thickBot="1" x14ac:dyDescent="0.4">
      <c r="A217" s="84"/>
      <c r="B217" s="921"/>
      <c r="F217" s="1027"/>
      <c r="G217" s="1028"/>
      <c r="H217" s="1028"/>
      <c r="I217" s="1028"/>
      <c r="J217" s="1028"/>
      <c r="K217" s="1028"/>
      <c r="L217" s="1028"/>
      <c r="M217" s="1028"/>
      <c r="N217" s="1028"/>
      <c r="O217" s="1028"/>
      <c r="P217" s="1028"/>
      <c r="Q217" s="1028"/>
      <c r="R217" s="1028"/>
      <c r="S217" s="1028"/>
      <c r="T217" s="1028"/>
      <c r="U217" s="1028"/>
      <c r="V217" s="1028"/>
      <c r="W217" s="1028"/>
      <c r="X217" s="1029"/>
      <c r="Y217" s="95"/>
      <c r="Z217" s="302"/>
      <c r="AA217" s="302"/>
      <c r="AB217" s="302"/>
      <c r="AC217" s="85"/>
    </row>
    <row r="218" spans="1:16384" ht="15" thickBot="1" x14ac:dyDescent="0.4">
      <c r="A218" s="86"/>
      <c r="B218" s="68"/>
      <c r="C218" s="87"/>
      <c r="D218" s="88"/>
      <c r="E218" s="88"/>
      <c r="F218" s="308"/>
      <c r="G218" s="309"/>
      <c r="H218" s="303"/>
      <c r="I218" s="303"/>
      <c r="J218" s="310"/>
      <c r="K218" s="310"/>
      <c r="L218" s="310"/>
      <c r="M218" s="304"/>
      <c r="N218" s="303"/>
      <c r="O218" s="309"/>
      <c r="P218" s="303"/>
      <c r="Q218" s="550"/>
      <c r="R218" s="304"/>
      <c r="S218" s="303"/>
      <c r="T218" s="304"/>
      <c r="U218" s="304"/>
      <c r="V218" s="304"/>
      <c r="W218" s="304"/>
      <c r="X218" s="303"/>
      <c r="Y218" s="304"/>
      <c r="Z218" s="303"/>
      <c r="AA218" s="303"/>
      <c r="AB218" s="303"/>
      <c r="AC218" s="89"/>
    </row>
    <row r="219" spans="1:16384" x14ac:dyDescent="0.35">
      <c r="A219" s="69"/>
      <c r="B219" s="71"/>
      <c r="C219" s="70"/>
      <c r="D219" s="72"/>
      <c r="E219" s="72"/>
      <c r="F219" s="311"/>
      <c r="G219" s="312"/>
      <c r="H219" s="313"/>
      <c r="I219" s="313"/>
      <c r="J219" s="313"/>
      <c r="K219" s="313"/>
      <c r="L219" s="313"/>
      <c r="M219" s="314"/>
      <c r="N219" s="313"/>
      <c r="O219" s="312"/>
      <c r="P219" s="313"/>
      <c r="Q219" s="551"/>
      <c r="R219" s="315"/>
      <c r="S219" s="313"/>
      <c r="T219" s="315"/>
      <c r="U219" s="315"/>
      <c r="V219" s="315"/>
      <c r="W219" s="315"/>
      <c r="X219" s="672"/>
      <c r="Y219" s="315"/>
      <c r="Z219" s="313"/>
      <c r="AA219" s="313"/>
      <c r="AB219" s="313"/>
      <c r="AC219" s="76"/>
    </row>
    <row r="220" spans="1:16384" ht="33.65" customHeight="1" x14ac:dyDescent="0.55000000000000004">
      <c r="A220" s="1076" t="s">
        <v>831</v>
      </c>
      <c r="B220" s="1077"/>
      <c r="C220" s="1077"/>
      <c r="D220" s="1077"/>
      <c r="E220" s="1077"/>
      <c r="F220" s="1077"/>
      <c r="G220" s="1077"/>
      <c r="H220" s="1077"/>
      <c r="I220" s="1077"/>
      <c r="J220" s="1077"/>
      <c r="K220" s="1077"/>
      <c r="L220" s="1077"/>
      <c r="M220" s="1077"/>
      <c r="N220" s="1077"/>
      <c r="O220" s="1077"/>
      <c r="P220" s="1077"/>
      <c r="Q220" s="1077"/>
      <c r="R220" s="1077"/>
      <c r="S220" s="1077"/>
      <c r="T220" s="1077"/>
      <c r="U220" s="1077"/>
      <c r="V220" s="1077"/>
      <c r="W220" s="1077"/>
      <c r="X220" s="1077"/>
      <c r="Y220" s="1077"/>
      <c r="Z220" s="1077"/>
      <c r="AA220" s="1077"/>
      <c r="AB220" s="1077"/>
      <c r="AC220" s="683"/>
      <c r="AD220"/>
      <c r="AE220"/>
      <c r="AF220"/>
      <c r="AG220" s="1074"/>
      <c r="AH220" s="1075"/>
      <c r="AI220" s="1075"/>
      <c r="AJ220" s="1075"/>
      <c r="AK220" s="1075"/>
      <c r="AL220" s="1075"/>
      <c r="AM220" s="1075"/>
      <c r="AN220" s="1075"/>
      <c r="AO220" s="1075"/>
      <c r="AP220" s="1075"/>
      <c r="AQ220" s="1075"/>
      <c r="AR220" s="1075"/>
      <c r="AS220" s="1075"/>
      <c r="AT220" s="1075"/>
      <c r="AU220" s="1075"/>
      <c r="AV220" s="1075"/>
      <c r="AW220" s="1074" t="s">
        <v>757</v>
      </c>
      <c r="AX220" s="1075"/>
      <c r="AY220" s="1075"/>
      <c r="AZ220" s="1075"/>
      <c r="BA220" s="1075"/>
      <c r="BB220" s="1075"/>
      <c r="BC220" s="1075"/>
      <c r="BD220" s="1075"/>
      <c r="BE220" s="1075"/>
      <c r="BF220" s="1075"/>
      <c r="BG220" s="1075"/>
      <c r="BH220" s="1075"/>
      <c r="BI220" s="1075"/>
      <c r="BJ220" s="1075"/>
      <c r="BK220" s="1075"/>
      <c r="BL220" s="1075"/>
      <c r="BM220" s="1074" t="s">
        <v>757</v>
      </c>
      <c r="BN220" s="1075"/>
      <c r="BO220" s="1075"/>
      <c r="BP220" s="1075"/>
      <c r="BQ220" s="1075"/>
      <c r="BR220" s="1075"/>
      <c r="BS220" s="1075"/>
      <c r="BT220" s="1075"/>
      <c r="BU220" s="1075"/>
      <c r="BV220" s="1075"/>
      <c r="BW220" s="1075"/>
      <c r="BX220" s="1075"/>
      <c r="BY220" s="1075"/>
      <c r="BZ220" s="1075"/>
      <c r="CA220" s="1075"/>
      <c r="CB220" s="1075"/>
      <c r="CC220" s="1074" t="s">
        <v>757</v>
      </c>
      <c r="CD220" s="1075"/>
      <c r="CE220" s="1075"/>
      <c r="CF220" s="1075"/>
      <c r="CG220" s="1075"/>
      <c r="CH220" s="1075"/>
      <c r="CI220" s="1075"/>
      <c r="CJ220" s="1075"/>
      <c r="CK220" s="1075"/>
      <c r="CL220" s="1075"/>
      <c r="CM220" s="1075"/>
      <c r="CN220" s="1075"/>
      <c r="CO220" s="1075"/>
      <c r="CP220" s="1075"/>
      <c r="CQ220" s="1075"/>
      <c r="CR220" s="1075"/>
      <c r="CS220" s="1074" t="s">
        <v>757</v>
      </c>
      <c r="CT220" s="1075"/>
      <c r="CU220" s="1075"/>
      <c r="CV220" s="1075"/>
      <c r="CW220" s="1075"/>
      <c r="CX220" s="1075"/>
      <c r="CY220" s="1075"/>
      <c r="CZ220" s="1075"/>
      <c r="DA220" s="1075"/>
      <c r="DB220" s="1075"/>
      <c r="DC220" s="1075"/>
      <c r="DD220" s="1075"/>
      <c r="DE220" s="1075"/>
      <c r="DF220" s="1075"/>
      <c r="DG220" s="1075"/>
      <c r="DH220" s="1075"/>
      <c r="DI220" s="1074" t="s">
        <v>757</v>
      </c>
      <c r="DJ220" s="1075"/>
      <c r="DK220" s="1075"/>
      <c r="DL220" s="1075"/>
      <c r="DM220" s="1075"/>
      <c r="DN220" s="1075"/>
      <c r="DO220" s="1075"/>
      <c r="DP220" s="1075"/>
      <c r="DQ220" s="1075"/>
      <c r="DR220" s="1075"/>
      <c r="DS220" s="1075"/>
      <c r="DT220" s="1075"/>
      <c r="DU220" s="1075"/>
      <c r="DV220" s="1075"/>
      <c r="DW220" s="1075"/>
      <c r="DX220" s="1075"/>
      <c r="DY220" s="1074" t="s">
        <v>757</v>
      </c>
      <c r="DZ220" s="1075"/>
      <c r="EA220" s="1075"/>
      <c r="EB220" s="1075"/>
      <c r="EC220" s="1075"/>
      <c r="ED220" s="1075"/>
      <c r="EE220" s="1075"/>
      <c r="EF220" s="1075"/>
      <c r="EG220" s="1075"/>
      <c r="EH220" s="1075"/>
      <c r="EI220" s="1075"/>
      <c r="EJ220" s="1075"/>
      <c r="EK220" s="1075"/>
      <c r="EL220" s="1075"/>
      <c r="EM220" s="1075"/>
      <c r="EN220" s="1075"/>
      <c r="EO220" s="1074" t="s">
        <v>757</v>
      </c>
      <c r="EP220" s="1075"/>
      <c r="EQ220" s="1075"/>
      <c r="ER220" s="1075"/>
      <c r="ES220" s="1075"/>
      <c r="ET220" s="1075"/>
      <c r="EU220" s="1075"/>
      <c r="EV220" s="1075"/>
      <c r="EW220" s="1075"/>
      <c r="EX220" s="1075"/>
      <c r="EY220" s="1075"/>
      <c r="EZ220" s="1075"/>
      <c r="FA220" s="1075"/>
      <c r="FB220" s="1075"/>
      <c r="FC220" s="1075"/>
      <c r="FD220" s="1075"/>
      <c r="FE220" s="1074" t="s">
        <v>757</v>
      </c>
      <c r="FF220" s="1075"/>
      <c r="FG220" s="1075"/>
      <c r="FH220" s="1075"/>
      <c r="FI220" s="1075"/>
      <c r="FJ220" s="1075"/>
      <c r="FK220" s="1075"/>
      <c r="FL220" s="1075"/>
      <c r="FM220" s="1075"/>
      <c r="FN220" s="1075"/>
      <c r="FO220" s="1075"/>
      <c r="FP220" s="1075"/>
      <c r="FQ220" s="1075"/>
      <c r="FR220" s="1075"/>
      <c r="FS220" s="1075"/>
      <c r="FT220" s="1075"/>
      <c r="FU220" s="1074" t="s">
        <v>757</v>
      </c>
      <c r="FV220" s="1075"/>
      <c r="FW220" s="1075"/>
      <c r="FX220" s="1075"/>
      <c r="FY220" s="1075"/>
      <c r="FZ220" s="1075"/>
      <c r="GA220" s="1075"/>
      <c r="GB220" s="1075"/>
      <c r="GC220" s="1075"/>
      <c r="GD220" s="1075"/>
      <c r="GE220" s="1075"/>
      <c r="GF220" s="1075"/>
      <c r="GG220" s="1075"/>
      <c r="GH220" s="1075"/>
      <c r="GI220" s="1075"/>
      <c r="GJ220" s="1075"/>
      <c r="GK220" s="1074" t="s">
        <v>757</v>
      </c>
      <c r="GL220" s="1075"/>
      <c r="GM220" s="1075"/>
      <c r="GN220" s="1075"/>
      <c r="GO220" s="1075"/>
      <c r="GP220" s="1075"/>
      <c r="GQ220" s="1075"/>
      <c r="GR220" s="1075"/>
      <c r="GS220" s="1075"/>
      <c r="GT220" s="1075"/>
      <c r="GU220" s="1075"/>
      <c r="GV220" s="1075"/>
      <c r="GW220" s="1075"/>
      <c r="GX220" s="1075"/>
      <c r="GY220" s="1075"/>
      <c r="GZ220" s="1075"/>
      <c r="HA220" s="1074" t="s">
        <v>757</v>
      </c>
      <c r="HB220" s="1075"/>
      <c r="HC220" s="1075"/>
      <c r="HD220" s="1075"/>
      <c r="HE220" s="1075"/>
      <c r="HF220" s="1075"/>
      <c r="HG220" s="1075"/>
      <c r="HH220" s="1075"/>
      <c r="HI220" s="1075"/>
      <c r="HJ220" s="1075"/>
      <c r="HK220" s="1075"/>
      <c r="HL220" s="1075"/>
      <c r="HM220" s="1075"/>
      <c r="HN220" s="1075"/>
      <c r="HO220" s="1075"/>
      <c r="HP220" s="1075"/>
      <c r="HQ220" s="1074" t="s">
        <v>757</v>
      </c>
      <c r="HR220" s="1075"/>
      <c r="HS220" s="1075"/>
      <c r="HT220" s="1075"/>
      <c r="HU220" s="1075"/>
      <c r="HV220" s="1075"/>
      <c r="HW220" s="1075"/>
      <c r="HX220" s="1075"/>
      <c r="HY220" s="1075"/>
      <c r="HZ220" s="1075"/>
      <c r="IA220" s="1075"/>
      <c r="IB220" s="1075"/>
      <c r="IC220" s="1075"/>
      <c r="ID220" s="1075"/>
      <c r="IE220" s="1075"/>
      <c r="IF220" s="1075"/>
      <c r="IG220" s="1074" t="s">
        <v>757</v>
      </c>
      <c r="IH220" s="1075"/>
      <c r="II220" s="1075"/>
      <c r="IJ220" s="1075"/>
      <c r="IK220" s="1075"/>
      <c r="IL220" s="1075"/>
      <c r="IM220" s="1075"/>
      <c r="IN220" s="1075"/>
      <c r="IO220" s="1075"/>
      <c r="IP220" s="1075"/>
      <c r="IQ220" s="1075"/>
      <c r="IR220" s="1075"/>
      <c r="IS220" s="1075"/>
      <c r="IT220" s="1075"/>
      <c r="IU220" s="1075"/>
      <c r="IV220" s="1075"/>
      <c r="IW220" s="1074"/>
      <c r="IX220" s="1075"/>
      <c r="IY220" s="1075"/>
      <c r="IZ220" s="1075"/>
      <c r="JA220" s="1075"/>
      <c r="JB220" s="1075"/>
      <c r="JC220" s="1075"/>
      <c r="JD220" s="1075"/>
      <c r="JE220" s="1075"/>
      <c r="JF220" s="1075"/>
      <c r="JG220" s="1075"/>
      <c r="JH220" s="1075"/>
      <c r="JI220" s="1075"/>
      <c r="JJ220" s="1075"/>
      <c r="JK220" s="1075"/>
      <c r="JL220" s="1075"/>
      <c r="JM220" s="1074"/>
      <c r="JN220" s="1075"/>
      <c r="JO220" s="1075"/>
      <c r="JP220" s="1075"/>
      <c r="JQ220" s="1075"/>
      <c r="JR220" s="1075"/>
      <c r="JS220" s="1075"/>
      <c r="JT220" s="1075"/>
      <c r="JU220" s="1075"/>
      <c r="JV220" s="1075"/>
      <c r="JW220" s="1075"/>
      <c r="JX220" s="1075"/>
      <c r="JY220" s="1075"/>
      <c r="JZ220" s="1075"/>
      <c r="KA220" s="1075"/>
      <c r="KB220" s="1075"/>
      <c r="KC220" s="1074" t="s">
        <v>757</v>
      </c>
      <c r="KD220" s="1075"/>
      <c r="KE220" s="1075"/>
      <c r="KF220" s="1075"/>
      <c r="KG220" s="1075"/>
      <c r="KH220" s="1075"/>
      <c r="KI220" s="1075"/>
      <c r="KJ220" s="1075"/>
      <c r="KK220" s="1075"/>
      <c r="KL220" s="1075"/>
      <c r="KM220" s="1075"/>
      <c r="KN220" s="1075"/>
      <c r="KO220" s="1075"/>
      <c r="KP220" s="1075"/>
      <c r="KQ220" s="1075"/>
      <c r="KR220" s="1075"/>
      <c r="KS220" s="1074"/>
      <c r="KT220" s="1075"/>
      <c r="KU220" s="1075"/>
      <c r="KV220" s="1075"/>
      <c r="KW220" s="1075"/>
      <c r="KX220" s="1075"/>
      <c r="KY220" s="1075"/>
      <c r="KZ220" s="1075"/>
      <c r="LA220" s="1075"/>
      <c r="LB220" s="1075"/>
      <c r="LC220" s="1075"/>
      <c r="LD220" s="1075"/>
      <c r="LE220" s="1075"/>
      <c r="LF220" s="1075"/>
      <c r="LG220" s="1075"/>
      <c r="LH220" s="1075"/>
      <c r="LI220" s="1074"/>
      <c r="LJ220" s="1075"/>
      <c r="LK220" s="1075"/>
      <c r="LL220" s="1075"/>
      <c r="LM220" s="1075"/>
      <c r="LN220" s="1075"/>
      <c r="LO220" s="1075"/>
      <c r="LP220" s="1075"/>
      <c r="LQ220" s="1075"/>
      <c r="LR220" s="1075"/>
      <c r="LS220" s="1075"/>
      <c r="LT220" s="1075"/>
      <c r="LU220" s="1075"/>
      <c r="LV220" s="1075"/>
      <c r="LW220" s="1075"/>
      <c r="LX220" s="1075"/>
      <c r="LY220" s="1074"/>
      <c r="LZ220" s="1075"/>
      <c r="MA220" s="1075"/>
      <c r="MB220" s="1075"/>
      <c r="MC220" s="1075"/>
      <c r="MD220" s="1075"/>
      <c r="ME220" s="1075"/>
      <c r="MF220" s="1075"/>
      <c r="MG220" s="1075"/>
      <c r="MH220" s="1075"/>
      <c r="MI220" s="1075"/>
      <c r="MJ220" s="1075"/>
      <c r="MK220" s="1075"/>
      <c r="ML220" s="1075"/>
      <c r="MM220" s="1075"/>
      <c r="MN220" s="1075"/>
      <c r="MO220" s="1074" t="s">
        <v>757</v>
      </c>
      <c r="MP220" s="1075"/>
      <c r="MQ220" s="1075"/>
      <c r="MR220" s="1075"/>
      <c r="MS220" s="1075"/>
      <c r="MT220" s="1075"/>
      <c r="MU220" s="1075"/>
      <c r="MV220" s="1075"/>
      <c r="MW220" s="1075"/>
      <c r="MX220" s="1075"/>
      <c r="MY220" s="1075"/>
      <c r="MZ220" s="1075"/>
      <c r="NA220" s="1075"/>
      <c r="NB220" s="1075"/>
      <c r="NC220" s="1075"/>
      <c r="ND220" s="1075"/>
      <c r="NE220" s="1074" t="s">
        <v>757</v>
      </c>
      <c r="NF220" s="1075"/>
      <c r="NG220" s="1075"/>
      <c r="NH220" s="1075"/>
      <c r="NI220" s="1075"/>
      <c r="NJ220" s="1075"/>
      <c r="NK220" s="1075"/>
      <c r="NL220" s="1075"/>
      <c r="NM220" s="1075"/>
      <c r="NN220" s="1075"/>
      <c r="NO220" s="1075"/>
      <c r="NP220" s="1075"/>
      <c r="NQ220" s="1075"/>
      <c r="NR220" s="1075"/>
      <c r="NS220" s="1075"/>
      <c r="NT220" s="1075"/>
      <c r="NU220" s="1074" t="s">
        <v>757</v>
      </c>
      <c r="NV220" s="1075"/>
      <c r="NW220" s="1075"/>
      <c r="NX220" s="1075"/>
      <c r="NY220" s="1075"/>
      <c r="NZ220" s="1075"/>
      <c r="OA220" s="1075"/>
      <c r="OB220" s="1075"/>
      <c r="OC220" s="1075"/>
      <c r="OD220" s="1075"/>
      <c r="OE220" s="1075"/>
      <c r="OF220" s="1075"/>
      <c r="OG220" s="1075"/>
      <c r="OH220" s="1075"/>
      <c r="OI220" s="1075"/>
      <c r="OJ220" s="1075"/>
      <c r="OK220" s="1074" t="s">
        <v>757</v>
      </c>
      <c r="OL220" s="1075"/>
      <c r="OM220" s="1075"/>
      <c r="ON220" s="1075"/>
      <c r="OO220" s="1075"/>
      <c r="OP220" s="1075"/>
      <c r="OQ220" s="1075"/>
      <c r="OR220" s="1075"/>
      <c r="OS220" s="1075"/>
      <c r="OT220" s="1075"/>
      <c r="OU220" s="1075"/>
      <c r="OV220" s="1075"/>
      <c r="OW220" s="1075"/>
      <c r="OX220" s="1075"/>
      <c r="OY220" s="1075"/>
      <c r="OZ220" s="1075"/>
      <c r="PA220" s="1074" t="s">
        <v>757</v>
      </c>
      <c r="PB220" s="1075"/>
      <c r="PC220" s="1075"/>
      <c r="PD220" s="1075"/>
      <c r="PE220" s="1075"/>
      <c r="PF220" s="1075"/>
      <c r="PG220" s="1075"/>
      <c r="PH220" s="1075"/>
      <c r="PI220" s="1075"/>
      <c r="PJ220" s="1075"/>
      <c r="PK220" s="1075"/>
      <c r="PL220" s="1075"/>
      <c r="PM220" s="1075"/>
      <c r="PN220" s="1075"/>
      <c r="PO220" s="1075"/>
      <c r="PP220" s="1075"/>
      <c r="PQ220" s="1074" t="s">
        <v>757</v>
      </c>
      <c r="PR220" s="1075"/>
      <c r="PS220" s="1075"/>
      <c r="PT220" s="1075"/>
      <c r="PU220" s="1075"/>
      <c r="PV220" s="1075"/>
      <c r="PW220" s="1075"/>
      <c r="PX220" s="1075"/>
      <c r="PY220" s="1075"/>
      <c r="PZ220" s="1075"/>
      <c r="QA220" s="1075"/>
      <c r="QB220" s="1075"/>
      <c r="QC220" s="1075"/>
      <c r="QD220" s="1075"/>
      <c r="QE220" s="1075"/>
      <c r="QF220" s="1075"/>
      <c r="QG220" s="1074" t="s">
        <v>757</v>
      </c>
      <c r="QH220" s="1075"/>
      <c r="QI220" s="1075"/>
      <c r="QJ220" s="1075"/>
      <c r="QK220" s="1075"/>
      <c r="QL220" s="1075"/>
      <c r="QM220" s="1075"/>
      <c r="QN220" s="1075"/>
      <c r="QO220" s="1075"/>
      <c r="QP220" s="1075"/>
      <c r="QQ220" s="1075"/>
      <c r="QR220" s="1075"/>
      <c r="QS220" s="1075"/>
      <c r="QT220" s="1075"/>
      <c r="QU220" s="1075"/>
      <c r="QV220" s="1075"/>
      <c r="QW220" s="1074" t="s">
        <v>757</v>
      </c>
      <c r="QX220" s="1075"/>
      <c r="QY220" s="1075"/>
      <c r="QZ220" s="1075"/>
      <c r="RA220" s="1075"/>
      <c r="RB220" s="1075"/>
      <c r="RC220" s="1075"/>
      <c r="RD220" s="1075"/>
      <c r="RE220" s="1075"/>
      <c r="RF220" s="1075"/>
      <c r="RG220" s="1075"/>
      <c r="RH220" s="1075"/>
      <c r="RI220" s="1075"/>
      <c r="RJ220" s="1075"/>
      <c r="RK220" s="1075"/>
      <c r="RL220" s="1075"/>
      <c r="RM220" s="1074" t="s">
        <v>757</v>
      </c>
      <c r="RN220" s="1075"/>
      <c r="RO220" s="1075"/>
      <c r="RP220" s="1075"/>
      <c r="RQ220" s="1075"/>
      <c r="RR220" s="1075"/>
      <c r="RS220" s="1075"/>
      <c r="RT220" s="1075"/>
      <c r="RU220" s="1075"/>
      <c r="RV220" s="1075"/>
      <c r="RW220" s="1075"/>
      <c r="RX220" s="1075"/>
      <c r="RY220" s="1075"/>
      <c r="RZ220" s="1075"/>
      <c r="SA220" s="1075"/>
      <c r="SB220" s="1075"/>
      <c r="SC220" s="1074" t="s">
        <v>757</v>
      </c>
      <c r="SD220" s="1075"/>
      <c r="SE220" s="1075"/>
      <c r="SF220" s="1075"/>
      <c r="SG220" s="1075"/>
      <c r="SH220" s="1075"/>
      <c r="SI220" s="1075"/>
      <c r="SJ220" s="1075"/>
      <c r="SK220" s="1075"/>
      <c r="SL220" s="1075"/>
      <c r="SM220" s="1075"/>
      <c r="SN220" s="1075"/>
      <c r="SO220" s="1075"/>
      <c r="SP220" s="1075"/>
      <c r="SQ220" s="1075"/>
      <c r="SR220" s="1075"/>
      <c r="SS220" s="1074" t="s">
        <v>757</v>
      </c>
      <c r="ST220" s="1075"/>
      <c r="SU220" s="1075"/>
      <c r="SV220" s="1075"/>
      <c r="SW220" s="1075"/>
      <c r="SX220" s="1075"/>
      <c r="SY220" s="1075"/>
      <c r="SZ220" s="1075"/>
      <c r="TA220" s="1075"/>
      <c r="TB220" s="1075"/>
      <c r="TC220" s="1075"/>
      <c r="TD220" s="1075"/>
      <c r="TE220" s="1075"/>
      <c r="TF220" s="1075"/>
      <c r="TG220" s="1075"/>
      <c r="TH220" s="1075"/>
      <c r="TI220" s="1074" t="s">
        <v>757</v>
      </c>
      <c r="TJ220" s="1075"/>
      <c r="TK220" s="1075"/>
      <c r="TL220" s="1075"/>
      <c r="TM220" s="1075"/>
      <c r="TN220" s="1075"/>
      <c r="TO220" s="1075"/>
      <c r="TP220" s="1075"/>
      <c r="TQ220" s="1075"/>
      <c r="TR220" s="1075"/>
      <c r="TS220" s="1075"/>
      <c r="TT220" s="1075"/>
      <c r="TU220" s="1075"/>
      <c r="TV220" s="1075"/>
      <c r="TW220" s="1075"/>
      <c r="TX220" s="1075"/>
      <c r="TY220" s="1074" t="s">
        <v>757</v>
      </c>
      <c r="TZ220" s="1075"/>
      <c r="UA220" s="1075"/>
      <c r="UB220" s="1075"/>
      <c r="UC220" s="1075"/>
      <c r="UD220" s="1075"/>
      <c r="UE220" s="1075"/>
      <c r="UF220" s="1075"/>
      <c r="UG220" s="1075"/>
      <c r="UH220" s="1075"/>
      <c r="UI220" s="1075"/>
      <c r="UJ220" s="1075"/>
      <c r="UK220" s="1075"/>
      <c r="UL220" s="1075"/>
      <c r="UM220" s="1075"/>
      <c r="UN220" s="1075"/>
      <c r="UO220" s="1074" t="s">
        <v>757</v>
      </c>
      <c r="UP220" s="1075"/>
      <c r="UQ220" s="1075"/>
      <c r="UR220" s="1075"/>
      <c r="US220" s="1075"/>
      <c r="UT220" s="1075"/>
      <c r="UU220" s="1075"/>
      <c r="UV220" s="1075"/>
      <c r="UW220" s="1075"/>
      <c r="UX220" s="1075"/>
      <c r="UY220" s="1075"/>
      <c r="UZ220" s="1075"/>
      <c r="VA220" s="1075"/>
      <c r="VB220" s="1075"/>
      <c r="VC220" s="1075"/>
      <c r="VD220" s="1075"/>
      <c r="VE220" s="1074" t="s">
        <v>757</v>
      </c>
      <c r="VF220" s="1075"/>
      <c r="VG220" s="1075"/>
      <c r="VH220" s="1075"/>
      <c r="VI220" s="1075"/>
      <c r="VJ220" s="1075"/>
      <c r="VK220" s="1075"/>
      <c r="VL220" s="1075"/>
      <c r="VM220" s="1075"/>
      <c r="VN220" s="1075"/>
      <c r="VO220" s="1075"/>
      <c r="VP220" s="1075"/>
      <c r="VQ220" s="1075"/>
      <c r="VR220" s="1075"/>
      <c r="VS220" s="1075"/>
      <c r="VT220" s="1075"/>
      <c r="VU220" s="1074" t="s">
        <v>757</v>
      </c>
      <c r="VV220" s="1075"/>
      <c r="VW220" s="1075"/>
      <c r="VX220" s="1075"/>
      <c r="VY220" s="1075"/>
      <c r="VZ220" s="1075"/>
      <c r="WA220" s="1075"/>
      <c r="WB220" s="1075"/>
      <c r="WC220" s="1075"/>
      <c r="WD220" s="1075"/>
      <c r="WE220" s="1075"/>
      <c r="WF220" s="1075"/>
      <c r="WG220" s="1075"/>
      <c r="WH220" s="1075"/>
      <c r="WI220" s="1075"/>
      <c r="WJ220" s="1075"/>
      <c r="WK220" s="1074" t="s">
        <v>757</v>
      </c>
      <c r="WL220" s="1075"/>
      <c r="WM220" s="1075"/>
      <c r="WN220" s="1075"/>
      <c r="WO220" s="1075"/>
      <c r="WP220" s="1075"/>
      <c r="WQ220" s="1075"/>
      <c r="WR220" s="1075"/>
      <c r="WS220" s="1075"/>
      <c r="WT220" s="1075"/>
      <c r="WU220" s="1075"/>
      <c r="WV220" s="1075"/>
      <c r="WW220" s="1075"/>
      <c r="WX220" s="1075"/>
      <c r="WY220" s="1075"/>
      <c r="WZ220" s="1075"/>
      <c r="XA220" s="1074" t="s">
        <v>757</v>
      </c>
      <c r="XB220" s="1075"/>
      <c r="XC220" s="1075"/>
      <c r="XD220" s="1075"/>
      <c r="XE220" s="1075"/>
      <c r="XF220" s="1075"/>
      <c r="XG220" s="1075"/>
      <c r="XH220" s="1075"/>
      <c r="XI220" s="1075"/>
      <c r="XJ220" s="1075"/>
      <c r="XK220" s="1075"/>
      <c r="XL220" s="1075"/>
      <c r="XM220" s="1075"/>
      <c r="XN220" s="1075"/>
      <c r="XO220" s="1075"/>
      <c r="XP220" s="1075"/>
      <c r="XQ220" s="1074" t="s">
        <v>757</v>
      </c>
      <c r="XR220" s="1075"/>
      <c r="XS220" s="1075"/>
      <c r="XT220" s="1075"/>
      <c r="XU220" s="1075"/>
      <c r="XV220" s="1075"/>
      <c r="XW220" s="1075"/>
      <c r="XX220" s="1075"/>
      <c r="XY220" s="1075"/>
      <c r="XZ220" s="1075"/>
      <c r="YA220" s="1075"/>
      <c r="YB220" s="1075"/>
      <c r="YC220" s="1075"/>
      <c r="YD220" s="1075"/>
      <c r="YE220" s="1075"/>
      <c r="YF220" s="1075"/>
      <c r="YG220" s="1074" t="s">
        <v>757</v>
      </c>
      <c r="YH220" s="1075"/>
      <c r="YI220" s="1075"/>
      <c r="YJ220" s="1075"/>
      <c r="YK220" s="1075"/>
      <c r="YL220" s="1075"/>
      <c r="YM220" s="1075"/>
      <c r="YN220" s="1075"/>
      <c r="YO220" s="1075"/>
      <c r="YP220" s="1075"/>
      <c r="YQ220" s="1075"/>
      <c r="YR220" s="1075"/>
      <c r="YS220" s="1075"/>
      <c r="YT220" s="1075"/>
      <c r="YU220" s="1075"/>
      <c r="YV220" s="1075"/>
      <c r="YW220" s="1074" t="s">
        <v>757</v>
      </c>
      <c r="YX220" s="1075"/>
      <c r="YY220" s="1075"/>
      <c r="YZ220" s="1075"/>
      <c r="ZA220" s="1075"/>
      <c r="ZB220" s="1075"/>
      <c r="ZC220" s="1075"/>
      <c r="ZD220" s="1075"/>
      <c r="ZE220" s="1075"/>
      <c r="ZF220" s="1075"/>
      <c r="ZG220" s="1075"/>
      <c r="ZH220" s="1075"/>
      <c r="ZI220" s="1075"/>
      <c r="ZJ220" s="1075"/>
      <c r="ZK220" s="1075"/>
      <c r="ZL220" s="1075"/>
      <c r="ZM220" s="1074" t="s">
        <v>757</v>
      </c>
      <c r="ZN220" s="1075"/>
      <c r="ZO220" s="1075"/>
      <c r="ZP220" s="1075"/>
      <c r="ZQ220" s="1075"/>
      <c r="ZR220" s="1075"/>
      <c r="ZS220" s="1075"/>
      <c r="ZT220" s="1075"/>
      <c r="ZU220" s="1075"/>
      <c r="ZV220" s="1075"/>
      <c r="ZW220" s="1075"/>
      <c r="ZX220" s="1075"/>
      <c r="ZY220" s="1075"/>
      <c r="ZZ220" s="1075"/>
      <c r="AAA220" s="1075"/>
      <c r="AAB220" s="1075"/>
      <c r="AAC220" s="1074" t="s">
        <v>757</v>
      </c>
      <c r="AAD220" s="1075"/>
      <c r="AAE220" s="1075"/>
      <c r="AAF220" s="1075"/>
      <c r="AAG220" s="1075"/>
      <c r="AAH220" s="1075"/>
      <c r="AAI220" s="1075"/>
      <c r="AAJ220" s="1075"/>
      <c r="AAK220" s="1075"/>
      <c r="AAL220" s="1075"/>
      <c r="AAM220" s="1075"/>
      <c r="AAN220" s="1075"/>
      <c r="AAO220" s="1075"/>
      <c r="AAP220" s="1075"/>
      <c r="AAQ220" s="1075"/>
      <c r="AAR220" s="1075"/>
      <c r="AAS220" s="1074" t="s">
        <v>757</v>
      </c>
      <c r="AAT220" s="1075"/>
      <c r="AAU220" s="1075"/>
      <c r="AAV220" s="1075"/>
      <c r="AAW220" s="1075"/>
      <c r="AAX220" s="1075"/>
      <c r="AAY220" s="1075"/>
      <c r="AAZ220" s="1075"/>
      <c r="ABA220" s="1075"/>
      <c r="ABB220" s="1075"/>
      <c r="ABC220" s="1075"/>
      <c r="ABD220" s="1075"/>
      <c r="ABE220" s="1075"/>
      <c r="ABF220" s="1075"/>
      <c r="ABG220" s="1075"/>
      <c r="ABH220" s="1075"/>
      <c r="ABI220" s="1074" t="s">
        <v>757</v>
      </c>
      <c r="ABJ220" s="1075"/>
      <c r="ABK220" s="1075"/>
      <c r="ABL220" s="1075"/>
      <c r="ABM220" s="1075"/>
      <c r="ABN220" s="1075"/>
      <c r="ABO220" s="1075"/>
      <c r="ABP220" s="1075"/>
      <c r="ABQ220" s="1075"/>
      <c r="ABR220" s="1075"/>
      <c r="ABS220" s="1075"/>
      <c r="ABT220" s="1075"/>
      <c r="ABU220" s="1075"/>
      <c r="ABV220" s="1075"/>
      <c r="ABW220" s="1075"/>
      <c r="ABX220" s="1075"/>
      <c r="ABY220" s="1074" t="s">
        <v>757</v>
      </c>
      <c r="ABZ220" s="1075"/>
      <c r="ACA220" s="1075"/>
      <c r="ACB220" s="1075"/>
      <c r="ACC220" s="1075"/>
      <c r="ACD220" s="1075"/>
      <c r="ACE220" s="1075"/>
      <c r="ACF220" s="1075"/>
      <c r="ACG220" s="1075"/>
      <c r="ACH220" s="1075"/>
      <c r="ACI220" s="1075"/>
      <c r="ACJ220" s="1075"/>
      <c r="ACK220" s="1075"/>
      <c r="ACL220" s="1075"/>
      <c r="ACM220" s="1075"/>
      <c r="ACN220" s="1075"/>
      <c r="ACO220" s="1074" t="s">
        <v>757</v>
      </c>
      <c r="ACP220" s="1075"/>
      <c r="ACQ220" s="1075"/>
      <c r="ACR220" s="1075"/>
      <c r="ACS220" s="1075"/>
      <c r="ACT220" s="1075"/>
      <c r="ACU220" s="1075"/>
      <c r="ACV220" s="1075"/>
      <c r="ACW220" s="1075"/>
      <c r="ACX220" s="1075"/>
      <c r="ACY220" s="1075"/>
      <c r="ACZ220" s="1075"/>
      <c r="ADA220" s="1075"/>
      <c r="ADB220" s="1075"/>
      <c r="ADC220" s="1075"/>
      <c r="ADD220" s="1075"/>
      <c r="ADE220" s="1074" t="s">
        <v>757</v>
      </c>
      <c r="ADF220" s="1075"/>
      <c r="ADG220" s="1075"/>
      <c r="ADH220" s="1075"/>
      <c r="ADI220" s="1075"/>
      <c r="ADJ220" s="1075"/>
      <c r="ADK220" s="1075"/>
      <c r="ADL220" s="1075"/>
      <c r="ADM220" s="1075"/>
      <c r="ADN220" s="1075"/>
      <c r="ADO220" s="1075"/>
      <c r="ADP220" s="1075"/>
      <c r="ADQ220" s="1075"/>
      <c r="ADR220" s="1075"/>
      <c r="ADS220" s="1075"/>
      <c r="ADT220" s="1075"/>
      <c r="ADU220" s="1074" t="s">
        <v>757</v>
      </c>
      <c r="ADV220" s="1075"/>
      <c r="ADW220" s="1075"/>
      <c r="ADX220" s="1075"/>
      <c r="ADY220" s="1075"/>
      <c r="ADZ220" s="1075"/>
      <c r="AEA220" s="1075"/>
      <c r="AEB220" s="1075"/>
      <c r="AEC220" s="1075"/>
      <c r="AED220" s="1075"/>
      <c r="AEE220" s="1075"/>
      <c r="AEF220" s="1075"/>
      <c r="AEG220" s="1075"/>
      <c r="AEH220" s="1075"/>
      <c r="AEI220" s="1075"/>
      <c r="AEJ220" s="1075"/>
      <c r="AEK220" s="1074" t="s">
        <v>757</v>
      </c>
      <c r="AEL220" s="1075"/>
      <c r="AEM220" s="1075"/>
      <c r="AEN220" s="1075"/>
      <c r="AEO220" s="1075"/>
      <c r="AEP220" s="1075"/>
      <c r="AEQ220" s="1075"/>
      <c r="AER220" s="1075"/>
      <c r="AES220" s="1075"/>
      <c r="AET220" s="1075"/>
      <c r="AEU220" s="1075"/>
      <c r="AEV220" s="1075"/>
      <c r="AEW220" s="1075"/>
      <c r="AEX220" s="1075"/>
      <c r="AEY220" s="1075"/>
      <c r="AEZ220" s="1075"/>
      <c r="AFA220" s="1074" t="s">
        <v>757</v>
      </c>
      <c r="AFB220" s="1075"/>
      <c r="AFC220" s="1075"/>
      <c r="AFD220" s="1075"/>
      <c r="AFE220" s="1075"/>
      <c r="AFF220" s="1075"/>
      <c r="AFG220" s="1075"/>
      <c r="AFH220" s="1075"/>
      <c r="AFI220" s="1075"/>
      <c r="AFJ220" s="1075"/>
      <c r="AFK220" s="1075"/>
      <c r="AFL220" s="1075"/>
      <c r="AFM220" s="1075"/>
      <c r="AFN220" s="1075"/>
      <c r="AFO220" s="1075"/>
      <c r="AFP220" s="1075"/>
      <c r="AFQ220" s="1074" t="s">
        <v>757</v>
      </c>
      <c r="AFR220" s="1075"/>
      <c r="AFS220" s="1075"/>
      <c r="AFT220" s="1075"/>
      <c r="AFU220" s="1075"/>
      <c r="AFV220" s="1075"/>
      <c r="AFW220" s="1075"/>
      <c r="AFX220" s="1075"/>
      <c r="AFY220" s="1075"/>
      <c r="AFZ220" s="1075"/>
      <c r="AGA220" s="1075"/>
      <c r="AGB220" s="1075"/>
      <c r="AGC220" s="1075"/>
      <c r="AGD220" s="1075"/>
      <c r="AGE220" s="1075"/>
      <c r="AGF220" s="1075"/>
      <c r="AGG220" s="1074" t="s">
        <v>757</v>
      </c>
      <c r="AGH220" s="1075"/>
      <c r="AGI220" s="1075"/>
      <c r="AGJ220" s="1075"/>
      <c r="AGK220" s="1075"/>
      <c r="AGL220" s="1075"/>
      <c r="AGM220" s="1075"/>
      <c r="AGN220" s="1075"/>
      <c r="AGO220" s="1075"/>
      <c r="AGP220" s="1075"/>
      <c r="AGQ220" s="1075"/>
      <c r="AGR220" s="1075"/>
      <c r="AGS220" s="1075"/>
      <c r="AGT220" s="1075"/>
      <c r="AGU220" s="1075"/>
      <c r="AGV220" s="1075"/>
      <c r="AGW220" s="1074" t="s">
        <v>757</v>
      </c>
      <c r="AGX220" s="1075"/>
      <c r="AGY220" s="1075"/>
      <c r="AGZ220" s="1075"/>
      <c r="AHA220" s="1075"/>
      <c r="AHB220" s="1075"/>
      <c r="AHC220" s="1075"/>
      <c r="AHD220" s="1075"/>
      <c r="AHE220" s="1075"/>
      <c r="AHF220" s="1075"/>
      <c r="AHG220" s="1075"/>
      <c r="AHH220" s="1075"/>
      <c r="AHI220" s="1075"/>
      <c r="AHJ220" s="1075"/>
      <c r="AHK220" s="1075"/>
      <c r="AHL220" s="1075"/>
      <c r="AHM220" s="1074" t="s">
        <v>757</v>
      </c>
      <c r="AHN220" s="1075"/>
      <c r="AHO220" s="1075"/>
      <c r="AHP220" s="1075"/>
      <c r="AHQ220" s="1075"/>
      <c r="AHR220" s="1075"/>
      <c r="AHS220" s="1075"/>
      <c r="AHT220" s="1075"/>
      <c r="AHU220" s="1075"/>
      <c r="AHV220" s="1075"/>
      <c r="AHW220" s="1075"/>
      <c r="AHX220" s="1075"/>
      <c r="AHY220" s="1075"/>
      <c r="AHZ220" s="1075"/>
      <c r="AIA220" s="1075"/>
      <c r="AIB220" s="1075"/>
      <c r="AIC220" s="1074" t="s">
        <v>757</v>
      </c>
      <c r="AID220" s="1075"/>
      <c r="AIE220" s="1075"/>
      <c r="AIF220" s="1075"/>
      <c r="AIG220" s="1075"/>
      <c r="AIH220" s="1075"/>
      <c r="AII220" s="1075"/>
      <c r="AIJ220" s="1075"/>
      <c r="AIK220" s="1075"/>
      <c r="AIL220" s="1075"/>
      <c r="AIM220" s="1075"/>
      <c r="AIN220" s="1075"/>
      <c r="AIO220" s="1075"/>
      <c r="AIP220" s="1075"/>
      <c r="AIQ220" s="1075"/>
      <c r="AIR220" s="1075"/>
      <c r="AIS220" s="1074" t="s">
        <v>757</v>
      </c>
      <c r="AIT220" s="1075"/>
      <c r="AIU220" s="1075"/>
      <c r="AIV220" s="1075"/>
      <c r="AIW220" s="1075"/>
      <c r="AIX220" s="1075"/>
      <c r="AIY220" s="1075"/>
      <c r="AIZ220" s="1075"/>
      <c r="AJA220" s="1075"/>
      <c r="AJB220" s="1075"/>
      <c r="AJC220" s="1075"/>
      <c r="AJD220" s="1075"/>
      <c r="AJE220" s="1075"/>
      <c r="AJF220" s="1075"/>
      <c r="AJG220" s="1075"/>
      <c r="AJH220" s="1075"/>
      <c r="AJI220" s="1074" t="s">
        <v>757</v>
      </c>
      <c r="AJJ220" s="1075"/>
      <c r="AJK220" s="1075"/>
      <c r="AJL220" s="1075"/>
      <c r="AJM220" s="1075"/>
      <c r="AJN220" s="1075"/>
      <c r="AJO220" s="1075"/>
      <c r="AJP220" s="1075"/>
      <c r="AJQ220" s="1075"/>
      <c r="AJR220" s="1075"/>
      <c r="AJS220" s="1075"/>
      <c r="AJT220" s="1075"/>
      <c r="AJU220" s="1075"/>
      <c r="AJV220" s="1075"/>
      <c r="AJW220" s="1075"/>
      <c r="AJX220" s="1075"/>
      <c r="AJY220" s="1074" t="s">
        <v>757</v>
      </c>
      <c r="AJZ220" s="1075"/>
      <c r="AKA220" s="1075"/>
      <c r="AKB220" s="1075"/>
      <c r="AKC220" s="1075"/>
      <c r="AKD220" s="1075"/>
      <c r="AKE220" s="1075"/>
      <c r="AKF220" s="1075"/>
      <c r="AKG220" s="1075"/>
      <c r="AKH220" s="1075"/>
      <c r="AKI220" s="1075"/>
      <c r="AKJ220" s="1075"/>
      <c r="AKK220" s="1075"/>
      <c r="AKL220" s="1075"/>
      <c r="AKM220" s="1075"/>
      <c r="AKN220" s="1075"/>
      <c r="AKO220" s="1074" t="s">
        <v>757</v>
      </c>
      <c r="AKP220" s="1075"/>
      <c r="AKQ220" s="1075"/>
      <c r="AKR220" s="1075"/>
      <c r="AKS220" s="1075"/>
      <c r="AKT220" s="1075"/>
      <c r="AKU220" s="1075"/>
      <c r="AKV220" s="1075"/>
      <c r="AKW220" s="1075"/>
      <c r="AKX220" s="1075"/>
      <c r="AKY220" s="1075"/>
      <c r="AKZ220" s="1075"/>
      <c r="ALA220" s="1075"/>
      <c r="ALB220" s="1075"/>
      <c r="ALC220" s="1075"/>
      <c r="ALD220" s="1075"/>
      <c r="ALE220" s="1074" t="s">
        <v>757</v>
      </c>
      <c r="ALF220" s="1075"/>
      <c r="ALG220" s="1075"/>
      <c r="ALH220" s="1075"/>
      <c r="ALI220" s="1075"/>
      <c r="ALJ220" s="1075"/>
      <c r="ALK220" s="1075"/>
      <c r="ALL220" s="1075"/>
      <c r="ALM220" s="1075"/>
      <c r="ALN220" s="1075"/>
      <c r="ALO220" s="1075"/>
      <c r="ALP220" s="1075"/>
      <c r="ALQ220" s="1075"/>
      <c r="ALR220" s="1075"/>
      <c r="ALS220" s="1075"/>
      <c r="ALT220" s="1075"/>
      <c r="ALU220" s="1074" t="s">
        <v>757</v>
      </c>
      <c r="ALV220" s="1075"/>
      <c r="ALW220" s="1075"/>
      <c r="ALX220" s="1075"/>
      <c r="ALY220" s="1075"/>
      <c r="ALZ220" s="1075"/>
      <c r="AMA220" s="1075"/>
      <c r="AMB220" s="1075"/>
      <c r="AMC220" s="1075"/>
      <c r="AMD220" s="1075"/>
      <c r="AME220" s="1075"/>
      <c r="AMF220" s="1075"/>
      <c r="AMG220" s="1075"/>
      <c r="AMH220" s="1075"/>
      <c r="AMI220" s="1075"/>
      <c r="AMJ220" s="1075"/>
      <c r="AMK220" s="1074" t="s">
        <v>757</v>
      </c>
      <c r="AML220" s="1075"/>
      <c r="AMM220" s="1075"/>
      <c r="AMN220" s="1075"/>
      <c r="AMO220" s="1075"/>
      <c r="AMP220" s="1075"/>
      <c r="AMQ220" s="1075"/>
      <c r="AMR220" s="1075"/>
      <c r="AMS220" s="1075"/>
      <c r="AMT220" s="1075"/>
      <c r="AMU220" s="1075"/>
      <c r="AMV220" s="1075"/>
      <c r="AMW220" s="1075"/>
      <c r="AMX220" s="1075"/>
      <c r="AMY220" s="1075"/>
      <c r="AMZ220" s="1075"/>
      <c r="ANA220" s="1074" t="s">
        <v>757</v>
      </c>
      <c r="ANB220" s="1075"/>
      <c r="ANC220" s="1075"/>
      <c r="AND220" s="1075"/>
      <c r="ANE220" s="1075"/>
      <c r="ANF220" s="1075"/>
      <c r="ANG220" s="1075"/>
      <c r="ANH220" s="1075"/>
      <c r="ANI220" s="1075"/>
      <c r="ANJ220" s="1075"/>
      <c r="ANK220" s="1075"/>
      <c r="ANL220" s="1075"/>
      <c r="ANM220" s="1075"/>
      <c r="ANN220" s="1075"/>
      <c r="ANO220" s="1075"/>
      <c r="ANP220" s="1075"/>
      <c r="ANQ220" s="1074" t="s">
        <v>757</v>
      </c>
      <c r="ANR220" s="1075"/>
      <c r="ANS220" s="1075"/>
      <c r="ANT220" s="1075"/>
      <c r="ANU220" s="1075"/>
      <c r="ANV220" s="1075"/>
      <c r="ANW220" s="1075"/>
      <c r="ANX220" s="1075"/>
      <c r="ANY220" s="1075"/>
      <c r="ANZ220" s="1075"/>
      <c r="AOA220" s="1075"/>
      <c r="AOB220" s="1075"/>
      <c r="AOC220" s="1075"/>
      <c r="AOD220" s="1075"/>
      <c r="AOE220" s="1075"/>
      <c r="AOF220" s="1075"/>
      <c r="AOG220" s="1074" t="s">
        <v>757</v>
      </c>
      <c r="AOH220" s="1075"/>
      <c r="AOI220" s="1075"/>
      <c r="AOJ220" s="1075"/>
      <c r="AOK220" s="1075"/>
      <c r="AOL220" s="1075"/>
      <c r="AOM220" s="1075"/>
      <c r="AON220" s="1075"/>
      <c r="AOO220" s="1075"/>
      <c r="AOP220" s="1075"/>
      <c r="AOQ220" s="1075"/>
      <c r="AOR220" s="1075"/>
      <c r="AOS220" s="1075"/>
      <c r="AOT220" s="1075"/>
      <c r="AOU220" s="1075"/>
      <c r="AOV220" s="1075"/>
      <c r="AOW220" s="1074" t="s">
        <v>757</v>
      </c>
      <c r="AOX220" s="1075"/>
      <c r="AOY220" s="1075"/>
      <c r="AOZ220" s="1075"/>
      <c r="APA220" s="1075"/>
      <c r="APB220" s="1075"/>
      <c r="APC220" s="1075"/>
      <c r="APD220" s="1075"/>
      <c r="APE220" s="1075"/>
      <c r="APF220" s="1075"/>
      <c r="APG220" s="1075"/>
      <c r="APH220" s="1075"/>
      <c r="API220" s="1075"/>
      <c r="APJ220" s="1075"/>
      <c r="APK220" s="1075"/>
      <c r="APL220" s="1075"/>
      <c r="APM220" s="1074" t="s">
        <v>757</v>
      </c>
      <c r="APN220" s="1075"/>
      <c r="APO220" s="1075"/>
      <c r="APP220" s="1075"/>
      <c r="APQ220" s="1075"/>
      <c r="APR220" s="1075"/>
      <c r="APS220" s="1075"/>
      <c r="APT220" s="1075"/>
      <c r="APU220" s="1075"/>
      <c r="APV220" s="1075"/>
      <c r="APW220" s="1075"/>
      <c r="APX220" s="1075"/>
      <c r="APY220" s="1075"/>
      <c r="APZ220" s="1075"/>
      <c r="AQA220" s="1075"/>
      <c r="AQB220" s="1075"/>
      <c r="AQC220" s="1074" t="s">
        <v>757</v>
      </c>
      <c r="AQD220" s="1075"/>
      <c r="AQE220" s="1075"/>
      <c r="AQF220" s="1075"/>
      <c r="AQG220" s="1075"/>
      <c r="AQH220" s="1075"/>
      <c r="AQI220" s="1075"/>
      <c r="AQJ220" s="1075"/>
      <c r="AQK220" s="1075"/>
      <c r="AQL220" s="1075"/>
      <c r="AQM220" s="1075"/>
      <c r="AQN220" s="1075"/>
      <c r="AQO220" s="1075"/>
      <c r="AQP220" s="1075"/>
      <c r="AQQ220" s="1075"/>
      <c r="AQR220" s="1075"/>
      <c r="AQS220" s="1074" t="s">
        <v>757</v>
      </c>
      <c r="AQT220" s="1075"/>
      <c r="AQU220" s="1075"/>
      <c r="AQV220" s="1075"/>
      <c r="AQW220" s="1075"/>
      <c r="AQX220" s="1075"/>
      <c r="AQY220" s="1075"/>
      <c r="AQZ220" s="1075"/>
      <c r="ARA220" s="1075"/>
      <c r="ARB220" s="1075"/>
      <c r="ARC220" s="1075"/>
      <c r="ARD220" s="1075"/>
      <c r="ARE220" s="1075"/>
      <c r="ARF220" s="1075"/>
      <c r="ARG220" s="1075"/>
      <c r="ARH220" s="1075"/>
      <c r="ARI220" s="1074" t="s">
        <v>757</v>
      </c>
      <c r="ARJ220" s="1075"/>
      <c r="ARK220" s="1075"/>
      <c r="ARL220" s="1075"/>
      <c r="ARM220" s="1075"/>
      <c r="ARN220" s="1075"/>
      <c r="ARO220" s="1075"/>
      <c r="ARP220" s="1075"/>
      <c r="ARQ220" s="1075"/>
      <c r="ARR220" s="1075"/>
      <c r="ARS220" s="1075"/>
      <c r="ART220" s="1075"/>
      <c r="ARU220" s="1075"/>
      <c r="ARV220" s="1075"/>
      <c r="ARW220" s="1075"/>
      <c r="ARX220" s="1075"/>
      <c r="ARY220" s="1074" t="s">
        <v>757</v>
      </c>
      <c r="ARZ220" s="1075"/>
      <c r="ASA220" s="1075"/>
      <c r="ASB220" s="1075"/>
      <c r="ASC220" s="1075"/>
      <c r="ASD220" s="1075"/>
      <c r="ASE220" s="1075"/>
      <c r="ASF220" s="1075"/>
      <c r="ASG220" s="1075"/>
      <c r="ASH220" s="1075"/>
      <c r="ASI220" s="1075"/>
      <c r="ASJ220" s="1075"/>
      <c r="ASK220" s="1075"/>
      <c r="ASL220" s="1075"/>
      <c r="ASM220" s="1075"/>
      <c r="ASN220" s="1075"/>
      <c r="ASO220" s="1074" t="s">
        <v>757</v>
      </c>
      <c r="ASP220" s="1075"/>
      <c r="ASQ220" s="1075"/>
      <c r="ASR220" s="1075"/>
      <c r="ASS220" s="1075"/>
      <c r="AST220" s="1075"/>
      <c r="ASU220" s="1075"/>
      <c r="ASV220" s="1075"/>
      <c r="ASW220" s="1075"/>
      <c r="ASX220" s="1075"/>
      <c r="ASY220" s="1075"/>
      <c r="ASZ220" s="1075"/>
      <c r="ATA220" s="1075"/>
      <c r="ATB220" s="1075"/>
      <c r="ATC220" s="1075"/>
      <c r="ATD220" s="1075"/>
      <c r="ATE220" s="1074" t="s">
        <v>757</v>
      </c>
      <c r="ATF220" s="1075"/>
      <c r="ATG220" s="1075"/>
      <c r="ATH220" s="1075"/>
      <c r="ATI220" s="1075"/>
      <c r="ATJ220" s="1075"/>
      <c r="ATK220" s="1075"/>
      <c r="ATL220" s="1075"/>
      <c r="ATM220" s="1075"/>
      <c r="ATN220" s="1075"/>
      <c r="ATO220" s="1075"/>
      <c r="ATP220" s="1075"/>
      <c r="ATQ220" s="1075"/>
      <c r="ATR220" s="1075"/>
      <c r="ATS220" s="1075"/>
      <c r="ATT220" s="1075"/>
      <c r="ATU220" s="1074" t="s">
        <v>757</v>
      </c>
      <c r="ATV220" s="1075"/>
      <c r="ATW220" s="1075"/>
      <c r="ATX220" s="1075"/>
      <c r="ATY220" s="1075"/>
      <c r="ATZ220" s="1075"/>
      <c r="AUA220" s="1075"/>
      <c r="AUB220" s="1075"/>
      <c r="AUC220" s="1075"/>
      <c r="AUD220" s="1075"/>
      <c r="AUE220" s="1075"/>
      <c r="AUF220" s="1075"/>
      <c r="AUG220" s="1075"/>
      <c r="AUH220" s="1075"/>
      <c r="AUI220" s="1075"/>
      <c r="AUJ220" s="1075"/>
      <c r="AUK220" s="1074" t="s">
        <v>757</v>
      </c>
      <c r="AUL220" s="1075"/>
      <c r="AUM220" s="1075"/>
      <c r="AUN220" s="1075"/>
      <c r="AUO220" s="1075"/>
      <c r="AUP220" s="1075"/>
      <c r="AUQ220" s="1075"/>
      <c r="AUR220" s="1075"/>
      <c r="AUS220" s="1075"/>
      <c r="AUT220" s="1075"/>
      <c r="AUU220" s="1075"/>
      <c r="AUV220" s="1075"/>
      <c r="AUW220" s="1075"/>
      <c r="AUX220" s="1075"/>
      <c r="AUY220" s="1075"/>
      <c r="AUZ220" s="1075"/>
      <c r="AVA220" s="1074" t="s">
        <v>757</v>
      </c>
      <c r="AVB220" s="1075"/>
      <c r="AVC220" s="1075"/>
      <c r="AVD220" s="1075"/>
      <c r="AVE220" s="1075"/>
      <c r="AVF220" s="1075"/>
      <c r="AVG220" s="1075"/>
      <c r="AVH220" s="1075"/>
      <c r="AVI220" s="1075"/>
      <c r="AVJ220" s="1075"/>
      <c r="AVK220" s="1075"/>
      <c r="AVL220" s="1075"/>
      <c r="AVM220" s="1075"/>
      <c r="AVN220" s="1075"/>
      <c r="AVO220" s="1075"/>
      <c r="AVP220" s="1075"/>
      <c r="AVQ220" s="1074" t="s">
        <v>757</v>
      </c>
      <c r="AVR220" s="1075"/>
      <c r="AVS220" s="1075"/>
      <c r="AVT220" s="1075"/>
      <c r="AVU220" s="1075"/>
      <c r="AVV220" s="1075"/>
      <c r="AVW220" s="1075"/>
      <c r="AVX220" s="1075"/>
      <c r="AVY220" s="1075"/>
      <c r="AVZ220" s="1075"/>
      <c r="AWA220" s="1075"/>
      <c r="AWB220" s="1075"/>
      <c r="AWC220" s="1075"/>
      <c r="AWD220" s="1075"/>
      <c r="AWE220" s="1075"/>
      <c r="AWF220" s="1075"/>
      <c r="AWG220" s="1074" t="s">
        <v>757</v>
      </c>
      <c r="AWH220" s="1075"/>
      <c r="AWI220" s="1075"/>
      <c r="AWJ220" s="1075"/>
      <c r="AWK220" s="1075"/>
      <c r="AWL220" s="1075"/>
      <c r="AWM220" s="1075"/>
      <c r="AWN220" s="1075"/>
      <c r="AWO220" s="1075"/>
      <c r="AWP220" s="1075"/>
      <c r="AWQ220" s="1075"/>
      <c r="AWR220" s="1075"/>
      <c r="AWS220" s="1075"/>
      <c r="AWT220" s="1075"/>
      <c r="AWU220" s="1075"/>
      <c r="AWV220" s="1075"/>
      <c r="AWW220" s="1074" t="s">
        <v>757</v>
      </c>
      <c r="AWX220" s="1075"/>
      <c r="AWY220" s="1075"/>
      <c r="AWZ220" s="1075"/>
      <c r="AXA220" s="1075"/>
      <c r="AXB220" s="1075"/>
      <c r="AXC220" s="1075"/>
      <c r="AXD220" s="1075"/>
      <c r="AXE220" s="1075"/>
      <c r="AXF220" s="1075"/>
      <c r="AXG220" s="1075"/>
      <c r="AXH220" s="1075"/>
      <c r="AXI220" s="1075"/>
      <c r="AXJ220" s="1075"/>
      <c r="AXK220" s="1075"/>
      <c r="AXL220" s="1075"/>
      <c r="AXM220" s="1074" t="s">
        <v>757</v>
      </c>
      <c r="AXN220" s="1075"/>
      <c r="AXO220" s="1075"/>
      <c r="AXP220" s="1075"/>
      <c r="AXQ220" s="1075"/>
      <c r="AXR220" s="1075"/>
      <c r="AXS220" s="1075"/>
      <c r="AXT220" s="1075"/>
      <c r="AXU220" s="1075"/>
      <c r="AXV220" s="1075"/>
      <c r="AXW220" s="1075"/>
      <c r="AXX220" s="1075"/>
      <c r="AXY220" s="1075"/>
      <c r="AXZ220" s="1075"/>
      <c r="AYA220" s="1075"/>
      <c r="AYB220" s="1075"/>
      <c r="AYC220" s="1074" t="s">
        <v>757</v>
      </c>
      <c r="AYD220" s="1075"/>
      <c r="AYE220" s="1075"/>
      <c r="AYF220" s="1075"/>
      <c r="AYG220" s="1075"/>
      <c r="AYH220" s="1075"/>
      <c r="AYI220" s="1075"/>
      <c r="AYJ220" s="1075"/>
      <c r="AYK220" s="1075"/>
      <c r="AYL220" s="1075"/>
      <c r="AYM220" s="1075"/>
      <c r="AYN220" s="1075"/>
      <c r="AYO220" s="1075"/>
      <c r="AYP220" s="1075"/>
      <c r="AYQ220" s="1075"/>
      <c r="AYR220" s="1075"/>
      <c r="AYS220" s="1074" t="s">
        <v>757</v>
      </c>
      <c r="AYT220" s="1075"/>
      <c r="AYU220" s="1075"/>
      <c r="AYV220" s="1075"/>
      <c r="AYW220" s="1075"/>
      <c r="AYX220" s="1075"/>
      <c r="AYY220" s="1075"/>
      <c r="AYZ220" s="1075"/>
      <c r="AZA220" s="1075"/>
      <c r="AZB220" s="1075"/>
      <c r="AZC220" s="1075"/>
      <c r="AZD220" s="1075"/>
      <c r="AZE220" s="1075"/>
      <c r="AZF220" s="1075"/>
      <c r="AZG220" s="1075"/>
      <c r="AZH220" s="1075"/>
      <c r="AZI220" s="1074" t="s">
        <v>757</v>
      </c>
      <c r="AZJ220" s="1075"/>
      <c r="AZK220" s="1075"/>
      <c r="AZL220" s="1075"/>
      <c r="AZM220" s="1075"/>
      <c r="AZN220" s="1075"/>
      <c r="AZO220" s="1075"/>
      <c r="AZP220" s="1075"/>
      <c r="AZQ220" s="1075"/>
      <c r="AZR220" s="1075"/>
      <c r="AZS220" s="1075"/>
      <c r="AZT220" s="1075"/>
      <c r="AZU220" s="1075"/>
      <c r="AZV220" s="1075"/>
      <c r="AZW220" s="1075"/>
      <c r="AZX220" s="1075"/>
      <c r="AZY220" s="1074" t="s">
        <v>757</v>
      </c>
      <c r="AZZ220" s="1075"/>
      <c r="BAA220" s="1075"/>
      <c r="BAB220" s="1075"/>
      <c r="BAC220" s="1075"/>
      <c r="BAD220" s="1075"/>
      <c r="BAE220" s="1075"/>
      <c r="BAF220" s="1075"/>
      <c r="BAG220" s="1075"/>
      <c r="BAH220" s="1075"/>
      <c r="BAI220" s="1075"/>
      <c r="BAJ220" s="1075"/>
      <c r="BAK220" s="1075"/>
      <c r="BAL220" s="1075"/>
      <c r="BAM220" s="1075"/>
      <c r="BAN220" s="1075"/>
      <c r="BAO220" s="1074" t="s">
        <v>757</v>
      </c>
      <c r="BAP220" s="1075"/>
      <c r="BAQ220" s="1075"/>
      <c r="BAR220" s="1075"/>
      <c r="BAS220" s="1075"/>
      <c r="BAT220" s="1075"/>
      <c r="BAU220" s="1075"/>
      <c r="BAV220" s="1075"/>
      <c r="BAW220" s="1075"/>
      <c r="BAX220" s="1075"/>
      <c r="BAY220" s="1075"/>
      <c r="BAZ220" s="1075"/>
      <c r="BBA220" s="1075"/>
      <c r="BBB220" s="1075"/>
      <c r="BBC220" s="1075"/>
      <c r="BBD220" s="1075"/>
      <c r="BBE220" s="1074" t="s">
        <v>757</v>
      </c>
      <c r="BBF220" s="1075"/>
      <c r="BBG220" s="1075"/>
      <c r="BBH220" s="1075"/>
      <c r="BBI220" s="1075"/>
      <c r="BBJ220" s="1075"/>
      <c r="BBK220" s="1075"/>
      <c r="BBL220" s="1075"/>
      <c r="BBM220" s="1075"/>
      <c r="BBN220" s="1075"/>
      <c r="BBO220" s="1075"/>
      <c r="BBP220" s="1075"/>
      <c r="BBQ220" s="1075"/>
      <c r="BBR220" s="1075"/>
      <c r="BBS220" s="1075"/>
      <c r="BBT220" s="1075"/>
      <c r="BBU220" s="1074" t="s">
        <v>757</v>
      </c>
      <c r="BBV220" s="1075"/>
      <c r="BBW220" s="1075"/>
      <c r="BBX220" s="1075"/>
      <c r="BBY220" s="1075"/>
      <c r="BBZ220" s="1075"/>
      <c r="BCA220" s="1075"/>
      <c r="BCB220" s="1075"/>
      <c r="BCC220" s="1075"/>
      <c r="BCD220" s="1075"/>
      <c r="BCE220" s="1075"/>
      <c r="BCF220" s="1075"/>
      <c r="BCG220" s="1075"/>
      <c r="BCH220" s="1075"/>
      <c r="BCI220" s="1075"/>
      <c r="BCJ220" s="1075"/>
      <c r="BCK220" s="1074" t="s">
        <v>757</v>
      </c>
      <c r="BCL220" s="1075"/>
      <c r="BCM220" s="1075"/>
      <c r="BCN220" s="1075"/>
      <c r="BCO220" s="1075"/>
      <c r="BCP220" s="1075"/>
      <c r="BCQ220" s="1075"/>
      <c r="BCR220" s="1075"/>
      <c r="BCS220" s="1075"/>
      <c r="BCT220" s="1075"/>
      <c r="BCU220" s="1075"/>
      <c r="BCV220" s="1075"/>
      <c r="BCW220" s="1075"/>
      <c r="BCX220" s="1075"/>
      <c r="BCY220" s="1075"/>
      <c r="BCZ220" s="1075"/>
      <c r="BDA220" s="1074" t="s">
        <v>757</v>
      </c>
      <c r="BDB220" s="1075"/>
      <c r="BDC220" s="1075"/>
      <c r="BDD220" s="1075"/>
      <c r="BDE220" s="1075"/>
      <c r="BDF220" s="1075"/>
      <c r="BDG220" s="1075"/>
      <c r="BDH220" s="1075"/>
      <c r="BDI220" s="1075"/>
      <c r="BDJ220" s="1075"/>
      <c r="BDK220" s="1075"/>
      <c r="BDL220" s="1075"/>
      <c r="BDM220" s="1075"/>
      <c r="BDN220" s="1075"/>
      <c r="BDO220" s="1075"/>
      <c r="BDP220" s="1075"/>
      <c r="BDQ220" s="1074" t="s">
        <v>757</v>
      </c>
      <c r="BDR220" s="1075"/>
      <c r="BDS220" s="1075"/>
      <c r="BDT220" s="1075"/>
      <c r="BDU220" s="1075"/>
      <c r="BDV220" s="1075"/>
      <c r="BDW220" s="1075"/>
      <c r="BDX220" s="1075"/>
      <c r="BDY220" s="1075"/>
      <c r="BDZ220" s="1075"/>
      <c r="BEA220" s="1075"/>
      <c r="BEB220" s="1075"/>
      <c r="BEC220" s="1075"/>
      <c r="BED220" s="1075"/>
      <c r="BEE220" s="1075"/>
      <c r="BEF220" s="1075"/>
      <c r="BEG220" s="1074" t="s">
        <v>757</v>
      </c>
      <c r="BEH220" s="1075"/>
      <c r="BEI220" s="1075"/>
      <c r="BEJ220" s="1075"/>
      <c r="BEK220" s="1075"/>
      <c r="BEL220" s="1075"/>
      <c r="BEM220" s="1075"/>
      <c r="BEN220" s="1075"/>
      <c r="BEO220" s="1075"/>
      <c r="BEP220" s="1075"/>
      <c r="BEQ220" s="1075"/>
      <c r="BER220" s="1075"/>
      <c r="BES220" s="1075"/>
      <c r="BET220" s="1075"/>
      <c r="BEU220" s="1075"/>
      <c r="BEV220" s="1075"/>
      <c r="BEW220" s="1074" t="s">
        <v>757</v>
      </c>
      <c r="BEX220" s="1075"/>
      <c r="BEY220" s="1075"/>
      <c r="BEZ220" s="1075"/>
      <c r="BFA220" s="1075"/>
      <c r="BFB220" s="1075"/>
      <c r="BFC220" s="1075"/>
      <c r="BFD220" s="1075"/>
      <c r="BFE220" s="1075"/>
      <c r="BFF220" s="1075"/>
      <c r="BFG220" s="1075"/>
      <c r="BFH220" s="1075"/>
      <c r="BFI220" s="1075"/>
      <c r="BFJ220" s="1075"/>
      <c r="BFK220" s="1075"/>
      <c r="BFL220" s="1075"/>
      <c r="BFM220" s="1074" t="s">
        <v>757</v>
      </c>
      <c r="BFN220" s="1075"/>
      <c r="BFO220" s="1075"/>
      <c r="BFP220" s="1075"/>
      <c r="BFQ220" s="1075"/>
      <c r="BFR220" s="1075"/>
      <c r="BFS220" s="1075"/>
      <c r="BFT220" s="1075"/>
      <c r="BFU220" s="1075"/>
      <c r="BFV220" s="1075"/>
      <c r="BFW220" s="1075"/>
      <c r="BFX220" s="1075"/>
      <c r="BFY220" s="1075"/>
      <c r="BFZ220" s="1075"/>
      <c r="BGA220" s="1075"/>
      <c r="BGB220" s="1075"/>
      <c r="BGC220" s="1074" t="s">
        <v>757</v>
      </c>
      <c r="BGD220" s="1075"/>
      <c r="BGE220" s="1075"/>
      <c r="BGF220" s="1075"/>
      <c r="BGG220" s="1075"/>
      <c r="BGH220" s="1075"/>
      <c r="BGI220" s="1075"/>
      <c r="BGJ220" s="1075"/>
      <c r="BGK220" s="1075"/>
      <c r="BGL220" s="1075"/>
      <c r="BGM220" s="1075"/>
      <c r="BGN220" s="1075"/>
      <c r="BGO220" s="1075"/>
      <c r="BGP220" s="1075"/>
      <c r="BGQ220" s="1075"/>
      <c r="BGR220" s="1075"/>
      <c r="BGS220" s="1074" t="s">
        <v>757</v>
      </c>
      <c r="BGT220" s="1075"/>
      <c r="BGU220" s="1075"/>
      <c r="BGV220" s="1075"/>
      <c r="BGW220" s="1075"/>
      <c r="BGX220" s="1075"/>
      <c r="BGY220" s="1075"/>
      <c r="BGZ220" s="1075"/>
      <c r="BHA220" s="1075"/>
      <c r="BHB220" s="1075"/>
      <c r="BHC220" s="1075"/>
      <c r="BHD220" s="1075"/>
      <c r="BHE220" s="1075"/>
      <c r="BHF220" s="1075"/>
      <c r="BHG220" s="1075"/>
      <c r="BHH220" s="1075"/>
      <c r="BHI220" s="1074" t="s">
        <v>757</v>
      </c>
      <c r="BHJ220" s="1075"/>
      <c r="BHK220" s="1075"/>
      <c r="BHL220" s="1075"/>
      <c r="BHM220" s="1075"/>
      <c r="BHN220" s="1075"/>
      <c r="BHO220" s="1075"/>
      <c r="BHP220" s="1075"/>
      <c r="BHQ220" s="1075"/>
      <c r="BHR220" s="1075"/>
      <c r="BHS220" s="1075"/>
      <c r="BHT220" s="1075"/>
      <c r="BHU220" s="1075"/>
      <c r="BHV220" s="1075"/>
      <c r="BHW220" s="1075"/>
      <c r="BHX220" s="1075"/>
      <c r="BHY220" s="1074" t="s">
        <v>757</v>
      </c>
      <c r="BHZ220" s="1075"/>
      <c r="BIA220" s="1075"/>
      <c r="BIB220" s="1075"/>
      <c r="BIC220" s="1075"/>
      <c r="BID220" s="1075"/>
      <c r="BIE220" s="1075"/>
      <c r="BIF220" s="1075"/>
      <c r="BIG220" s="1075"/>
      <c r="BIH220" s="1075"/>
      <c r="BII220" s="1075"/>
      <c r="BIJ220" s="1075"/>
      <c r="BIK220" s="1075"/>
      <c r="BIL220" s="1075"/>
      <c r="BIM220" s="1075"/>
      <c r="BIN220" s="1075"/>
      <c r="BIO220" s="1074" t="s">
        <v>757</v>
      </c>
      <c r="BIP220" s="1075"/>
      <c r="BIQ220" s="1075"/>
      <c r="BIR220" s="1075"/>
      <c r="BIS220" s="1075"/>
      <c r="BIT220" s="1075"/>
      <c r="BIU220" s="1075"/>
      <c r="BIV220" s="1075"/>
      <c r="BIW220" s="1075"/>
      <c r="BIX220" s="1075"/>
      <c r="BIY220" s="1075"/>
      <c r="BIZ220" s="1075"/>
      <c r="BJA220" s="1075"/>
      <c r="BJB220" s="1075"/>
      <c r="BJC220" s="1075"/>
      <c r="BJD220" s="1075"/>
      <c r="BJE220" s="1074" t="s">
        <v>757</v>
      </c>
      <c r="BJF220" s="1075"/>
      <c r="BJG220" s="1075"/>
      <c r="BJH220" s="1075"/>
      <c r="BJI220" s="1075"/>
      <c r="BJJ220" s="1075"/>
      <c r="BJK220" s="1075"/>
      <c r="BJL220" s="1075"/>
      <c r="BJM220" s="1075"/>
      <c r="BJN220" s="1075"/>
      <c r="BJO220" s="1075"/>
      <c r="BJP220" s="1075"/>
      <c r="BJQ220" s="1075"/>
      <c r="BJR220" s="1075"/>
      <c r="BJS220" s="1075"/>
      <c r="BJT220" s="1075"/>
      <c r="BJU220" s="1074" t="s">
        <v>757</v>
      </c>
      <c r="BJV220" s="1075"/>
      <c r="BJW220" s="1075"/>
      <c r="BJX220" s="1075"/>
      <c r="BJY220" s="1075"/>
      <c r="BJZ220" s="1075"/>
      <c r="BKA220" s="1075"/>
      <c r="BKB220" s="1075"/>
      <c r="BKC220" s="1075"/>
      <c r="BKD220" s="1075"/>
      <c r="BKE220" s="1075"/>
      <c r="BKF220" s="1075"/>
      <c r="BKG220" s="1075"/>
      <c r="BKH220" s="1075"/>
      <c r="BKI220" s="1075"/>
      <c r="BKJ220" s="1075"/>
      <c r="BKK220" s="1074" t="s">
        <v>757</v>
      </c>
      <c r="BKL220" s="1075"/>
      <c r="BKM220" s="1075"/>
      <c r="BKN220" s="1075"/>
      <c r="BKO220" s="1075"/>
      <c r="BKP220" s="1075"/>
      <c r="BKQ220" s="1075"/>
      <c r="BKR220" s="1075"/>
      <c r="BKS220" s="1075"/>
      <c r="BKT220" s="1075"/>
      <c r="BKU220" s="1075"/>
      <c r="BKV220" s="1075"/>
      <c r="BKW220" s="1075"/>
      <c r="BKX220" s="1075"/>
      <c r="BKY220" s="1075"/>
      <c r="BKZ220" s="1075"/>
      <c r="BLA220" s="1074" t="s">
        <v>757</v>
      </c>
      <c r="BLB220" s="1075"/>
      <c r="BLC220" s="1075"/>
      <c r="BLD220" s="1075"/>
      <c r="BLE220" s="1075"/>
      <c r="BLF220" s="1075"/>
      <c r="BLG220" s="1075"/>
      <c r="BLH220" s="1075"/>
      <c r="BLI220" s="1075"/>
      <c r="BLJ220" s="1075"/>
      <c r="BLK220" s="1075"/>
      <c r="BLL220" s="1075"/>
      <c r="BLM220" s="1075"/>
      <c r="BLN220" s="1075"/>
      <c r="BLO220" s="1075"/>
      <c r="BLP220" s="1075"/>
      <c r="BLQ220" s="1074" t="s">
        <v>757</v>
      </c>
      <c r="BLR220" s="1075"/>
      <c r="BLS220" s="1075"/>
      <c r="BLT220" s="1075"/>
      <c r="BLU220" s="1075"/>
      <c r="BLV220" s="1075"/>
      <c r="BLW220" s="1075"/>
      <c r="BLX220" s="1075"/>
      <c r="BLY220" s="1075"/>
      <c r="BLZ220" s="1075"/>
      <c r="BMA220" s="1075"/>
      <c r="BMB220" s="1075"/>
      <c r="BMC220" s="1075"/>
      <c r="BMD220" s="1075"/>
      <c r="BME220" s="1075"/>
      <c r="BMF220" s="1075"/>
      <c r="BMG220" s="1074" t="s">
        <v>757</v>
      </c>
      <c r="BMH220" s="1075"/>
      <c r="BMI220" s="1075"/>
      <c r="BMJ220" s="1075"/>
      <c r="BMK220" s="1075"/>
      <c r="BML220" s="1075"/>
      <c r="BMM220" s="1075"/>
      <c r="BMN220" s="1075"/>
      <c r="BMO220" s="1075"/>
      <c r="BMP220" s="1075"/>
      <c r="BMQ220" s="1075"/>
      <c r="BMR220" s="1075"/>
      <c r="BMS220" s="1075"/>
      <c r="BMT220" s="1075"/>
      <c r="BMU220" s="1075"/>
      <c r="BMV220" s="1075"/>
      <c r="BMW220" s="1074" t="s">
        <v>757</v>
      </c>
      <c r="BMX220" s="1075"/>
      <c r="BMY220" s="1075"/>
      <c r="BMZ220" s="1075"/>
      <c r="BNA220" s="1075"/>
      <c r="BNB220" s="1075"/>
      <c r="BNC220" s="1075"/>
      <c r="BND220" s="1075"/>
      <c r="BNE220" s="1075"/>
      <c r="BNF220" s="1075"/>
      <c r="BNG220" s="1075"/>
      <c r="BNH220" s="1075"/>
      <c r="BNI220" s="1075"/>
      <c r="BNJ220" s="1075"/>
      <c r="BNK220" s="1075"/>
      <c r="BNL220" s="1075"/>
      <c r="BNM220" s="1074" t="s">
        <v>757</v>
      </c>
      <c r="BNN220" s="1075"/>
      <c r="BNO220" s="1075"/>
      <c r="BNP220" s="1075"/>
      <c r="BNQ220" s="1075"/>
      <c r="BNR220" s="1075"/>
      <c r="BNS220" s="1075"/>
      <c r="BNT220" s="1075"/>
      <c r="BNU220" s="1075"/>
      <c r="BNV220" s="1075"/>
      <c r="BNW220" s="1075"/>
      <c r="BNX220" s="1075"/>
      <c r="BNY220" s="1075"/>
      <c r="BNZ220" s="1075"/>
      <c r="BOA220" s="1075"/>
      <c r="BOB220" s="1075"/>
      <c r="BOC220" s="1074" t="s">
        <v>757</v>
      </c>
      <c r="BOD220" s="1075"/>
      <c r="BOE220" s="1075"/>
      <c r="BOF220" s="1075"/>
      <c r="BOG220" s="1075"/>
      <c r="BOH220" s="1075"/>
      <c r="BOI220" s="1075"/>
      <c r="BOJ220" s="1075"/>
      <c r="BOK220" s="1075"/>
      <c r="BOL220" s="1075"/>
      <c r="BOM220" s="1075"/>
      <c r="BON220" s="1075"/>
      <c r="BOO220" s="1075"/>
      <c r="BOP220" s="1075"/>
      <c r="BOQ220" s="1075"/>
      <c r="BOR220" s="1075"/>
      <c r="BOS220" s="1074" t="s">
        <v>757</v>
      </c>
      <c r="BOT220" s="1075"/>
      <c r="BOU220" s="1075"/>
      <c r="BOV220" s="1075"/>
      <c r="BOW220" s="1075"/>
      <c r="BOX220" s="1075"/>
      <c r="BOY220" s="1075"/>
      <c r="BOZ220" s="1075"/>
      <c r="BPA220" s="1075"/>
      <c r="BPB220" s="1075"/>
      <c r="BPC220" s="1075"/>
      <c r="BPD220" s="1075"/>
      <c r="BPE220" s="1075"/>
      <c r="BPF220" s="1075"/>
      <c r="BPG220" s="1075"/>
      <c r="BPH220" s="1075"/>
      <c r="BPI220" s="1074" t="s">
        <v>757</v>
      </c>
      <c r="BPJ220" s="1075"/>
      <c r="BPK220" s="1075"/>
      <c r="BPL220" s="1075"/>
      <c r="BPM220" s="1075"/>
      <c r="BPN220" s="1075"/>
      <c r="BPO220" s="1075"/>
      <c r="BPP220" s="1075"/>
      <c r="BPQ220" s="1075"/>
      <c r="BPR220" s="1075"/>
      <c r="BPS220" s="1075"/>
      <c r="BPT220" s="1075"/>
      <c r="BPU220" s="1075"/>
      <c r="BPV220" s="1075"/>
      <c r="BPW220" s="1075"/>
      <c r="BPX220" s="1075"/>
      <c r="BPY220" s="1074" t="s">
        <v>757</v>
      </c>
      <c r="BPZ220" s="1075"/>
      <c r="BQA220" s="1075"/>
      <c r="BQB220" s="1075"/>
      <c r="BQC220" s="1075"/>
      <c r="BQD220" s="1075"/>
      <c r="BQE220" s="1075"/>
      <c r="BQF220" s="1075"/>
      <c r="BQG220" s="1075"/>
      <c r="BQH220" s="1075"/>
      <c r="BQI220" s="1075"/>
      <c r="BQJ220" s="1075"/>
      <c r="BQK220" s="1075"/>
      <c r="BQL220" s="1075"/>
      <c r="BQM220" s="1075"/>
      <c r="BQN220" s="1075"/>
      <c r="BQO220" s="1074" t="s">
        <v>757</v>
      </c>
      <c r="BQP220" s="1075"/>
      <c r="BQQ220" s="1075"/>
      <c r="BQR220" s="1075"/>
      <c r="BQS220" s="1075"/>
      <c r="BQT220" s="1075"/>
      <c r="BQU220" s="1075"/>
      <c r="BQV220" s="1075"/>
      <c r="BQW220" s="1075"/>
      <c r="BQX220" s="1075"/>
      <c r="BQY220" s="1075"/>
      <c r="BQZ220" s="1075"/>
      <c r="BRA220" s="1075"/>
      <c r="BRB220" s="1075"/>
      <c r="BRC220" s="1075"/>
      <c r="BRD220" s="1075"/>
      <c r="BRE220" s="1074" t="s">
        <v>757</v>
      </c>
      <c r="BRF220" s="1075"/>
      <c r="BRG220" s="1075"/>
      <c r="BRH220" s="1075"/>
      <c r="BRI220" s="1075"/>
      <c r="BRJ220" s="1075"/>
      <c r="BRK220" s="1075"/>
      <c r="BRL220" s="1075"/>
      <c r="BRM220" s="1075"/>
      <c r="BRN220" s="1075"/>
      <c r="BRO220" s="1075"/>
      <c r="BRP220" s="1075"/>
      <c r="BRQ220" s="1075"/>
      <c r="BRR220" s="1075"/>
      <c r="BRS220" s="1075"/>
      <c r="BRT220" s="1075"/>
      <c r="BRU220" s="1074" t="s">
        <v>757</v>
      </c>
      <c r="BRV220" s="1075"/>
      <c r="BRW220" s="1075"/>
      <c r="BRX220" s="1075"/>
      <c r="BRY220" s="1075"/>
      <c r="BRZ220" s="1075"/>
      <c r="BSA220" s="1075"/>
      <c r="BSB220" s="1075"/>
      <c r="BSC220" s="1075"/>
      <c r="BSD220" s="1075"/>
      <c r="BSE220" s="1075"/>
      <c r="BSF220" s="1075"/>
      <c r="BSG220" s="1075"/>
      <c r="BSH220" s="1075"/>
      <c r="BSI220" s="1075"/>
      <c r="BSJ220" s="1075"/>
      <c r="BSK220" s="1074" t="s">
        <v>757</v>
      </c>
      <c r="BSL220" s="1075"/>
      <c r="BSM220" s="1075"/>
      <c r="BSN220" s="1075"/>
      <c r="BSO220" s="1075"/>
      <c r="BSP220" s="1075"/>
      <c r="BSQ220" s="1075"/>
      <c r="BSR220" s="1075"/>
      <c r="BSS220" s="1075"/>
      <c r="BST220" s="1075"/>
      <c r="BSU220" s="1075"/>
      <c r="BSV220" s="1075"/>
      <c r="BSW220" s="1075"/>
      <c r="BSX220" s="1075"/>
      <c r="BSY220" s="1075"/>
      <c r="BSZ220" s="1075"/>
      <c r="BTA220" s="1074" t="s">
        <v>757</v>
      </c>
      <c r="BTB220" s="1075"/>
      <c r="BTC220" s="1075"/>
      <c r="BTD220" s="1075"/>
      <c r="BTE220" s="1075"/>
      <c r="BTF220" s="1075"/>
      <c r="BTG220" s="1075"/>
      <c r="BTH220" s="1075"/>
      <c r="BTI220" s="1075"/>
      <c r="BTJ220" s="1075"/>
      <c r="BTK220" s="1075"/>
      <c r="BTL220" s="1075"/>
      <c r="BTM220" s="1075"/>
      <c r="BTN220" s="1075"/>
      <c r="BTO220" s="1075"/>
      <c r="BTP220" s="1075"/>
      <c r="BTQ220" s="1074" t="s">
        <v>757</v>
      </c>
      <c r="BTR220" s="1075"/>
      <c r="BTS220" s="1075"/>
      <c r="BTT220" s="1075"/>
      <c r="BTU220" s="1075"/>
      <c r="BTV220" s="1075"/>
      <c r="BTW220" s="1075"/>
      <c r="BTX220" s="1075"/>
      <c r="BTY220" s="1075"/>
      <c r="BTZ220" s="1075"/>
      <c r="BUA220" s="1075"/>
      <c r="BUB220" s="1075"/>
      <c r="BUC220" s="1075"/>
      <c r="BUD220" s="1075"/>
      <c r="BUE220" s="1075"/>
      <c r="BUF220" s="1075"/>
      <c r="BUG220" s="1074" t="s">
        <v>757</v>
      </c>
      <c r="BUH220" s="1075"/>
      <c r="BUI220" s="1075"/>
      <c r="BUJ220" s="1075"/>
      <c r="BUK220" s="1075"/>
      <c r="BUL220" s="1075"/>
      <c r="BUM220" s="1075"/>
      <c r="BUN220" s="1075"/>
      <c r="BUO220" s="1075"/>
      <c r="BUP220" s="1075"/>
      <c r="BUQ220" s="1075"/>
      <c r="BUR220" s="1075"/>
      <c r="BUS220" s="1075"/>
      <c r="BUT220" s="1075"/>
      <c r="BUU220" s="1075"/>
      <c r="BUV220" s="1075"/>
      <c r="BUW220" s="1074" t="s">
        <v>757</v>
      </c>
      <c r="BUX220" s="1075"/>
      <c r="BUY220" s="1075"/>
      <c r="BUZ220" s="1075"/>
      <c r="BVA220" s="1075"/>
      <c r="BVB220" s="1075"/>
      <c r="BVC220" s="1075"/>
      <c r="BVD220" s="1075"/>
      <c r="BVE220" s="1075"/>
      <c r="BVF220" s="1075"/>
      <c r="BVG220" s="1075"/>
      <c r="BVH220" s="1075"/>
      <c r="BVI220" s="1075"/>
      <c r="BVJ220" s="1075"/>
      <c r="BVK220" s="1075"/>
      <c r="BVL220" s="1075"/>
      <c r="BVM220" s="1074" t="s">
        <v>757</v>
      </c>
      <c r="BVN220" s="1075"/>
      <c r="BVO220" s="1075"/>
      <c r="BVP220" s="1075"/>
      <c r="BVQ220" s="1075"/>
      <c r="BVR220" s="1075"/>
      <c r="BVS220" s="1075"/>
      <c r="BVT220" s="1075"/>
      <c r="BVU220" s="1075"/>
      <c r="BVV220" s="1075"/>
      <c r="BVW220" s="1075"/>
      <c r="BVX220" s="1075"/>
      <c r="BVY220" s="1075"/>
      <c r="BVZ220" s="1075"/>
      <c r="BWA220" s="1075"/>
      <c r="BWB220" s="1075"/>
      <c r="BWC220" s="1074" t="s">
        <v>757</v>
      </c>
      <c r="BWD220" s="1075"/>
      <c r="BWE220" s="1075"/>
      <c r="BWF220" s="1075"/>
      <c r="BWG220" s="1075"/>
      <c r="BWH220" s="1075"/>
      <c r="BWI220" s="1075"/>
      <c r="BWJ220" s="1075"/>
      <c r="BWK220" s="1075"/>
      <c r="BWL220" s="1075"/>
      <c r="BWM220" s="1075"/>
      <c r="BWN220" s="1075"/>
      <c r="BWO220" s="1075"/>
      <c r="BWP220" s="1075"/>
      <c r="BWQ220" s="1075"/>
      <c r="BWR220" s="1075"/>
      <c r="BWS220" s="1074" t="s">
        <v>757</v>
      </c>
      <c r="BWT220" s="1075"/>
      <c r="BWU220" s="1075"/>
      <c r="BWV220" s="1075"/>
      <c r="BWW220" s="1075"/>
      <c r="BWX220" s="1075"/>
      <c r="BWY220" s="1075"/>
      <c r="BWZ220" s="1075"/>
      <c r="BXA220" s="1075"/>
      <c r="BXB220" s="1075"/>
      <c r="BXC220" s="1075"/>
      <c r="BXD220" s="1075"/>
      <c r="BXE220" s="1075"/>
      <c r="BXF220" s="1075"/>
      <c r="BXG220" s="1075"/>
      <c r="BXH220" s="1075"/>
      <c r="BXI220" s="1074" t="s">
        <v>757</v>
      </c>
      <c r="BXJ220" s="1075"/>
      <c r="BXK220" s="1075"/>
      <c r="BXL220" s="1075"/>
      <c r="BXM220" s="1075"/>
      <c r="BXN220" s="1075"/>
      <c r="BXO220" s="1075"/>
      <c r="BXP220" s="1075"/>
      <c r="BXQ220" s="1075"/>
      <c r="BXR220" s="1075"/>
      <c r="BXS220" s="1075"/>
      <c r="BXT220" s="1075"/>
      <c r="BXU220" s="1075"/>
      <c r="BXV220" s="1075"/>
      <c r="BXW220" s="1075"/>
      <c r="BXX220" s="1075"/>
      <c r="BXY220" s="1074" t="s">
        <v>757</v>
      </c>
      <c r="BXZ220" s="1075"/>
      <c r="BYA220" s="1075"/>
      <c r="BYB220" s="1075"/>
      <c r="BYC220" s="1075"/>
      <c r="BYD220" s="1075"/>
      <c r="BYE220" s="1075"/>
      <c r="BYF220" s="1075"/>
      <c r="BYG220" s="1075"/>
      <c r="BYH220" s="1075"/>
      <c r="BYI220" s="1075"/>
      <c r="BYJ220" s="1075"/>
      <c r="BYK220" s="1075"/>
      <c r="BYL220" s="1075"/>
      <c r="BYM220" s="1075"/>
      <c r="BYN220" s="1075"/>
      <c r="BYO220" s="1074" t="s">
        <v>757</v>
      </c>
      <c r="BYP220" s="1075"/>
      <c r="BYQ220" s="1075"/>
      <c r="BYR220" s="1075"/>
      <c r="BYS220" s="1075"/>
      <c r="BYT220" s="1075"/>
      <c r="BYU220" s="1075"/>
      <c r="BYV220" s="1075"/>
      <c r="BYW220" s="1075"/>
      <c r="BYX220" s="1075"/>
      <c r="BYY220" s="1075"/>
      <c r="BYZ220" s="1075"/>
      <c r="BZA220" s="1075"/>
      <c r="BZB220" s="1075"/>
      <c r="BZC220" s="1075"/>
      <c r="BZD220" s="1075"/>
      <c r="BZE220" s="1074" t="s">
        <v>757</v>
      </c>
      <c r="BZF220" s="1075"/>
      <c r="BZG220" s="1075"/>
      <c r="BZH220" s="1075"/>
      <c r="BZI220" s="1075"/>
      <c r="BZJ220" s="1075"/>
      <c r="BZK220" s="1075"/>
      <c r="BZL220" s="1075"/>
      <c r="BZM220" s="1075"/>
      <c r="BZN220" s="1075"/>
      <c r="BZO220" s="1075"/>
      <c r="BZP220" s="1075"/>
      <c r="BZQ220" s="1075"/>
      <c r="BZR220" s="1075"/>
      <c r="BZS220" s="1075"/>
      <c r="BZT220" s="1075"/>
      <c r="BZU220" s="1074" t="s">
        <v>757</v>
      </c>
      <c r="BZV220" s="1075"/>
      <c r="BZW220" s="1075"/>
      <c r="BZX220" s="1075"/>
      <c r="BZY220" s="1075"/>
      <c r="BZZ220" s="1075"/>
      <c r="CAA220" s="1075"/>
      <c r="CAB220" s="1075"/>
      <c r="CAC220" s="1075"/>
      <c r="CAD220" s="1075"/>
      <c r="CAE220" s="1075"/>
      <c r="CAF220" s="1075"/>
      <c r="CAG220" s="1075"/>
      <c r="CAH220" s="1075"/>
      <c r="CAI220" s="1075"/>
      <c r="CAJ220" s="1075"/>
      <c r="CAK220" s="1074" t="s">
        <v>757</v>
      </c>
      <c r="CAL220" s="1075"/>
      <c r="CAM220" s="1075"/>
      <c r="CAN220" s="1075"/>
      <c r="CAO220" s="1075"/>
      <c r="CAP220" s="1075"/>
      <c r="CAQ220" s="1075"/>
      <c r="CAR220" s="1075"/>
      <c r="CAS220" s="1075"/>
      <c r="CAT220" s="1075"/>
      <c r="CAU220" s="1075"/>
      <c r="CAV220" s="1075"/>
      <c r="CAW220" s="1075"/>
      <c r="CAX220" s="1075"/>
      <c r="CAY220" s="1075"/>
      <c r="CAZ220" s="1075"/>
      <c r="CBA220" s="1074" t="s">
        <v>757</v>
      </c>
      <c r="CBB220" s="1075"/>
      <c r="CBC220" s="1075"/>
      <c r="CBD220" s="1075"/>
      <c r="CBE220" s="1075"/>
      <c r="CBF220" s="1075"/>
      <c r="CBG220" s="1075"/>
      <c r="CBH220" s="1075"/>
      <c r="CBI220" s="1075"/>
      <c r="CBJ220" s="1075"/>
      <c r="CBK220" s="1075"/>
      <c r="CBL220" s="1075"/>
      <c r="CBM220" s="1075"/>
      <c r="CBN220" s="1075"/>
      <c r="CBO220" s="1075"/>
      <c r="CBP220" s="1075"/>
      <c r="CBQ220" s="1074" t="s">
        <v>757</v>
      </c>
      <c r="CBR220" s="1075"/>
      <c r="CBS220" s="1075"/>
      <c r="CBT220" s="1075"/>
      <c r="CBU220" s="1075"/>
      <c r="CBV220" s="1075"/>
      <c r="CBW220" s="1075"/>
      <c r="CBX220" s="1075"/>
      <c r="CBY220" s="1075"/>
      <c r="CBZ220" s="1075"/>
      <c r="CCA220" s="1075"/>
      <c r="CCB220" s="1075"/>
      <c r="CCC220" s="1075"/>
      <c r="CCD220" s="1075"/>
      <c r="CCE220" s="1075"/>
      <c r="CCF220" s="1075"/>
      <c r="CCG220" s="1074" t="s">
        <v>757</v>
      </c>
      <c r="CCH220" s="1075"/>
      <c r="CCI220" s="1075"/>
      <c r="CCJ220" s="1075"/>
      <c r="CCK220" s="1075"/>
      <c r="CCL220" s="1075"/>
      <c r="CCM220" s="1075"/>
      <c r="CCN220" s="1075"/>
      <c r="CCO220" s="1075"/>
      <c r="CCP220" s="1075"/>
      <c r="CCQ220" s="1075"/>
      <c r="CCR220" s="1075"/>
      <c r="CCS220" s="1075"/>
      <c r="CCT220" s="1075"/>
      <c r="CCU220" s="1075"/>
      <c r="CCV220" s="1075"/>
      <c r="CCW220" s="1074" t="s">
        <v>757</v>
      </c>
      <c r="CCX220" s="1075"/>
      <c r="CCY220" s="1075"/>
      <c r="CCZ220" s="1075"/>
      <c r="CDA220" s="1075"/>
      <c r="CDB220" s="1075"/>
      <c r="CDC220" s="1075"/>
      <c r="CDD220" s="1075"/>
      <c r="CDE220" s="1075"/>
      <c r="CDF220" s="1075"/>
      <c r="CDG220" s="1075"/>
      <c r="CDH220" s="1075"/>
      <c r="CDI220" s="1075"/>
      <c r="CDJ220" s="1075"/>
      <c r="CDK220" s="1075"/>
      <c r="CDL220" s="1075"/>
      <c r="CDM220" s="1074" t="s">
        <v>757</v>
      </c>
      <c r="CDN220" s="1075"/>
      <c r="CDO220" s="1075"/>
      <c r="CDP220" s="1075"/>
      <c r="CDQ220" s="1075"/>
      <c r="CDR220" s="1075"/>
      <c r="CDS220" s="1075"/>
      <c r="CDT220" s="1075"/>
      <c r="CDU220" s="1075"/>
      <c r="CDV220" s="1075"/>
      <c r="CDW220" s="1075"/>
      <c r="CDX220" s="1075"/>
      <c r="CDY220" s="1075"/>
      <c r="CDZ220" s="1075"/>
      <c r="CEA220" s="1075"/>
      <c r="CEB220" s="1075"/>
      <c r="CEC220" s="1074" t="s">
        <v>757</v>
      </c>
      <c r="CED220" s="1075"/>
      <c r="CEE220" s="1075"/>
      <c r="CEF220" s="1075"/>
      <c r="CEG220" s="1075"/>
      <c r="CEH220" s="1075"/>
      <c r="CEI220" s="1075"/>
      <c r="CEJ220" s="1075"/>
      <c r="CEK220" s="1075"/>
      <c r="CEL220" s="1075"/>
      <c r="CEM220" s="1075"/>
      <c r="CEN220" s="1075"/>
      <c r="CEO220" s="1075"/>
      <c r="CEP220" s="1075"/>
      <c r="CEQ220" s="1075"/>
      <c r="CER220" s="1075"/>
      <c r="CES220" s="1074" t="s">
        <v>757</v>
      </c>
      <c r="CET220" s="1075"/>
      <c r="CEU220" s="1075"/>
      <c r="CEV220" s="1075"/>
      <c r="CEW220" s="1075"/>
      <c r="CEX220" s="1075"/>
      <c r="CEY220" s="1075"/>
      <c r="CEZ220" s="1075"/>
      <c r="CFA220" s="1075"/>
      <c r="CFB220" s="1075"/>
      <c r="CFC220" s="1075"/>
      <c r="CFD220" s="1075"/>
      <c r="CFE220" s="1075"/>
      <c r="CFF220" s="1075"/>
      <c r="CFG220" s="1075"/>
      <c r="CFH220" s="1075"/>
      <c r="CFI220" s="1074" t="s">
        <v>757</v>
      </c>
      <c r="CFJ220" s="1075"/>
      <c r="CFK220" s="1075"/>
      <c r="CFL220" s="1075"/>
      <c r="CFM220" s="1075"/>
      <c r="CFN220" s="1075"/>
      <c r="CFO220" s="1075"/>
      <c r="CFP220" s="1075"/>
      <c r="CFQ220" s="1075"/>
      <c r="CFR220" s="1075"/>
      <c r="CFS220" s="1075"/>
      <c r="CFT220" s="1075"/>
      <c r="CFU220" s="1075"/>
      <c r="CFV220" s="1075"/>
      <c r="CFW220" s="1075"/>
      <c r="CFX220" s="1075"/>
      <c r="CFY220" s="1074" t="s">
        <v>757</v>
      </c>
      <c r="CFZ220" s="1075"/>
      <c r="CGA220" s="1075"/>
      <c r="CGB220" s="1075"/>
      <c r="CGC220" s="1075"/>
      <c r="CGD220" s="1075"/>
      <c r="CGE220" s="1075"/>
      <c r="CGF220" s="1075"/>
      <c r="CGG220" s="1075"/>
      <c r="CGH220" s="1075"/>
      <c r="CGI220" s="1075"/>
      <c r="CGJ220" s="1075"/>
      <c r="CGK220" s="1075"/>
      <c r="CGL220" s="1075"/>
      <c r="CGM220" s="1075"/>
      <c r="CGN220" s="1075"/>
      <c r="CGO220" s="1074" t="s">
        <v>757</v>
      </c>
      <c r="CGP220" s="1075"/>
      <c r="CGQ220" s="1075"/>
      <c r="CGR220" s="1075"/>
      <c r="CGS220" s="1075"/>
      <c r="CGT220" s="1075"/>
      <c r="CGU220" s="1075"/>
      <c r="CGV220" s="1075"/>
      <c r="CGW220" s="1075"/>
      <c r="CGX220" s="1075"/>
      <c r="CGY220" s="1075"/>
      <c r="CGZ220" s="1075"/>
      <c r="CHA220" s="1075"/>
      <c r="CHB220" s="1075"/>
      <c r="CHC220" s="1075"/>
      <c r="CHD220" s="1075"/>
      <c r="CHE220" s="1074" t="s">
        <v>757</v>
      </c>
      <c r="CHF220" s="1075"/>
      <c r="CHG220" s="1075"/>
      <c r="CHH220" s="1075"/>
      <c r="CHI220" s="1075"/>
      <c r="CHJ220" s="1075"/>
      <c r="CHK220" s="1075"/>
      <c r="CHL220" s="1075"/>
      <c r="CHM220" s="1075"/>
      <c r="CHN220" s="1075"/>
      <c r="CHO220" s="1075"/>
      <c r="CHP220" s="1075"/>
      <c r="CHQ220" s="1075"/>
      <c r="CHR220" s="1075"/>
      <c r="CHS220" s="1075"/>
      <c r="CHT220" s="1075"/>
      <c r="CHU220" s="1074" t="s">
        <v>757</v>
      </c>
      <c r="CHV220" s="1075"/>
      <c r="CHW220" s="1075"/>
      <c r="CHX220" s="1075"/>
      <c r="CHY220" s="1075"/>
      <c r="CHZ220" s="1075"/>
      <c r="CIA220" s="1075"/>
      <c r="CIB220" s="1075"/>
      <c r="CIC220" s="1075"/>
      <c r="CID220" s="1075"/>
      <c r="CIE220" s="1075"/>
      <c r="CIF220" s="1075"/>
      <c r="CIG220" s="1075"/>
      <c r="CIH220" s="1075"/>
      <c r="CII220" s="1075"/>
      <c r="CIJ220" s="1075"/>
      <c r="CIK220" s="1074" t="s">
        <v>757</v>
      </c>
      <c r="CIL220" s="1075"/>
      <c r="CIM220" s="1075"/>
      <c r="CIN220" s="1075"/>
      <c r="CIO220" s="1075"/>
      <c r="CIP220" s="1075"/>
      <c r="CIQ220" s="1075"/>
      <c r="CIR220" s="1075"/>
      <c r="CIS220" s="1075"/>
      <c r="CIT220" s="1075"/>
      <c r="CIU220" s="1075"/>
      <c r="CIV220" s="1075"/>
      <c r="CIW220" s="1075"/>
      <c r="CIX220" s="1075"/>
      <c r="CIY220" s="1075"/>
      <c r="CIZ220" s="1075"/>
      <c r="CJA220" s="1074" t="s">
        <v>757</v>
      </c>
      <c r="CJB220" s="1075"/>
      <c r="CJC220" s="1075"/>
      <c r="CJD220" s="1075"/>
      <c r="CJE220" s="1075"/>
      <c r="CJF220" s="1075"/>
      <c r="CJG220" s="1075"/>
      <c r="CJH220" s="1075"/>
      <c r="CJI220" s="1075"/>
      <c r="CJJ220" s="1075"/>
      <c r="CJK220" s="1075"/>
      <c r="CJL220" s="1075"/>
      <c r="CJM220" s="1075"/>
      <c r="CJN220" s="1075"/>
      <c r="CJO220" s="1075"/>
      <c r="CJP220" s="1075"/>
      <c r="CJQ220" s="1074" t="s">
        <v>757</v>
      </c>
      <c r="CJR220" s="1075"/>
      <c r="CJS220" s="1075"/>
      <c r="CJT220" s="1075"/>
      <c r="CJU220" s="1075"/>
      <c r="CJV220" s="1075"/>
      <c r="CJW220" s="1075"/>
      <c r="CJX220" s="1075"/>
      <c r="CJY220" s="1075"/>
      <c r="CJZ220" s="1075"/>
      <c r="CKA220" s="1075"/>
      <c r="CKB220" s="1075"/>
      <c r="CKC220" s="1075"/>
      <c r="CKD220" s="1075"/>
      <c r="CKE220" s="1075"/>
      <c r="CKF220" s="1075"/>
      <c r="CKG220" s="1074" t="s">
        <v>757</v>
      </c>
      <c r="CKH220" s="1075"/>
      <c r="CKI220" s="1075"/>
      <c r="CKJ220" s="1075"/>
      <c r="CKK220" s="1075"/>
      <c r="CKL220" s="1075"/>
      <c r="CKM220" s="1075"/>
      <c r="CKN220" s="1075"/>
      <c r="CKO220" s="1075"/>
      <c r="CKP220" s="1075"/>
      <c r="CKQ220" s="1075"/>
      <c r="CKR220" s="1075"/>
      <c r="CKS220" s="1075"/>
      <c r="CKT220" s="1075"/>
      <c r="CKU220" s="1075"/>
      <c r="CKV220" s="1075"/>
      <c r="CKW220" s="1074" t="s">
        <v>757</v>
      </c>
      <c r="CKX220" s="1075"/>
      <c r="CKY220" s="1075"/>
      <c r="CKZ220" s="1075"/>
      <c r="CLA220" s="1075"/>
      <c r="CLB220" s="1075"/>
      <c r="CLC220" s="1075"/>
      <c r="CLD220" s="1075"/>
      <c r="CLE220" s="1075"/>
      <c r="CLF220" s="1075"/>
      <c r="CLG220" s="1075"/>
      <c r="CLH220" s="1075"/>
      <c r="CLI220" s="1075"/>
      <c r="CLJ220" s="1075"/>
      <c r="CLK220" s="1075"/>
      <c r="CLL220" s="1075"/>
      <c r="CLM220" s="1074" t="s">
        <v>757</v>
      </c>
      <c r="CLN220" s="1075"/>
      <c r="CLO220" s="1075"/>
      <c r="CLP220" s="1075"/>
      <c r="CLQ220" s="1075"/>
      <c r="CLR220" s="1075"/>
      <c r="CLS220" s="1075"/>
      <c r="CLT220" s="1075"/>
      <c r="CLU220" s="1075"/>
      <c r="CLV220" s="1075"/>
      <c r="CLW220" s="1075"/>
      <c r="CLX220" s="1075"/>
      <c r="CLY220" s="1075"/>
      <c r="CLZ220" s="1075"/>
      <c r="CMA220" s="1075"/>
      <c r="CMB220" s="1075"/>
      <c r="CMC220" s="1074" t="s">
        <v>757</v>
      </c>
      <c r="CMD220" s="1075"/>
      <c r="CME220" s="1075"/>
      <c r="CMF220" s="1075"/>
      <c r="CMG220" s="1075"/>
      <c r="CMH220" s="1075"/>
      <c r="CMI220" s="1075"/>
      <c r="CMJ220" s="1075"/>
      <c r="CMK220" s="1075"/>
      <c r="CML220" s="1075"/>
      <c r="CMM220" s="1075"/>
      <c r="CMN220" s="1075"/>
      <c r="CMO220" s="1075"/>
      <c r="CMP220" s="1075"/>
      <c r="CMQ220" s="1075"/>
      <c r="CMR220" s="1075"/>
      <c r="CMS220" s="1074" t="s">
        <v>757</v>
      </c>
      <c r="CMT220" s="1075"/>
      <c r="CMU220" s="1075"/>
      <c r="CMV220" s="1075"/>
      <c r="CMW220" s="1075"/>
      <c r="CMX220" s="1075"/>
      <c r="CMY220" s="1075"/>
      <c r="CMZ220" s="1075"/>
      <c r="CNA220" s="1075"/>
      <c r="CNB220" s="1075"/>
      <c r="CNC220" s="1075"/>
      <c r="CND220" s="1075"/>
      <c r="CNE220" s="1075"/>
      <c r="CNF220" s="1075"/>
      <c r="CNG220" s="1075"/>
      <c r="CNH220" s="1075"/>
      <c r="CNI220" s="1074" t="s">
        <v>757</v>
      </c>
      <c r="CNJ220" s="1075"/>
      <c r="CNK220" s="1075"/>
      <c r="CNL220" s="1075"/>
      <c r="CNM220" s="1075"/>
      <c r="CNN220" s="1075"/>
      <c r="CNO220" s="1075"/>
      <c r="CNP220" s="1075"/>
      <c r="CNQ220" s="1075"/>
      <c r="CNR220" s="1075"/>
      <c r="CNS220" s="1075"/>
      <c r="CNT220" s="1075"/>
      <c r="CNU220" s="1075"/>
      <c r="CNV220" s="1075"/>
      <c r="CNW220" s="1075"/>
      <c r="CNX220" s="1075"/>
      <c r="CNY220" s="1074" t="s">
        <v>757</v>
      </c>
      <c r="CNZ220" s="1075"/>
      <c r="COA220" s="1075"/>
      <c r="COB220" s="1075"/>
      <c r="COC220" s="1075"/>
      <c r="COD220" s="1075"/>
      <c r="COE220" s="1075"/>
      <c r="COF220" s="1075"/>
      <c r="COG220" s="1075"/>
      <c r="COH220" s="1075"/>
      <c r="COI220" s="1075"/>
      <c r="COJ220" s="1075"/>
      <c r="COK220" s="1075"/>
      <c r="COL220" s="1075"/>
      <c r="COM220" s="1075"/>
      <c r="CON220" s="1075"/>
      <c r="COO220" s="1074" t="s">
        <v>757</v>
      </c>
      <c r="COP220" s="1075"/>
      <c r="COQ220" s="1075"/>
      <c r="COR220" s="1075"/>
      <c r="COS220" s="1075"/>
      <c r="COT220" s="1075"/>
      <c r="COU220" s="1075"/>
      <c r="COV220" s="1075"/>
      <c r="COW220" s="1075"/>
      <c r="COX220" s="1075"/>
      <c r="COY220" s="1075"/>
      <c r="COZ220" s="1075"/>
      <c r="CPA220" s="1075"/>
      <c r="CPB220" s="1075"/>
      <c r="CPC220" s="1075"/>
      <c r="CPD220" s="1075"/>
      <c r="CPE220" s="1074" t="s">
        <v>757</v>
      </c>
      <c r="CPF220" s="1075"/>
      <c r="CPG220" s="1075"/>
      <c r="CPH220" s="1075"/>
      <c r="CPI220" s="1075"/>
      <c r="CPJ220" s="1075"/>
      <c r="CPK220" s="1075"/>
      <c r="CPL220" s="1075"/>
      <c r="CPM220" s="1075"/>
      <c r="CPN220" s="1075"/>
      <c r="CPO220" s="1075"/>
      <c r="CPP220" s="1075"/>
      <c r="CPQ220" s="1075"/>
      <c r="CPR220" s="1075"/>
      <c r="CPS220" s="1075"/>
      <c r="CPT220" s="1075"/>
      <c r="CPU220" s="1074" t="s">
        <v>757</v>
      </c>
      <c r="CPV220" s="1075"/>
      <c r="CPW220" s="1075"/>
      <c r="CPX220" s="1075"/>
      <c r="CPY220" s="1075"/>
      <c r="CPZ220" s="1075"/>
      <c r="CQA220" s="1075"/>
      <c r="CQB220" s="1075"/>
      <c r="CQC220" s="1075"/>
      <c r="CQD220" s="1075"/>
      <c r="CQE220" s="1075"/>
      <c r="CQF220" s="1075"/>
      <c r="CQG220" s="1075"/>
      <c r="CQH220" s="1075"/>
      <c r="CQI220" s="1075"/>
      <c r="CQJ220" s="1075"/>
      <c r="CQK220" s="1074" t="s">
        <v>757</v>
      </c>
      <c r="CQL220" s="1075"/>
      <c r="CQM220" s="1075"/>
      <c r="CQN220" s="1075"/>
      <c r="CQO220" s="1075"/>
      <c r="CQP220" s="1075"/>
      <c r="CQQ220" s="1075"/>
      <c r="CQR220" s="1075"/>
      <c r="CQS220" s="1075"/>
      <c r="CQT220" s="1075"/>
      <c r="CQU220" s="1075"/>
      <c r="CQV220" s="1075"/>
      <c r="CQW220" s="1075"/>
      <c r="CQX220" s="1075"/>
      <c r="CQY220" s="1075"/>
      <c r="CQZ220" s="1075"/>
      <c r="CRA220" s="1074" t="s">
        <v>757</v>
      </c>
      <c r="CRB220" s="1075"/>
      <c r="CRC220" s="1075"/>
      <c r="CRD220" s="1075"/>
      <c r="CRE220" s="1075"/>
      <c r="CRF220" s="1075"/>
      <c r="CRG220" s="1075"/>
      <c r="CRH220" s="1075"/>
      <c r="CRI220" s="1075"/>
      <c r="CRJ220" s="1075"/>
      <c r="CRK220" s="1075"/>
      <c r="CRL220" s="1075"/>
      <c r="CRM220" s="1075"/>
      <c r="CRN220" s="1075"/>
      <c r="CRO220" s="1075"/>
      <c r="CRP220" s="1075"/>
      <c r="CRQ220" s="1074" t="s">
        <v>757</v>
      </c>
      <c r="CRR220" s="1075"/>
      <c r="CRS220" s="1075"/>
      <c r="CRT220" s="1075"/>
      <c r="CRU220" s="1075"/>
      <c r="CRV220" s="1075"/>
      <c r="CRW220" s="1075"/>
      <c r="CRX220" s="1075"/>
      <c r="CRY220" s="1075"/>
      <c r="CRZ220" s="1075"/>
      <c r="CSA220" s="1075"/>
      <c r="CSB220" s="1075"/>
      <c r="CSC220" s="1075"/>
      <c r="CSD220" s="1075"/>
      <c r="CSE220" s="1075"/>
      <c r="CSF220" s="1075"/>
      <c r="CSG220" s="1074" t="s">
        <v>757</v>
      </c>
      <c r="CSH220" s="1075"/>
      <c r="CSI220" s="1075"/>
      <c r="CSJ220" s="1075"/>
      <c r="CSK220" s="1075"/>
      <c r="CSL220" s="1075"/>
      <c r="CSM220" s="1075"/>
      <c r="CSN220" s="1075"/>
      <c r="CSO220" s="1075"/>
      <c r="CSP220" s="1075"/>
      <c r="CSQ220" s="1075"/>
      <c r="CSR220" s="1075"/>
      <c r="CSS220" s="1075"/>
      <c r="CST220" s="1075"/>
      <c r="CSU220" s="1075"/>
      <c r="CSV220" s="1075"/>
      <c r="CSW220" s="1074" t="s">
        <v>757</v>
      </c>
      <c r="CSX220" s="1075"/>
      <c r="CSY220" s="1075"/>
      <c r="CSZ220" s="1075"/>
      <c r="CTA220" s="1075"/>
      <c r="CTB220" s="1075"/>
      <c r="CTC220" s="1075"/>
      <c r="CTD220" s="1075"/>
      <c r="CTE220" s="1075"/>
      <c r="CTF220" s="1075"/>
      <c r="CTG220" s="1075"/>
      <c r="CTH220" s="1075"/>
      <c r="CTI220" s="1075"/>
      <c r="CTJ220" s="1075"/>
      <c r="CTK220" s="1075"/>
      <c r="CTL220" s="1075"/>
      <c r="CTM220" s="1074" t="s">
        <v>757</v>
      </c>
      <c r="CTN220" s="1075"/>
      <c r="CTO220" s="1075"/>
      <c r="CTP220" s="1075"/>
      <c r="CTQ220" s="1075"/>
      <c r="CTR220" s="1075"/>
      <c r="CTS220" s="1075"/>
      <c r="CTT220" s="1075"/>
      <c r="CTU220" s="1075"/>
      <c r="CTV220" s="1075"/>
      <c r="CTW220" s="1075"/>
      <c r="CTX220" s="1075"/>
      <c r="CTY220" s="1075"/>
      <c r="CTZ220" s="1075"/>
      <c r="CUA220" s="1075"/>
      <c r="CUB220" s="1075"/>
      <c r="CUC220" s="1074" t="s">
        <v>757</v>
      </c>
      <c r="CUD220" s="1075"/>
      <c r="CUE220" s="1075"/>
      <c r="CUF220" s="1075"/>
      <c r="CUG220" s="1075"/>
      <c r="CUH220" s="1075"/>
      <c r="CUI220" s="1075"/>
      <c r="CUJ220" s="1075"/>
      <c r="CUK220" s="1075"/>
      <c r="CUL220" s="1075"/>
      <c r="CUM220" s="1075"/>
      <c r="CUN220" s="1075"/>
      <c r="CUO220" s="1075"/>
      <c r="CUP220" s="1075"/>
      <c r="CUQ220" s="1075"/>
      <c r="CUR220" s="1075"/>
      <c r="CUS220" s="1074" t="s">
        <v>757</v>
      </c>
      <c r="CUT220" s="1075"/>
      <c r="CUU220" s="1075"/>
      <c r="CUV220" s="1075"/>
      <c r="CUW220" s="1075"/>
      <c r="CUX220" s="1075"/>
      <c r="CUY220" s="1075"/>
      <c r="CUZ220" s="1075"/>
      <c r="CVA220" s="1075"/>
      <c r="CVB220" s="1075"/>
      <c r="CVC220" s="1075"/>
      <c r="CVD220" s="1075"/>
      <c r="CVE220" s="1075"/>
      <c r="CVF220" s="1075"/>
      <c r="CVG220" s="1075"/>
      <c r="CVH220" s="1075"/>
      <c r="CVI220" s="1074" t="s">
        <v>757</v>
      </c>
      <c r="CVJ220" s="1075"/>
      <c r="CVK220" s="1075"/>
      <c r="CVL220" s="1075"/>
      <c r="CVM220" s="1075"/>
      <c r="CVN220" s="1075"/>
      <c r="CVO220" s="1075"/>
      <c r="CVP220" s="1075"/>
      <c r="CVQ220" s="1075"/>
      <c r="CVR220" s="1075"/>
      <c r="CVS220" s="1075"/>
      <c r="CVT220" s="1075"/>
      <c r="CVU220" s="1075"/>
      <c r="CVV220" s="1075"/>
      <c r="CVW220" s="1075"/>
      <c r="CVX220" s="1075"/>
      <c r="CVY220" s="1074" t="s">
        <v>757</v>
      </c>
      <c r="CVZ220" s="1075"/>
      <c r="CWA220" s="1075"/>
      <c r="CWB220" s="1075"/>
      <c r="CWC220" s="1075"/>
      <c r="CWD220" s="1075"/>
      <c r="CWE220" s="1075"/>
      <c r="CWF220" s="1075"/>
      <c r="CWG220" s="1075"/>
      <c r="CWH220" s="1075"/>
      <c r="CWI220" s="1075"/>
      <c r="CWJ220" s="1075"/>
      <c r="CWK220" s="1075"/>
      <c r="CWL220" s="1075"/>
      <c r="CWM220" s="1075"/>
      <c r="CWN220" s="1075"/>
      <c r="CWO220" s="1074" t="s">
        <v>757</v>
      </c>
      <c r="CWP220" s="1075"/>
      <c r="CWQ220" s="1075"/>
      <c r="CWR220" s="1075"/>
      <c r="CWS220" s="1075"/>
      <c r="CWT220" s="1075"/>
      <c r="CWU220" s="1075"/>
      <c r="CWV220" s="1075"/>
      <c r="CWW220" s="1075"/>
      <c r="CWX220" s="1075"/>
      <c r="CWY220" s="1075"/>
      <c r="CWZ220" s="1075"/>
      <c r="CXA220" s="1075"/>
      <c r="CXB220" s="1075"/>
      <c r="CXC220" s="1075"/>
      <c r="CXD220" s="1075"/>
      <c r="CXE220" s="1074" t="s">
        <v>757</v>
      </c>
      <c r="CXF220" s="1075"/>
      <c r="CXG220" s="1075"/>
      <c r="CXH220" s="1075"/>
      <c r="CXI220" s="1075"/>
      <c r="CXJ220" s="1075"/>
      <c r="CXK220" s="1075"/>
      <c r="CXL220" s="1075"/>
      <c r="CXM220" s="1075"/>
      <c r="CXN220" s="1075"/>
      <c r="CXO220" s="1075"/>
      <c r="CXP220" s="1075"/>
      <c r="CXQ220" s="1075"/>
      <c r="CXR220" s="1075"/>
      <c r="CXS220" s="1075"/>
      <c r="CXT220" s="1075"/>
      <c r="CXU220" s="1074" t="s">
        <v>757</v>
      </c>
      <c r="CXV220" s="1075"/>
      <c r="CXW220" s="1075"/>
      <c r="CXX220" s="1075"/>
      <c r="CXY220" s="1075"/>
      <c r="CXZ220" s="1075"/>
      <c r="CYA220" s="1075"/>
      <c r="CYB220" s="1075"/>
      <c r="CYC220" s="1075"/>
      <c r="CYD220" s="1075"/>
      <c r="CYE220" s="1075"/>
      <c r="CYF220" s="1075"/>
      <c r="CYG220" s="1075"/>
      <c r="CYH220" s="1075"/>
      <c r="CYI220" s="1075"/>
      <c r="CYJ220" s="1075"/>
      <c r="CYK220" s="1074" t="s">
        <v>757</v>
      </c>
      <c r="CYL220" s="1075"/>
      <c r="CYM220" s="1075"/>
      <c r="CYN220" s="1075"/>
      <c r="CYO220" s="1075"/>
      <c r="CYP220" s="1075"/>
      <c r="CYQ220" s="1075"/>
      <c r="CYR220" s="1075"/>
      <c r="CYS220" s="1075"/>
      <c r="CYT220" s="1075"/>
      <c r="CYU220" s="1075"/>
      <c r="CYV220" s="1075"/>
      <c r="CYW220" s="1075"/>
      <c r="CYX220" s="1075"/>
      <c r="CYY220" s="1075"/>
      <c r="CYZ220" s="1075"/>
      <c r="CZA220" s="1074" t="s">
        <v>757</v>
      </c>
      <c r="CZB220" s="1075"/>
      <c r="CZC220" s="1075"/>
      <c r="CZD220" s="1075"/>
      <c r="CZE220" s="1075"/>
      <c r="CZF220" s="1075"/>
      <c r="CZG220" s="1075"/>
      <c r="CZH220" s="1075"/>
      <c r="CZI220" s="1075"/>
      <c r="CZJ220" s="1075"/>
      <c r="CZK220" s="1075"/>
      <c r="CZL220" s="1075"/>
      <c r="CZM220" s="1075"/>
      <c r="CZN220" s="1075"/>
      <c r="CZO220" s="1075"/>
      <c r="CZP220" s="1075"/>
      <c r="CZQ220" s="1074" t="s">
        <v>757</v>
      </c>
      <c r="CZR220" s="1075"/>
      <c r="CZS220" s="1075"/>
      <c r="CZT220" s="1075"/>
      <c r="CZU220" s="1075"/>
      <c r="CZV220" s="1075"/>
      <c r="CZW220" s="1075"/>
      <c r="CZX220" s="1075"/>
      <c r="CZY220" s="1075"/>
      <c r="CZZ220" s="1075"/>
      <c r="DAA220" s="1075"/>
      <c r="DAB220" s="1075"/>
      <c r="DAC220" s="1075"/>
      <c r="DAD220" s="1075"/>
      <c r="DAE220" s="1075"/>
      <c r="DAF220" s="1075"/>
      <c r="DAG220" s="1074" t="s">
        <v>757</v>
      </c>
      <c r="DAH220" s="1075"/>
      <c r="DAI220" s="1075"/>
      <c r="DAJ220" s="1075"/>
      <c r="DAK220" s="1075"/>
      <c r="DAL220" s="1075"/>
      <c r="DAM220" s="1075"/>
      <c r="DAN220" s="1075"/>
      <c r="DAO220" s="1075"/>
      <c r="DAP220" s="1075"/>
      <c r="DAQ220" s="1075"/>
      <c r="DAR220" s="1075"/>
      <c r="DAS220" s="1075"/>
      <c r="DAT220" s="1075"/>
      <c r="DAU220" s="1075"/>
      <c r="DAV220" s="1075"/>
      <c r="DAW220" s="1074" t="s">
        <v>757</v>
      </c>
      <c r="DAX220" s="1075"/>
      <c r="DAY220" s="1075"/>
      <c r="DAZ220" s="1075"/>
      <c r="DBA220" s="1075"/>
      <c r="DBB220" s="1075"/>
      <c r="DBC220" s="1075"/>
      <c r="DBD220" s="1075"/>
      <c r="DBE220" s="1075"/>
      <c r="DBF220" s="1075"/>
      <c r="DBG220" s="1075"/>
      <c r="DBH220" s="1075"/>
      <c r="DBI220" s="1075"/>
      <c r="DBJ220" s="1075"/>
      <c r="DBK220" s="1075"/>
      <c r="DBL220" s="1075"/>
      <c r="DBM220" s="1074" t="s">
        <v>757</v>
      </c>
      <c r="DBN220" s="1075"/>
      <c r="DBO220" s="1075"/>
      <c r="DBP220" s="1075"/>
      <c r="DBQ220" s="1075"/>
      <c r="DBR220" s="1075"/>
      <c r="DBS220" s="1075"/>
      <c r="DBT220" s="1075"/>
      <c r="DBU220" s="1075"/>
      <c r="DBV220" s="1075"/>
      <c r="DBW220" s="1075"/>
      <c r="DBX220" s="1075"/>
      <c r="DBY220" s="1075"/>
      <c r="DBZ220" s="1075"/>
      <c r="DCA220" s="1075"/>
      <c r="DCB220" s="1075"/>
      <c r="DCC220" s="1074" t="s">
        <v>757</v>
      </c>
      <c r="DCD220" s="1075"/>
      <c r="DCE220" s="1075"/>
      <c r="DCF220" s="1075"/>
      <c r="DCG220" s="1075"/>
      <c r="DCH220" s="1075"/>
      <c r="DCI220" s="1075"/>
      <c r="DCJ220" s="1075"/>
      <c r="DCK220" s="1075"/>
      <c r="DCL220" s="1075"/>
      <c r="DCM220" s="1075"/>
      <c r="DCN220" s="1075"/>
      <c r="DCO220" s="1075"/>
      <c r="DCP220" s="1075"/>
      <c r="DCQ220" s="1075"/>
      <c r="DCR220" s="1075"/>
      <c r="DCS220" s="1074" t="s">
        <v>757</v>
      </c>
      <c r="DCT220" s="1075"/>
      <c r="DCU220" s="1075"/>
      <c r="DCV220" s="1075"/>
      <c r="DCW220" s="1075"/>
      <c r="DCX220" s="1075"/>
      <c r="DCY220" s="1075"/>
      <c r="DCZ220" s="1075"/>
      <c r="DDA220" s="1075"/>
      <c r="DDB220" s="1075"/>
      <c r="DDC220" s="1075"/>
      <c r="DDD220" s="1075"/>
      <c r="DDE220" s="1075"/>
      <c r="DDF220" s="1075"/>
      <c r="DDG220" s="1075"/>
      <c r="DDH220" s="1075"/>
      <c r="DDI220" s="1074" t="s">
        <v>757</v>
      </c>
      <c r="DDJ220" s="1075"/>
      <c r="DDK220" s="1075"/>
      <c r="DDL220" s="1075"/>
      <c r="DDM220" s="1075"/>
      <c r="DDN220" s="1075"/>
      <c r="DDO220" s="1075"/>
      <c r="DDP220" s="1075"/>
      <c r="DDQ220" s="1075"/>
      <c r="DDR220" s="1075"/>
      <c r="DDS220" s="1075"/>
      <c r="DDT220" s="1075"/>
      <c r="DDU220" s="1075"/>
      <c r="DDV220" s="1075"/>
      <c r="DDW220" s="1075"/>
      <c r="DDX220" s="1075"/>
      <c r="DDY220" s="1074" t="s">
        <v>757</v>
      </c>
      <c r="DDZ220" s="1075"/>
      <c r="DEA220" s="1075"/>
      <c r="DEB220" s="1075"/>
      <c r="DEC220" s="1075"/>
      <c r="DED220" s="1075"/>
      <c r="DEE220" s="1075"/>
      <c r="DEF220" s="1075"/>
      <c r="DEG220" s="1075"/>
      <c r="DEH220" s="1075"/>
      <c r="DEI220" s="1075"/>
      <c r="DEJ220" s="1075"/>
      <c r="DEK220" s="1075"/>
      <c r="DEL220" s="1075"/>
      <c r="DEM220" s="1075"/>
      <c r="DEN220" s="1075"/>
      <c r="DEO220" s="1074" t="s">
        <v>757</v>
      </c>
      <c r="DEP220" s="1075"/>
      <c r="DEQ220" s="1075"/>
      <c r="DER220" s="1075"/>
      <c r="DES220" s="1075"/>
      <c r="DET220" s="1075"/>
      <c r="DEU220" s="1075"/>
      <c r="DEV220" s="1075"/>
      <c r="DEW220" s="1075"/>
      <c r="DEX220" s="1075"/>
      <c r="DEY220" s="1075"/>
      <c r="DEZ220" s="1075"/>
      <c r="DFA220" s="1075"/>
      <c r="DFB220" s="1075"/>
      <c r="DFC220" s="1075"/>
      <c r="DFD220" s="1075"/>
      <c r="DFE220" s="1074" t="s">
        <v>757</v>
      </c>
      <c r="DFF220" s="1075"/>
      <c r="DFG220" s="1075"/>
      <c r="DFH220" s="1075"/>
      <c r="DFI220" s="1075"/>
      <c r="DFJ220" s="1075"/>
      <c r="DFK220" s="1075"/>
      <c r="DFL220" s="1075"/>
      <c r="DFM220" s="1075"/>
      <c r="DFN220" s="1075"/>
      <c r="DFO220" s="1075"/>
      <c r="DFP220" s="1075"/>
      <c r="DFQ220" s="1075"/>
      <c r="DFR220" s="1075"/>
      <c r="DFS220" s="1075"/>
      <c r="DFT220" s="1075"/>
      <c r="DFU220" s="1074" t="s">
        <v>757</v>
      </c>
      <c r="DFV220" s="1075"/>
      <c r="DFW220" s="1075"/>
      <c r="DFX220" s="1075"/>
      <c r="DFY220" s="1075"/>
      <c r="DFZ220" s="1075"/>
      <c r="DGA220" s="1075"/>
      <c r="DGB220" s="1075"/>
      <c r="DGC220" s="1075"/>
      <c r="DGD220" s="1075"/>
      <c r="DGE220" s="1075"/>
      <c r="DGF220" s="1075"/>
      <c r="DGG220" s="1075"/>
      <c r="DGH220" s="1075"/>
      <c r="DGI220" s="1075"/>
      <c r="DGJ220" s="1075"/>
      <c r="DGK220" s="1074" t="s">
        <v>757</v>
      </c>
      <c r="DGL220" s="1075"/>
      <c r="DGM220" s="1075"/>
      <c r="DGN220" s="1075"/>
      <c r="DGO220" s="1075"/>
      <c r="DGP220" s="1075"/>
      <c r="DGQ220" s="1075"/>
      <c r="DGR220" s="1075"/>
      <c r="DGS220" s="1075"/>
      <c r="DGT220" s="1075"/>
      <c r="DGU220" s="1075"/>
      <c r="DGV220" s="1075"/>
      <c r="DGW220" s="1075"/>
      <c r="DGX220" s="1075"/>
      <c r="DGY220" s="1075"/>
      <c r="DGZ220" s="1075"/>
      <c r="DHA220" s="1074" t="s">
        <v>757</v>
      </c>
      <c r="DHB220" s="1075"/>
      <c r="DHC220" s="1075"/>
      <c r="DHD220" s="1075"/>
      <c r="DHE220" s="1075"/>
      <c r="DHF220" s="1075"/>
      <c r="DHG220" s="1075"/>
      <c r="DHH220" s="1075"/>
      <c r="DHI220" s="1075"/>
      <c r="DHJ220" s="1075"/>
      <c r="DHK220" s="1075"/>
      <c r="DHL220" s="1075"/>
      <c r="DHM220" s="1075"/>
      <c r="DHN220" s="1075"/>
      <c r="DHO220" s="1075"/>
      <c r="DHP220" s="1075"/>
      <c r="DHQ220" s="1074" t="s">
        <v>757</v>
      </c>
      <c r="DHR220" s="1075"/>
      <c r="DHS220" s="1075"/>
      <c r="DHT220" s="1075"/>
      <c r="DHU220" s="1075"/>
      <c r="DHV220" s="1075"/>
      <c r="DHW220" s="1075"/>
      <c r="DHX220" s="1075"/>
      <c r="DHY220" s="1075"/>
      <c r="DHZ220" s="1075"/>
      <c r="DIA220" s="1075"/>
      <c r="DIB220" s="1075"/>
      <c r="DIC220" s="1075"/>
      <c r="DID220" s="1075"/>
      <c r="DIE220" s="1075"/>
      <c r="DIF220" s="1075"/>
      <c r="DIG220" s="1074" t="s">
        <v>757</v>
      </c>
      <c r="DIH220" s="1075"/>
      <c r="DII220" s="1075"/>
      <c r="DIJ220" s="1075"/>
      <c r="DIK220" s="1075"/>
      <c r="DIL220" s="1075"/>
      <c r="DIM220" s="1075"/>
      <c r="DIN220" s="1075"/>
      <c r="DIO220" s="1075"/>
      <c r="DIP220" s="1075"/>
      <c r="DIQ220" s="1075"/>
      <c r="DIR220" s="1075"/>
      <c r="DIS220" s="1075"/>
      <c r="DIT220" s="1075"/>
      <c r="DIU220" s="1075"/>
      <c r="DIV220" s="1075"/>
      <c r="DIW220" s="1074" t="s">
        <v>757</v>
      </c>
      <c r="DIX220" s="1075"/>
      <c r="DIY220" s="1075"/>
      <c r="DIZ220" s="1075"/>
      <c r="DJA220" s="1075"/>
      <c r="DJB220" s="1075"/>
      <c r="DJC220" s="1075"/>
      <c r="DJD220" s="1075"/>
      <c r="DJE220" s="1075"/>
      <c r="DJF220" s="1075"/>
      <c r="DJG220" s="1075"/>
      <c r="DJH220" s="1075"/>
      <c r="DJI220" s="1075"/>
      <c r="DJJ220" s="1075"/>
      <c r="DJK220" s="1075"/>
      <c r="DJL220" s="1075"/>
      <c r="DJM220" s="1074" t="s">
        <v>757</v>
      </c>
      <c r="DJN220" s="1075"/>
      <c r="DJO220" s="1075"/>
      <c r="DJP220" s="1075"/>
      <c r="DJQ220" s="1075"/>
      <c r="DJR220" s="1075"/>
      <c r="DJS220" s="1075"/>
      <c r="DJT220" s="1075"/>
      <c r="DJU220" s="1075"/>
      <c r="DJV220" s="1075"/>
      <c r="DJW220" s="1075"/>
      <c r="DJX220" s="1075"/>
      <c r="DJY220" s="1075"/>
      <c r="DJZ220" s="1075"/>
      <c r="DKA220" s="1075"/>
      <c r="DKB220" s="1075"/>
      <c r="DKC220" s="1074" t="s">
        <v>757</v>
      </c>
      <c r="DKD220" s="1075"/>
      <c r="DKE220" s="1075"/>
      <c r="DKF220" s="1075"/>
      <c r="DKG220" s="1075"/>
      <c r="DKH220" s="1075"/>
      <c r="DKI220" s="1075"/>
      <c r="DKJ220" s="1075"/>
      <c r="DKK220" s="1075"/>
      <c r="DKL220" s="1075"/>
      <c r="DKM220" s="1075"/>
      <c r="DKN220" s="1075"/>
      <c r="DKO220" s="1075"/>
      <c r="DKP220" s="1075"/>
      <c r="DKQ220" s="1075"/>
      <c r="DKR220" s="1075"/>
      <c r="DKS220" s="1074" t="s">
        <v>757</v>
      </c>
      <c r="DKT220" s="1075"/>
      <c r="DKU220" s="1075"/>
      <c r="DKV220" s="1075"/>
      <c r="DKW220" s="1075"/>
      <c r="DKX220" s="1075"/>
      <c r="DKY220" s="1075"/>
      <c r="DKZ220" s="1075"/>
      <c r="DLA220" s="1075"/>
      <c r="DLB220" s="1075"/>
      <c r="DLC220" s="1075"/>
      <c r="DLD220" s="1075"/>
      <c r="DLE220" s="1075"/>
      <c r="DLF220" s="1075"/>
      <c r="DLG220" s="1075"/>
      <c r="DLH220" s="1075"/>
      <c r="DLI220" s="1074" t="s">
        <v>757</v>
      </c>
      <c r="DLJ220" s="1075"/>
      <c r="DLK220" s="1075"/>
      <c r="DLL220" s="1075"/>
      <c r="DLM220" s="1075"/>
      <c r="DLN220" s="1075"/>
      <c r="DLO220" s="1075"/>
      <c r="DLP220" s="1075"/>
      <c r="DLQ220" s="1075"/>
      <c r="DLR220" s="1075"/>
      <c r="DLS220" s="1075"/>
      <c r="DLT220" s="1075"/>
      <c r="DLU220" s="1075"/>
      <c r="DLV220" s="1075"/>
      <c r="DLW220" s="1075"/>
      <c r="DLX220" s="1075"/>
      <c r="DLY220" s="1074" t="s">
        <v>757</v>
      </c>
      <c r="DLZ220" s="1075"/>
      <c r="DMA220" s="1075"/>
      <c r="DMB220" s="1075"/>
      <c r="DMC220" s="1075"/>
      <c r="DMD220" s="1075"/>
      <c r="DME220" s="1075"/>
      <c r="DMF220" s="1075"/>
      <c r="DMG220" s="1075"/>
      <c r="DMH220" s="1075"/>
      <c r="DMI220" s="1075"/>
      <c r="DMJ220" s="1075"/>
      <c r="DMK220" s="1075"/>
      <c r="DML220" s="1075"/>
      <c r="DMM220" s="1075"/>
      <c r="DMN220" s="1075"/>
      <c r="DMO220" s="1074" t="s">
        <v>757</v>
      </c>
      <c r="DMP220" s="1075"/>
      <c r="DMQ220" s="1075"/>
      <c r="DMR220" s="1075"/>
      <c r="DMS220" s="1075"/>
      <c r="DMT220" s="1075"/>
      <c r="DMU220" s="1075"/>
      <c r="DMV220" s="1075"/>
      <c r="DMW220" s="1075"/>
      <c r="DMX220" s="1075"/>
      <c r="DMY220" s="1075"/>
      <c r="DMZ220" s="1075"/>
      <c r="DNA220" s="1075"/>
      <c r="DNB220" s="1075"/>
      <c r="DNC220" s="1075"/>
      <c r="DND220" s="1075"/>
      <c r="DNE220" s="1074" t="s">
        <v>757</v>
      </c>
      <c r="DNF220" s="1075"/>
      <c r="DNG220" s="1075"/>
      <c r="DNH220" s="1075"/>
      <c r="DNI220" s="1075"/>
      <c r="DNJ220" s="1075"/>
      <c r="DNK220" s="1075"/>
      <c r="DNL220" s="1075"/>
      <c r="DNM220" s="1075"/>
      <c r="DNN220" s="1075"/>
      <c r="DNO220" s="1075"/>
      <c r="DNP220" s="1075"/>
      <c r="DNQ220" s="1075"/>
      <c r="DNR220" s="1075"/>
      <c r="DNS220" s="1075"/>
      <c r="DNT220" s="1075"/>
      <c r="DNU220" s="1074" t="s">
        <v>757</v>
      </c>
      <c r="DNV220" s="1075"/>
      <c r="DNW220" s="1075"/>
      <c r="DNX220" s="1075"/>
      <c r="DNY220" s="1075"/>
      <c r="DNZ220" s="1075"/>
      <c r="DOA220" s="1075"/>
      <c r="DOB220" s="1075"/>
      <c r="DOC220" s="1075"/>
      <c r="DOD220" s="1075"/>
      <c r="DOE220" s="1075"/>
      <c r="DOF220" s="1075"/>
      <c r="DOG220" s="1075"/>
      <c r="DOH220" s="1075"/>
      <c r="DOI220" s="1075"/>
      <c r="DOJ220" s="1075"/>
      <c r="DOK220" s="1074" t="s">
        <v>757</v>
      </c>
      <c r="DOL220" s="1075"/>
      <c r="DOM220" s="1075"/>
      <c r="DON220" s="1075"/>
      <c r="DOO220" s="1075"/>
      <c r="DOP220" s="1075"/>
      <c r="DOQ220" s="1075"/>
      <c r="DOR220" s="1075"/>
      <c r="DOS220" s="1075"/>
      <c r="DOT220" s="1075"/>
      <c r="DOU220" s="1075"/>
      <c r="DOV220" s="1075"/>
      <c r="DOW220" s="1075"/>
      <c r="DOX220" s="1075"/>
      <c r="DOY220" s="1075"/>
      <c r="DOZ220" s="1075"/>
      <c r="DPA220" s="1074" t="s">
        <v>757</v>
      </c>
      <c r="DPB220" s="1075"/>
      <c r="DPC220" s="1075"/>
      <c r="DPD220" s="1075"/>
      <c r="DPE220" s="1075"/>
      <c r="DPF220" s="1075"/>
      <c r="DPG220" s="1075"/>
      <c r="DPH220" s="1075"/>
      <c r="DPI220" s="1075"/>
      <c r="DPJ220" s="1075"/>
      <c r="DPK220" s="1075"/>
      <c r="DPL220" s="1075"/>
      <c r="DPM220" s="1075"/>
      <c r="DPN220" s="1075"/>
      <c r="DPO220" s="1075"/>
      <c r="DPP220" s="1075"/>
      <c r="DPQ220" s="1074" t="s">
        <v>757</v>
      </c>
      <c r="DPR220" s="1075"/>
      <c r="DPS220" s="1075"/>
      <c r="DPT220" s="1075"/>
      <c r="DPU220" s="1075"/>
      <c r="DPV220" s="1075"/>
      <c r="DPW220" s="1075"/>
      <c r="DPX220" s="1075"/>
      <c r="DPY220" s="1075"/>
      <c r="DPZ220" s="1075"/>
      <c r="DQA220" s="1075"/>
      <c r="DQB220" s="1075"/>
      <c r="DQC220" s="1075"/>
      <c r="DQD220" s="1075"/>
      <c r="DQE220" s="1075"/>
      <c r="DQF220" s="1075"/>
      <c r="DQG220" s="1074" t="s">
        <v>757</v>
      </c>
      <c r="DQH220" s="1075"/>
      <c r="DQI220" s="1075"/>
      <c r="DQJ220" s="1075"/>
      <c r="DQK220" s="1075"/>
      <c r="DQL220" s="1075"/>
      <c r="DQM220" s="1075"/>
      <c r="DQN220" s="1075"/>
      <c r="DQO220" s="1075"/>
      <c r="DQP220" s="1075"/>
      <c r="DQQ220" s="1075"/>
      <c r="DQR220" s="1075"/>
      <c r="DQS220" s="1075"/>
      <c r="DQT220" s="1075"/>
      <c r="DQU220" s="1075"/>
      <c r="DQV220" s="1075"/>
      <c r="DQW220" s="1074" t="s">
        <v>757</v>
      </c>
      <c r="DQX220" s="1075"/>
      <c r="DQY220" s="1075"/>
      <c r="DQZ220" s="1075"/>
      <c r="DRA220" s="1075"/>
      <c r="DRB220" s="1075"/>
      <c r="DRC220" s="1075"/>
      <c r="DRD220" s="1075"/>
      <c r="DRE220" s="1075"/>
      <c r="DRF220" s="1075"/>
      <c r="DRG220" s="1075"/>
      <c r="DRH220" s="1075"/>
      <c r="DRI220" s="1075"/>
      <c r="DRJ220" s="1075"/>
      <c r="DRK220" s="1075"/>
      <c r="DRL220" s="1075"/>
      <c r="DRM220" s="1074" t="s">
        <v>757</v>
      </c>
      <c r="DRN220" s="1075"/>
      <c r="DRO220" s="1075"/>
      <c r="DRP220" s="1075"/>
      <c r="DRQ220" s="1075"/>
      <c r="DRR220" s="1075"/>
      <c r="DRS220" s="1075"/>
      <c r="DRT220" s="1075"/>
      <c r="DRU220" s="1075"/>
      <c r="DRV220" s="1075"/>
      <c r="DRW220" s="1075"/>
      <c r="DRX220" s="1075"/>
      <c r="DRY220" s="1075"/>
      <c r="DRZ220" s="1075"/>
      <c r="DSA220" s="1075"/>
      <c r="DSB220" s="1075"/>
      <c r="DSC220" s="1074" t="s">
        <v>757</v>
      </c>
      <c r="DSD220" s="1075"/>
      <c r="DSE220" s="1075"/>
      <c r="DSF220" s="1075"/>
      <c r="DSG220" s="1075"/>
      <c r="DSH220" s="1075"/>
      <c r="DSI220" s="1075"/>
      <c r="DSJ220" s="1075"/>
      <c r="DSK220" s="1075"/>
      <c r="DSL220" s="1075"/>
      <c r="DSM220" s="1075"/>
      <c r="DSN220" s="1075"/>
      <c r="DSO220" s="1075"/>
      <c r="DSP220" s="1075"/>
      <c r="DSQ220" s="1075"/>
      <c r="DSR220" s="1075"/>
      <c r="DSS220" s="1074" t="s">
        <v>757</v>
      </c>
      <c r="DST220" s="1075"/>
      <c r="DSU220" s="1075"/>
      <c r="DSV220" s="1075"/>
      <c r="DSW220" s="1075"/>
      <c r="DSX220" s="1075"/>
      <c r="DSY220" s="1075"/>
      <c r="DSZ220" s="1075"/>
      <c r="DTA220" s="1075"/>
      <c r="DTB220" s="1075"/>
      <c r="DTC220" s="1075"/>
      <c r="DTD220" s="1075"/>
      <c r="DTE220" s="1075"/>
      <c r="DTF220" s="1075"/>
      <c r="DTG220" s="1075"/>
      <c r="DTH220" s="1075"/>
      <c r="DTI220" s="1074" t="s">
        <v>757</v>
      </c>
      <c r="DTJ220" s="1075"/>
      <c r="DTK220" s="1075"/>
      <c r="DTL220" s="1075"/>
      <c r="DTM220" s="1075"/>
      <c r="DTN220" s="1075"/>
      <c r="DTO220" s="1075"/>
      <c r="DTP220" s="1075"/>
      <c r="DTQ220" s="1075"/>
      <c r="DTR220" s="1075"/>
      <c r="DTS220" s="1075"/>
      <c r="DTT220" s="1075"/>
      <c r="DTU220" s="1075"/>
      <c r="DTV220" s="1075"/>
      <c r="DTW220" s="1075"/>
      <c r="DTX220" s="1075"/>
      <c r="DTY220" s="1074" t="s">
        <v>757</v>
      </c>
      <c r="DTZ220" s="1075"/>
      <c r="DUA220" s="1075"/>
      <c r="DUB220" s="1075"/>
      <c r="DUC220" s="1075"/>
      <c r="DUD220" s="1075"/>
      <c r="DUE220" s="1075"/>
      <c r="DUF220" s="1075"/>
      <c r="DUG220" s="1075"/>
      <c r="DUH220" s="1075"/>
      <c r="DUI220" s="1075"/>
      <c r="DUJ220" s="1075"/>
      <c r="DUK220" s="1075"/>
      <c r="DUL220" s="1075"/>
      <c r="DUM220" s="1075"/>
      <c r="DUN220" s="1075"/>
      <c r="DUO220" s="1074" t="s">
        <v>757</v>
      </c>
      <c r="DUP220" s="1075"/>
      <c r="DUQ220" s="1075"/>
      <c r="DUR220" s="1075"/>
      <c r="DUS220" s="1075"/>
      <c r="DUT220" s="1075"/>
      <c r="DUU220" s="1075"/>
      <c r="DUV220" s="1075"/>
      <c r="DUW220" s="1075"/>
      <c r="DUX220" s="1075"/>
      <c r="DUY220" s="1075"/>
      <c r="DUZ220" s="1075"/>
      <c r="DVA220" s="1075"/>
      <c r="DVB220" s="1075"/>
      <c r="DVC220" s="1075"/>
      <c r="DVD220" s="1075"/>
      <c r="DVE220" s="1074" t="s">
        <v>757</v>
      </c>
      <c r="DVF220" s="1075"/>
      <c r="DVG220" s="1075"/>
      <c r="DVH220" s="1075"/>
      <c r="DVI220" s="1075"/>
      <c r="DVJ220" s="1075"/>
      <c r="DVK220" s="1075"/>
      <c r="DVL220" s="1075"/>
      <c r="DVM220" s="1075"/>
      <c r="DVN220" s="1075"/>
      <c r="DVO220" s="1075"/>
      <c r="DVP220" s="1075"/>
      <c r="DVQ220" s="1075"/>
      <c r="DVR220" s="1075"/>
      <c r="DVS220" s="1075"/>
      <c r="DVT220" s="1075"/>
      <c r="DVU220" s="1074" t="s">
        <v>757</v>
      </c>
      <c r="DVV220" s="1075"/>
      <c r="DVW220" s="1075"/>
      <c r="DVX220" s="1075"/>
      <c r="DVY220" s="1075"/>
      <c r="DVZ220" s="1075"/>
      <c r="DWA220" s="1075"/>
      <c r="DWB220" s="1075"/>
      <c r="DWC220" s="1075"/>
      <c r="DWD220" s="1075"/>
      <c r="DWE220" s="1075"/>
      <c r="DWF220" s="1075"/>
      <c r="DWG220" s="1075"/>
      <c r="DWH220" s="1075"/>
      <c r="DWI220" s="1075"/>
      <c r="DWJ220" s="1075"/>
      <c r="DWK220" s="1074" t="s">
        <v>757</v>
      </c>
      <c r="DWL220" s="1075"/>
      <c r="DWM220" s="1075"/>
      <c r="DWN220" s="1075"/>
      <c r="DWO220" s="1075"/>
      <c r="DWP220" s="1075"/>
      <c r="DWQ220" s="1075"/>
      <c r="DWR220" s="1075"/>
      <c r="DWS220" s="1075"/>
      <c r="DWT220" s="1075"/>
      <c r="DWU220" s="1075"/>
      <c r="DWV220" s="1075"/>
      <c r="DWW220" s="1075"/>
      <c r="DWX220" s="1075"/>
      <c r="DWY220" s="1075"/>
      <c r="DWZ220" s="1075"/>
      <c r="DXA220" s="1074" t="s">
        <v>757</v>
      </c>
      <c r="DXB220" s="1075"/>
      <c r="DXC220" s="1075"/>
      <c r="DXD220" s="1075"/>
      <c r="DXE220" s="1075"/>
      <c r="DXF220" s="1075"/>
      <c r="DXG220" s="1075"/>
      <c r="DXH220" s="1075"/>
      <c r="DXI220" s="1075"/>
      <c r="DXJ220" s="1075"/>
      <c r="DXK220" s="1075"/>
      <c r="DXL220" s="1075"/>
      <c r="DXM220" s="1075"/>
      <c r="DXN220" s="1075"/>
      <c r="DXO220" s="1075"/>
      <c r="DXP220" s="1075"/>
      <c r="DXQ220" s="1074" t="s">
        <v>757</v>
      </c>
      <c r="DXR220" s="1075"/>
      <c r="DXS220" s="1075"/>
      <c r="DXT220" s="1075"/>
      <c r="DXU220" s="1075"/>
      <c r="DXV220" s="1075"/>
      <c r="DXW220" s="1075"/>
      <c r="DXX220" s="1075"/>
      <c r="DXY220" s="1075"/>
      <c r="DXZ220" s="1075"/>
      <c r="DYA220" s="1075"/>
      <c r="DYB220" s="1075"/>
      <c r="DYC220" s="1075"/>
      <c r="DYD220" s="1075"/>
      <c r="DYE220" s="1075"/>
      <c r="DYF220" s="1075"/>
      <c r="DYG220" s="1074" t="s">
        <v>757</v>
      </c>
      <c r="DYH220" s="1075"/>
      <c r="DYI220" s="1075"/>
      <c r="DYJ220" s="1075"/>
      <c r="DYK220" s="1075"/>
      <c r="DYL220" s="1075"/>
      <c r="DYM220" s="1075"/>
      <c r="DYN220" s="1075"/>
      <c r="DYO220" s="1075"/>
      <c r="DYP220" s="1075"/>
      <c r="DYQ220" s="1075"/>
      <c r="DYR220" s="1075"/>
      <c r="DYS220" s="1075"/>
      <c r="DYT220" s="1075"/>
      <c r="DYU220" s="1075"/>
      <c r="DYV220" s="1075"/>
      <c r="DYW220" s="1074" t="s">
        <v>757</v>
      </c>
      <c r="DYX220" s="1075"/>
      <c r="DYY220" s="1075"/>
      <c r="DYZ220" s="1075"/>
      <c r="DZA220" s="1075"/>
      <c r="DZB220" s="1075"/>
      <c r="DZC220" s="1075"/>
      <c r="DZD220" s="1075"/>
      <c r="DZE220" s="1075"/>
      <c r="DZF220" s="1075"/>
      <c r="DZG220" s="1075"/>
      <c r="DZH220" s="1075"/>
      <c r="DZI220" s="1075"/>
      <c r="DZJ220" s="1075"/>
      <c r="DZK220" s="1075"/>
      <c r="DZL220" s="1075"/>
      <c r="DZM220" s="1074" t="s">
        <v>757</v>
      </c>
      <c r="DZN220" s="1075"/>
      <c r="DZO220" s="1075"/>
      <c r="DZP220" s="1075"/>
      <c r="DZQ220" s="1075"/>
      <c r="DZR220" s="1075"/>
      <c r="DZS220" s="1075"/>
      <c r="DZT220" s="1075"/>
      <c r="DZU220" s="1075"/>
      <c r="DZV220" s="1075"/>
      <c r="DZW220" s="1075"/>
      <c r="DZX220" s="1075"/>
      <c r="DZY220" s="1075"/>
      <c r="DZZ220" s="1075"/>
      <c r="EAA220" s="1075"/>
      <c r="EAB220" s="1075"/>
      <c r="EAC220" s="1074" t="s">
        <v>757</v>
      </c>
      <c r="EAD220" s="1075"/>
      <c r="EAE220" s="1075"/>
      <c r="EAF220" s="1075"/>
      <c r="EAG220" s="1075"/>
      <c r="EAH220" s="1075"/>
      <c r="EAI220" s="1075"/>
      <c r="EAJ220" s="1075"/>
      <c r="EAK220" s="1075"/>
      <c r="EAL220" s="1075"/>
      <c r="EAM220" s="1075"/>
      <c r="EAN220" s="1075"/>
      <c r="EAO220" s="1075"/>
      <c r="EAP220" s="1075"/>
      <c r="EAQ220" s="1075"/>
      <c r="EAR220" s="1075"/>
      <c r="EAS220" s="1074" t="s">
        <v>757</v>
      </c>
      <c r="EAT220" s="1075"/>
      <c r="EAU220" s="1075"/>
      <c r="EAV220" s="1075"/>
      <c r="EAW220" s="1075"/>
      <c r="EAX220" s="1075"/>
      <c r="EAY220" s="1075"/>
      <c r="EAZ220" s="1075"/>
      <c r="EBA220" s="1075"/>
      <c r="EBB220" s="1075"/>
      <c r="EBC220" s="1075"/>
      <c r="EBD220" s="1075"/>
      <c r="EBE220" s="1075"/>
      <c r="EBF220" s="1075"/>
      <c r="EBG220" s="1075"/>
      <c r="EBH220" s="1075"/>
      <c r="EBI220" s="1074" t="s">
        <v>757</v>
      </c>
      <c r="EBJ220" s="1075"/>
      <c r="EBK220" s="1075"/>
      <c r="EBL220" s="1075"/>
      <c r="EBM220" s="1075"/>
      <c r="EBN220" s="1075"/>
      <c r="EBO220" s="1075"/>
      <c r="EBP220" s="1075"/>
      <c r="EBQ220" s="1075"/>
      <c r="EBR220" s="1075"/>
      <c r="EBS220" s="1075"/>
      <c r="EBT220" s="1075"/>
      <c r="EBU220" s="1075"/>
      <c r="EBV220" s="1075"/>
      <c r="EBW220" s="1075"/>
      <c r="EBX220" s="1075"/>
      <c r="EBY220" s="1074" t="s">
        <v>757</v>
      </c>
      <c r="EBZ220" s="1075"/>
      <c r="ECA220" s="1075"/>
      <c r="ECB220" s="1075"/>
      <c r="ECC220" s="1075"/>
      <c r="ECD220" s="1075"/>
      <c r="ECE220" s="1075"/>
      <c r="ECF220" s="1075"/>
      <c r="ECG220" s="1075"/>
      <c r="ECH220" s="1075"/>
      <c r="ECI220" s="1075"/>
      <c r="ECJ220" s="1075"/>
      <c r="ECK220" s="1075"/>
      <c r="ECL220" s="1075"/>
      <c r="ECM220" s="1075"/>
      <c r="ECN220" s="1075"/>
      <c r="ECO220" s="1074" t="s">
        <v>757</v>
      </c>
      <c r="ECP220" s="1075"/>
      <c r="ECQ220" s="1075"/>
      <c r="ECR220" s="1075"/>
      <c r="ECS220" s="1075"/>
      <c r="ECT220" s="1075"/>
      <c r="ECU220" s="1075"/>
      <c r="ECV220" s="1075"/>
      <c r="ECW220" s="1075"/>
      <c r="ECX220" s="1075"/>
      <c r="ECY220" s="1075"/>
      <c r="ECZ220" s="1075"/>
      <c r="EDA220" s="1075"/>
      <c r="EDB220" s="1075"/>
      <c r="EDC220" s="1075"/>
      <c r="EDD220" s="1075"/>
      <c r="EDE220" s="1074" t="s">
        <v>757</v>
      </c>
      <c r="EDF220" s="1075"/>
      <c r="EDG220" s="1075"/>
      <c r="EDH220" s="1075"/>
      <c r="EDI220" s="1075"/>
      <c r="EDJ220" s="1075"/>
      <c r="EDK220" s="1075"/>
      <c r="EDL220" s="1075"/>
      <c r="EDM220" s="1075"/>
      <c r="EDN220" s="1075"/>
      <c r="EDO220" s="1075"/>
      <c r="EDP220" s="1075"/>
      <c r="EDQ220" s="1075"/>
      <c r="EDR220" s="1075"/>
      <c r="EDS220" s="1075"/>
      <c r="EDT220" s="1075"/>
      <c r="EDU220" s="1074" t="s">
        <v>757</v>
      </c>
      <c r="EDV220" s="1075"/>
      <c r="EDW220" s="1075"/>
      <c r="EDX220" s="1075"/>
      <c r="EDY220" s="1075"/>
      <c r="EDZ220" s="1075"/>
      <c r="EEA220" s="1075"/>
      <c r="EEB220" s="1075"/>
      <c r="EEC220" s="1075"/>
      <c r="EED220" s="1075"/>
      <c r="EEE220" s="1075"/>
      <c r="EEF220" s="1075"/>
      <c r="EEG220" s="1075"/>
      <c r="EEH220" s="1075"/>
      <c r="EEI220" s="1075"/>
      <c r="EEJ220" s="1075"/>
      <c r="EEK220" s="1074" t="s">
        <v>757</v>
      </c>
      <c r="EEL220" s="1075"/>
      <c r="EEM220" s="1075"/>
      <c r="EEN220" s="1075"/>
      <c r="EEO220" s="1075"/>
      <c r="EEP220" s="1075"/>
      <c r="EEQ220" s="1075"/>
      <c r="EER220" s="1075"/>
      <c r="EES220" s="1075"/>
      <c r="EET220" s="1075"/>
      <c r="EEU220" s="1075"/>
      <c r="EEV220" s="1075"/>
      <c r="EEW220" s="1075"/>
      <c r="EEX220" s="1075"/>
      <c r="EEY220" s="1075"/>
      <c r="EEZ220" s="1075"/>
      <c r="EFA220" s="1074" t="s">
        <v>757</v>
      </c>
      <c r="EFB220" s="1075"/>
      <c r="EFC220" s="1075"/>
      <c r="EFD220" s="1075"/>
      <c r="EFE220" s="1075"/>
      <c r="EFF220" s="1075"/>
      <c r="EFG220" s="1075"/>
      <c r="EFH220" s="1075"/>
      <c r="EFI220" s="1075"/>
      <c r="EFJ220" s="1075"/>
      <c r="EFK220" s="1075"/>
      <c r="EFL220" s="1075"/>
      <c r="EFM220" s="1075"/>
      <c r="EFN220" s="1075"/>
      <c r="EFO220" s="1075"/>
      <c r="EFP220" s="1075"/>
      <c r="EFQ220" s="1074" t="s">
        <v>757</v>
      </c>
      <c r="EFR220" s="1075"/>
      <c r="EFS220" s="1075"/>
      <c r="EFT220" s="1075"/>
      <c r="EFU220" s="1075"/>
      <c r="EFV220" s="1075"/>
      <c r="EFW220" s="1075"/>
      <c r="EFX220" s="1075"/>
      <c r="EFY220" s="1075"/>
      <c r="EFZ220" s="1075"/>
      <c r="EGA220" s="1075"/>
      <c r="EGB220" s="1075"/>
      <c r="EGC220" s="1075"/>
      <c r="EGD220" s="1075"/>
      <c r="EGE220" s="1075"/>
      <c r="EGF220" s="1075"/>
      <c r="EGG220" s="1074" t="s">
        <v>757</v>
      </c>
      <c r="EGH220" s="1075"/>
      <c r="EGI220" s="1075"/>
      <c r="EGJ220" s="1075"/>
      <c r="EGK220" s="1075"/>
      <c r="EGL220" s="1075"/>
      <c r="EGM220" s="1075"/>
      <c r="EGN220" s="1075"/>
      <c r="EGO220" s="1075"/>
      <c r="EGP220" s="1075"/>
      <c r="EGQ220" s="1075"/>
      <c r="EGR220" s="1075"/>
      <c r="EGS220" s="1075"/>
      <c r="EGT220" s="1075"/>
      <c r="EGU220" s="1075"/>
      <c r="EGV220" s="1075"/>
      <c r="EGW220" s="1074" t="s">
        <v>757</v>
      </c>
      <c r="EGX220" s="1075"/>
      <c r="EGY220" s="1075"/>
      <c r="EGZ220" s="1075"/>
      <c r="EHA220" s="1075"/>
      <c r="EHB220" s="1075"/>
      <c r="EHC220" s="1075"/>
      <c r="EHD220" s="1075"/>
      <c r="EHE220" s="1075"/>
      <c r="EHF220" s="1075"/>
      <c r="EHG220" s="1075"/>
      <c r="EHH220" s="1075"/>
      <c r="EHI220" s="1075"/>
      <c r="EHJ220" s="1075"/>
      <c r="EHK220" s="1075"/>
      <c r="EHL220" s="1075"/>
      <c r="EHM220" s="1074" t="s">
        <v>757</v>
      </c>
      <c r="EHN220" s="1075"/>
      <c r="EHO220" s="1075"/>
      <c r="EHP220" s="1075"/>
      <c r="EHQ220" s="1075"/>
      <c r="EHR220" s="1075"/>
      <c r="EHS220" s="1075"/>
      <c r="EHT220" s="1075"/>
      <c r="EHU220" s="1075"/>
      <c r="EHV220" s="1075"/>
      <c r="EHW220" s="1075"/>
      <c r="EHX220" s="1075"/>
      <c r="EHY220" s="1075"/>
      <c r="EHZ220" s="1075"/>
      <c r="EIA220" s="1075"/>
      <c r="EIB220" s="1075"/>
      <c r="EIC220" s="1074" t="s">
        <v>757</v>
      </c>
      <c r="EID220" s="1075"/>
      <c r="EIE220" s="1075"/>
      <c r="EIF220" s="1075"/>
      <c r="EIG220" s="1075"/>
      <c r="EIH220" s="1075"/>
      <c r="EII220" s="1075"/>
      <c r="EIJ220" s="1075"/>
      <c r="EIK220" s="1075"/>
      <c r="EIL220" s="1075"/>
      <c r="EIM220" s="1075"/>
      <c r="EIN220" s="1075"/>
      <c r="EIO220" s="1075"/>
      <c r="EIP220" s="1075"/>
      <c r="EIQ220" s="1075"/>
      <c r="EIR220" s="1075"/>
      <c r="EIS220" s="1074" t="s">
        <v>757</v>
      </c>
      <c r="EIT220" s="1075"/>
      <c r="EIU220" s="1075"/>
      <c r="EIV220" s="1075"/>
      <c r="EIW220" s="1075"/>
      <c r="EIX220" s="1075"/>
      <c r="EIY220" s="1075"/>
      <c r="EIZ220" s="1075"/>
      <c r="EJA220" s="1075"/>
      <c r="EJB220" s="1075"/>
      <c r="EJC220" s="1075"/>
      <c r="EJD220" s="1075"/>
      <c r="EJE220" s="1075"/>
      <c r="EJF220" s="1075"/>
      <c r="EJG220" s="1075"/>
      <c r="EJH220" s="1075"/>
      <c r="EJI220" s="1074" t="s">
        <v>757</v>
      </c>
      <c r="EJJ220" s="1075"/>
      <c r="EJK220" s="1075"/>
      <c r="EJL220" s="1075"/>
      <c r="EJM220" s="1075"/>
      <c r="EJN220" s="1075"/>
      <c r="EJO220" s="1075"/>
      <c r="EJP220" s="1075"/>
      <c r="EJQ220" s="1075"/>
      <c r="EJR220" s="1075"/>
      <c r="EJS220" s="1075"/>
      <c r="EJT220" s="1075"/>
      <c r="EJU220" s="1075"/>
      <c r="EJV220" s="1075"/>
      <c r="EJW220" s="1075"/>
      <c r="EJX220" s="1075"/>
      <c r="EJY220" s="1074" t="s">
        <v>757</v>
      </c>
      <c r="EJZ220" s="1075"/>
      <c r="EKA220" s="1075"/>
      <c r="EKB220" s="1075"/>
      <c r="EKC220" s="1075"/>
      <c r="EKD220" s="1075"/>
      <c r="EKE220" s="1075"/>
      <c r="EKF220" s="1075"/>
      <c r="EKG220" s="1075"/>
      <c r="EKH220" s="1075"/>
      <c r="EKI220" s="1075"/>
      <c r="EKJ220" s="1075"/>
      <c r="EKK220" s="1075"/>
      <c r="EKL220" s="1075"/>
      <c r="EKM220" s="1075"/>
      <c r="EKN220" s="1075"/>
      <c r="EKO220" s="1074" t="s">
        <v>757</v>
      </c>
      <c r="EKP220" s="1075"/>
      <c r="EKQ220" s="1075"/>
      <c r="EKR220" s="1075"/>
      <c r="EKS220" s="1075"/>
      <c r="EKT220" s="1075"/>
      <c r="EKU220" s="1075"/>
      <c r="EKV220" s="1075"/>
      <c r="EKW220" s="1075"/>
      <c r="EKX220" s="1075"/>
      <c r="EKY220" s="1075"/>
      <c r="EKZ220" s="1075"/>
      <c r="ELA220" s="1075"/>
      <c r="ELB220" s="1075"/>
      <c r="ELC220" s="1075"/>
      <c r="ELD220" s="1075"/>
      <c r="ELE220" s="1074" t="s">
        <v>757</v>
      </c>
      <c r="ELF220" s="1075"/>
      <c r="ELG220" s="1075"/>
      <c r="ELH220" s="1075"/>
      <c r="ELI220" s="1075"/>
      <c r="ELJ220" s="1075"/>
      <c r="ELK220" s="1075"/>
      <c r="ELL220" s="1075"/>
      <c r="ELM220" s="1075"/>
      <c r="ELN220" s="1075"/>
      <c r="ELO220" s="1075"/>
      <c r="ELP220" s="1075"/>
      <c r="ELQ220" s="1075"/>
      <c r="ELR220" s="1075"/>
      <c r="ELS220" s="1075"/>
      <c r="ELT220" s="1075"/>
      <c r="ELU220" s="1074" t="s">
        <v>757</v>
      </c>
      <c r="ELV220" s="1075"/>
      <c r="ELW220" s="1075"/>
      <c r="ELX220" s="1075"/>
      <c r="ELY220" s="1075"/>
      <c r="ELZ220" s="1075"/>
      <c r="EMA220" s="1075"/>
      <c r="EMB220" s="1075"/>
      <c r="EMC220" s="1075"/>
      <c r="EMD220" s="1075"/>
      <c r="EME220" s="1075"/>
      <c r="EMF220" s="1075"/>
      <c r="EMG220" s="1075"/>
      <c r="EMH220" s="1075"/>
      <c r="EMI220" s="1075"/>
      <c r="EMJ220" s="1075"/>
      <c r="EMK220" s="1074" t="s">
        <v>757</v>
      </c>
      <c r="EML220" s="1075"/>
      <c r="EMM220" s="1075"/>
      <c r="EMN220" s="1075"/>
      <c r="EMO220" s="1075"/>
      <c r="EMP220" s="1075"/>
      <c r="EMQ220" s="1075"/>
      <c r="EMR220" s="1075"/>
      <c r="EMS220" s="1075"/>
      <c r="EMT220" s="1075"/>
      <c r="EMU220" s="1075"/>
      <c r="EMV220" s="1075"/>
      <c r="EMW220" s="1075"/>
      <c r="EMX220" s="1075"/>
      <c r="EMY220" s="1075"/>
      <c r="EMZ220" s="1075"/>
      <c r="ENA220" s="1074" t="s">
        <v>757</v>
      </c>
      <c r="ENB220" s="1075"/>
      <c r="ENC220" s="1075"/>
      <c r="END220" s="1075"/>
      <c r="ENE220" s="1075"/>
      <c r="ENF220" s="1075"/>
      <c r="ENG220" s="1075"/>
      <c r="ENH220" s="1075"/>
      <c r="ENI220" s="1075"/>
      <c r="ENJ220" s="1075"/>
      <c r="ENK220" s="1075"/>
      <c r="ENL220" s="1075"/>
      <c r="ENM220" s="1075"/>
      <c r="ENN220" s="1075"/>
      <c r="ENO220" s="1075"/>
      <c r="ENP220" s="1075"/>
      <c r="ENQ220" s="1074" t="s">
        <v>757</v>
      </c>
      <c r="ENR220" s="1075"/>
      <c r="ENS220" s="1075"/>
      <c r="ENT220" s="1075"/>
      <c r="ENU220" s="1075"/>
      <c r="ENV220" s="1075"/>
      <c r="ENW220" s="1075"/>
      <c r="ENX220" s="1075"/>
      <c r="ENY220" s="1075"/>
      <c r="ENZ220" s="1075"/>
      <c r="EOA220" s="1075"/>
      <c r="EOB220" s="1075"/>
      <c r="EOC220" s="1075"/>
      <c r="EOD220" s="1075"/>
      <c r="EOE220" s="1075"/>
      <c r="EOF220" s="1075"/>
      <c r="EOG220" s="1074" t="s">
        <v>757</v>
      </c>
      <c r="EOH220" s="1075"/>
      <c r="EOI220" s="1075"/>
      <c r="EOJ220" s="1075"/>
      <c r="EOK220" s="1075"/>
      <c r="EOL220" s="1075"/>
      <c r="EOM220" s="1075"/>
      <c r="EON220" s="1075"/>
      <c r="EOO220" s="1075"/>
      <c r="EOP220" s="1075"/>
      <c r="EOQ220" s="1075"/>
      <c r="EOR220" s="1075"/>
      <c r="EOS220" s="1075"/>
      <c r="EOT220" s="1075"/>
      <c r="EOU220" s="1075"/>
      <c r="EOV220" s="1075"/>
      <c r="EOW220" s="1074" t="s">
        <v>757</v>
      </c>
      <c r="EOX220" s="1075"/>
      <c r="EOY220" s="1075"/>
      <c r="EOZ220" s="1075"/>
      <c r="EPA220" s="1075"/>
      <c r="EPB220" s="1075"/>
      <c r="EPC220" s="1075"/>
      <c r="EPD220" s="1075"/>
      <c r="EPE220" s="1075"/>
      <c r="EPF220" s="1075"/>
      <c r="EPG220" s="1075"/>
      <c r="EPH220" s="1075"/>
      <c r="EPI220" s="1075"/>
      <c r="EPJ220" s="1075"/>
      <c r="EPK220" s="1075"/>
      <c r="EPL220" s="1075"/>
      <c r="EPM220" s="1074" t="s">
        <v>757</v>
      </c>
      <c r="EPN220" s="1075"/>
      <c r="EPO220" s="1075"/>
      <c r="EPP220" s="1075"/>
      <c r="EPQ220" s="1075"/>
      <c r="EPR220" s="1075"/>
      <c r="EPS220" s="1075"/>
      <c r="EPT220" s="1075"/>
      <c r="EPU220" s="1075"/>
      <c r="EPV220" s="1075"/>
      <c r="EPW220" s="1075"/>
      <c r="EPX220" s="1075"/>
      <c r="EPY220" s="1075"/>
      <c r="EPZ220" s="1075"/>
      <c r="EQA220" s="1075"/>
      <c r="EQB220" s="1075"/>
      <c r="EQC220" s="1074" t="s">
        <v>757</v>
      </c>
      <c r="EQD220" s="1075"/>
      <c r="EQE220" s="1075"/>
      <c r="EQF220" s="1075"/>
      <c r="EQG220" s="1075"/>
      <c r="EQH220" s="1075"/>
      <c r="EQI220" s="1075"/>
      <c r="EQJ220" s="1075"/>
      <c r="EQK220" s="1075"/>
      <c r="EQL220" s="1075"/>
      <c r="EQM220" s="1075"/>
      <c r="EQN220" s="1075"/>
      <c r="EQO220" s="1075"/>
      <c r="EQP220" s="1075"/>
      <c r="EQQ220" s="1075"/>
      <c r="EQR220" s="1075"/>
      <c r="EQS220" s="1074" t="s">
        <v>757</v>
      </c>
      <c r="EQT220" s="1075"/>
      <c r="EQU220" s="1075"/>
      <c r="EQV220" s="1075"/>
      <c r="EQW220" s="1075"/>
      <c r="EQX220" s="1075"/>
      <c r="EQY220" s="1075"/>
      <c r="EQZ220" s="1075"/>
      <c r="ERA220" s="1075"/>
      <c r="ERB220" s="1075"/>
      <c r="ERC220" s="1075"/>
      <c r="ERD220" s="1075"/>
      <c r="ERE220" s="1075"/>
      <c r="ERF220" s="1075"/>
      <c r="ERG220" s="1075"/>
      <c r="ERH220" s="1075"/>
      <c r="ERI220" s="1074" t="s">
        <v>757</v>
      </c>
      <c r="ERJ220" s="1075"/>
      <c r="ERK220" s="1075"/>
      <c r="ERL220" s="1075"/>
      <c r="ERM220" s="1075"/>
      <c r="ERN220" s="1075"/>
      <c r="ERO220" s="1075"/>
      <c r="ERP220" s="1075"/>
      <c r="ERQ220" s="1075"/>
      <c r="ERR220" s="1075"/>
      <c r="ERS220" s="1075"/>
      <c r="ERT220" s="1075"/>
      <c r="ERU220" s="1075"/>
      <c r="ERV220" s="1075"/>
      <c r="ERW220" s="1075"/>
      <c r="ERX220" s="1075"/>
      <c r="ERY220" s="1074" t="s">
        <v>757</v>
      </c>
      <c r="ERZ220" s="1075"/>
      <c r="ESA220" s="1075"/>
      <c r="ESB220" s="1075"/>
      <c r="ESC220" s="1075"/>
      <c r="ESD220" s="1075"/>
      <c r="ESE220" s="1075"/>
      <c r="ESF220" s="1075"/>
      <c r="ESG220" s="1075"/>
      <c r="ESH220" s="1075"/>
      <c r="ESI220" s="1075"/>
      <c r="ESJ220" s="1075"/>
      <c r="ESK220" s="1075"/>
      <c r="ESL220" s="1075"/>
      <c r="ESM220" s="1075"/>
      <c r="ESN220" s="1075"/>
      <c r="ESO220" s="1074" t="s">
        <v>757</v>
      </c>
      <c r="ESP220" s="1075"/>
      <c r="ESQ220" s="1075"/>
      <c r="ESR220" s="1075"/>
      <c r="ESS220" s="1075"/>
      <c r="EST220" s="1075"/>
      <c r="ESU220" s="1075"/>
      <c r="ESV220" s="1075"/>
      <c r="ESW220" s="1075"/>
      <c r="ESX220" s="1075"/>
      <c r="ESY220" s="1075"/>
      <c r="ESZ220" s="1075"/>
      <c r="ETA220" s="1075"/>
      <c r="ETB220" s="1075"/>
      <c r="ETC220" s="1075"/>
      <c r="ETD220" s="1075"/>
      <c r="ETE220" s="1074" t="s">
        <v>757</v>
      </c>
      <c r="ETF220" s="1075"/>
      <c r="ETG220" s="1075"/>
      <c r="ETH220" s="1075"/>
      <c r="ETI220" s="1075"/>
      <c r="ETJ220" s="1075"/>
      <c r="ETK220" s="1075"/>
      <c r="ETL220" s="1075"/>
      <c r="ETM220" s="1075"/>
      <c r="ETN220" s="1075"/>
      <c r="ETO220" s="1075"/>
      <c r="ETP220" s="1075"/>
      <c r="ETQ220" s="1075"/>
      <c r="ETR220" s="1075"/>
      <c r="ETS220" s="1075"/>
      <c r="ETT220" s="1075"/>
      <c r="ETU220" s="1074" t="s">
        <v>757</v>
      </c>
      <c r="ETV220" s="1075"/>
      <c r="ETW220" s="1075"/>
      <c r="ETX220" s="1075"/>
      <c r="ETY220" s="1075"/>
      <c r="ETZ220" s="1075"/>
      <c r="EUA220" s="1075"/>
      <c r="EUB220" s="1075"/>
      <c r="EUC220" s="1075"/>
      <c r="EUD220" s="1075"/>
      <c r="EUE220" s="1075"/>
      <c r="EUF220" s="1075"/>
      <c r="EUG220" s="1075"/>
      <c r="EUH220" s="1075"/>
      <c r="EUI220" s="1075"/>
      <c r="EUJ220" s="1075"/>
      <c r="EUK220" s="1074" t="s">
        <v>757</v>
      </c>
      <c r="EUL220" s="1075"/>
      <c r="EUM220" s="1075"/>
      <c r="EUN220" s="1075"/>
      <c r="EUO220" s="1075"/>
      <c r="EUP220" s="1075"/>
      <c r="EUQ220" s="1075"/>
      <c r="EUR220" s="1075"/>
      <c r="EUS220" s="1075"/>
      <c r="EUT220" s="1075"/>
      <c r="EUU220" s="1075"/>
      <c r="EUV220" s="1075"/>
      <c r="EUW220" s="1075"/>
      <c r="EUX220" s="1075"/>
      <c r="EUY220" s="1075"/>
      <c r="EUZ220" s="1075"/>
      <c r="EVA220" s="1074" t="s">
        <v>757</v>
      </c>
      <c r="EVB220" s="1075"/>
      <c r="EVC220" s="1075"/>
      <c r="EVD220" s="1075"/>
      <c r="EVE220" s="1075"/>
      <c r="EVF220" s="1075"/>
      <c r="EVG220" s="1075"/>
      <c r="EVH220" s="1075"/>
      <c r="EVI220" s="1075"/>
      <c r="EVJ220" s="1075"/>
      <c r="EVK220" s="1075"/>
      <c r="EVL220" s="1075"/>
      <c r="EVM220" s="1075"/>
      <c r="EVN220" s="1075"/>
      <c r="EVO220" s="1075"/>
      <c r="EVP220" s="1075"/>
      <c r="EVQ220" s="1074" t="s">
        <v>757</v>
      </c>
      <c r="EVR220" s="1075"/>
      <c r="EVS220" s="1075"/>
      <c r="EVT220" s="1075"/>
      <c r="EVU220" s="1075"/>
      <c r="EVV220" s="1075"/>
      <c r="EVW220" s="1075"/>
      <c r="EVX220" s="1075"/>
      <c r="EVY220" s="1075"/>
      <c r="EVZ220" s="1075"/>
      <c r="EWA220" s="1075"/>
      <c r="EWB220" s="1075"/>
      <c r="EWC220" s="1075"/>
      <c r="EWD220" s="1075"/>
      <c r="EWE220" s="1075"/>
      <c r="EWF220" s="1075"/>
      <c r="EWG220" s="1074" t="s">
        <v>757</v>
      </c>
      <c r="EWH220" s="1075"/>
      <c r="EWI220" s="1075"/>
      <c r="EWJ220" s="1075"/>
      <c r="EWK220" s="1075"/>
      <c r="EWL220" s="1075"/>
      <c r="EWM220" s="1075"/>
      <c r="EWN220" s="1075"/>
      <c r="EWO220" s="1075"/>
      <c r="EWP220" s="1075"/>
      <c r="EWQ220" s="1075"/>
      <c r="EWR220" s="1075"/>
      <c r="EWS220" s="1075"/>
      <c r="EWT220" s="1075"/>
      <c r="EWU220" s="1075"/>
      <c r="EWV220" s="1075"/>
      <c r="EWW220" s="1074" t="s">
        <v>757</v>
      </c>
      <c r="EWX220" s="1075"/>
      <c r="EWY220" s="1075"/>
      <c r="EWZ220" s="1075"/>
      <c r="EXA220" s="1075"/>
      <c r="EXB220" s="1075"/>
      <c r="EXC220" s="1075"/>
      <c r="EXD220" s="1075"/>
      <c r="EXE220" s="1075"/>
      <c r="EXF220" s="1075"/>
      <c r="EXG220" s="1075"/>
      <c r="EXH220" s="1075"/>
      <c r="EXI220" s="1075"/>
      <c r="EXJ220" s="1075"/>
      <c r="EXK220" s="1075"/>
      <c r="EXL220" s="1075"/>
      <c r="EXM220" s="1074" t="s">
        <v>757</v>
      </c>
      <c r="EXN220" s="1075"/>
      <c r="EXO220" s="1075"/>
      <c r="EXP220" s="1075"/>
      <c r="EXQ220" s="1075"/>
      <c r="EXR220" s="1075"/>
      <c r="EXS220" s="1075"/>
      <c r="EXT220" s="1075"/>
      <c r="EXU220" s="1075"/>
      <c r="EXV220" s="1075"/>
      <c r="EXW220" s="1075"/>
      <c r="EXX220" s="1075"/>
      <c r="EXY220" s="1075"/>
      <c r="EXZ220" s="1075"/>
      <c r="EYA220" s="1075"/>
      <c r="EYB220" s="1075"/>
      <c r="EYC220" s="1074" t="s">
        <v>757</v>
      </c>
      <c r="EYD220" s="1075"/>
      <c r="EYE220" s="1075"/>
      <c r="EYF220" s="1075"/>
      <c r="EYG220" s="1075"/>
      <c r="EYH220" s="1075"/>
      <c r="EYI220" s="1075"/>
      <c r="EYJ220" s="1075"/>
      <c r="EYK220" s="1075"/>
      <c r="EYL220" s="1075"/>
      <c r="EYM220" s="1075"/>
      <c r="EYN220" s="1075"/>
      <c r="EYO220" s="1075"/>
      <c r="EYP220" s="1075"/>
      <c r="EYQ220" s="1075"/>
      <c r="EYR220" s="1075"/>
      <c r="EYS220" s="1074" t="s">
        <v>757</v>
      </c>
      <c r="EYT220" s="1075"/>
      <c r="EYU220" s="1075"/>
      <c r="EYV220" s="1075"/>
      <c r="EYW220" s="1075"/>
      <c r="EYX220" s="1075"/>
      <c r="EYY220" s="1075"/>
      <c r="EYZ220" s="1075"/>
      <c r="EZA220" s="1075"/>
      <c r="EZB220" s="1075"/>
      <c r="EZC220" s="1075"/>
      <c r="EZD220" s="1075"/>
      <c r="EZE220" s="1075"/>
      <c r="EZF220" s="1075"/>
      <c r="EZG220" s="1075"/>
      <c r="EZH220" s="1075"/>
      <c r="EZI220" s="1074" t="s">
        <v>757</v>
      </c>
      <c r="EZJ220" s="1075"/>
      <c r="EZK220" s="1075"/>
      <c r="EZL220" s="1075"/>
      <c r="EZM220" s="1075"/>
      <c r="EZN220" s="1075"/>
      <c r="EZO220" s="1075"/>
      <c r="EZP220" s="1075"/>
      <c r="EZQ220" s="1075"/>
      <c r="EZR220" s="1075"/>
      <c r="EZS220" s="1075"/>
      <c r="EZT220" s="1075"/>
      <c r="EZU220" s="1075"/>
      <c r="EZV220" s="1075"/>
      <c r="EZW220" s="1075"/>
      <c r="EZX220" s="1075"/>
      <c r="EZY220" s="1074" t="s">
        <v>757</v>
      </c>
      <c r="EZZ220" s="1075"/>
      <c r="FAA220" s="1075"/>
      <c r="FAB220" s="1075"/>
      <c r="FAC220" s="1075"/>
      <c r="FAD220" s="1075"/>
      <c r="FAE220" s="1075"/>
      <c r="FAF220" s="1075"/>
      <c r="FAG220" s="1075"/>
      <c r="FAH220" s="1075"/>
      <c r="FAI220" s="1075"/>
      <c r="FAJ220" s="1075"/>
      <c r="FAK220" s="1075"/>
      <c r="FAL220" s="1075"/>
      <c r="FAM220" s="1075"/>
      <c r="FAN220" s="1075"/>
      <c r="FAO220" s="1074" t="s">
        <v>757</v>
      </c>
      <c r="FAP220" s="1075"/>
      <c r="FAQ220" s="1075"/>
      <c r="FAR220" s="1075"/>
      <c r="FAS220" s="1075"/>
      <c r="FAT220" s="1075"/>
      <c r="FAU220" s="1075"/>
      <c r="FAV220" s="1075"/>
      <c r="FAW220" s="1075"/>
      <c r="FAX220" s="1075"/>
      <c r="FAY220" s="1075"/>
      <c r="FAZ220" s="1075"/>
      <c r="FBA220" s="1075"/>
      <c r="FBB220" s="1075"/>
      <c r="FBC220" s="1075"/>
      <c r="FBD220" s="1075"/>
      <c r="FBE220" s="1074" t="s">
        <v>757</v>
      </c>
      <c r="FBF220" s="1075"/>
      <c r="FBG220" s="1075"/>
      <c r="FBH220" s="1075"/>
      <c r="FBI220" s="1075"/>
      <c r="FBJ220" s="1075"/>
      <c r="FBK220" s="1075"/>
      <c r="FBL220" s="1075"/>
      <c r="FBM220" s="1075"/>
      <c r="FBN220" s="1075"/>
      <c r="FBO220" s="1075"/>
      <c r="FBP220" s="1075"/>
      <c r="FBQ220" s="1075"/>
      <c r="FBR220" s="1075"/>
      <c r="FBS220" s="1075"/>
      <c r="FBT220" s="1075"/>
      <c r="FBU220" s="1074" t="s">
        <v>757</v>
      </c>
      <c r="FBV220" s="1075"/>
      <c r="FBW220" s="1075"/>
      <c r="FBX220" s="1075"/>
      <c r="FBY220" s="1075"/>
      <c r="FBZ220" s="1075"/>
      <c r="FCA220" s="1075"/>
      <c r="FCB220" s="1075"/>
      <c r="FCC220" s="1075"/>
      <c r="FCD220" s="1075"/>
      <c r="FCE220" s="1075"/>
      <c r="FCF220" s="1075"/>
      <c r="FCG220" s="1075"/>
      <c r="FCH220" s="1075"/>
      <c r="FCI220" s="1075"/>
      <c r="FCJ220" s="1075"/>
      <c r="FCK220" s="1074" t="s">
        <v>757</v>
      </c>
      <c r="FCL220" s="1075"/>
      <c r="FCM220" s="1075"/>
      <c r="FCN220" s="1075"/>
      <c r="FCO220" s="1075"/>
      <c r="FCP220" s="1075"/>
      <c r="FCQ220" s="1075"/>
      <c r="FCR220" s="1075"/>
      <c r="FCS220" s="1075"/>
      <c r="FCT220" s="1075"/>
      <c r="FCU220" s="1075"/>
      <c r="FCV220" s="1075"/>
      <c r="FCW220" s="1075"/>
      <c r="FCX220" s="1075"/>
      <c r="FCY220" s="1075"/>
      <c r="FCZ220" s="1075"/>
      <c r="FDA220" s="1074" t="s">
        <v>757</v>
      </c>
      <c r="FDB220" s="1075"/>
      <c r="FDC220" s="1075"/>
      <c r="FDD220" s="1075"/>
      <c r="FDE220" s="1075"/>
      <c r="FDF220" s="1075"/>
      <c r="FDG220" s="1075"/>
      <c r="FDH220" s="1075"/>
      <c r="FDI220" s="1075"/>
      <c r="FDJ220" s="1075"/>
      <c r="FDK220" s="1075"/>
      <c r="FDL220" s="1075"/>
      <c r="FDM220" s="1075"/>
      <c r="FDN220" s="1075"/>
      <c r="FDO220" s="1075"/>
      <c r="FDP220" s="1075"/>
      <c r="FDQ220" s="1074" t="s">
        <v>757</v>
      </c>
      <c r="FDR220" s="1075"/>
      <c r="FDS220" s="1075"/>
      <c r="FDT220" s="1075"/>
      <c r="FDU220" s="1075"/>
      <c r="FDV220" s="1075"/>
      <c r="FDW220" s="1075"/>
      <c r="FDX220" s="1075"/>
      <c r="FDY220" s="1075"/>
      <c r="FDZ220" s="1075"/>
      <c r="FEA220" s="1075"/>
      <c r="FEB220" s="1075"/>
      <c r="FEC220" s="1075"/>
      <c r="FED220" s="1075"/>
      <c r="FEE220" s="1075"/>
      <c r="FEF220" s="1075"/>
      <c r="FEG220" s="1074" t="s">
        <v>757</v>
      </c>
      <c r="FEH220" s="1075"/>
      <c r="FEI220" s="1075"/>
      <c r="FEJ220" s="1075"/>
      <c r="FEK220" s="1075"/>
      <c r="FEL220" s="1075"/>
      <c r="FEM220" s="1075"/>
      <c r="FEN220" s="1075"/>
      <c r="FEO220" s="1075"/>
      <c r="FEP220" s="1075"/>
      <c r="FEQ220" s="1075"/>
      <c r="FER220" s="1075"/>
      <c r="FES220" s="1075"/>
      <c r="FET220" s="1075"/>
      <c r="FEU220" s="1075"/>
      <c r="FEV220" s="1075"/>
      <c r="FEW220" s="1074" t="s">
        <v>757</v>
      </c>
      <c r="FEX220" s="1075"/>
      <c r="FEY220" s="1075"/>
      <c r="FEZ220" s="1075"/>
      <c r="FFA220" s="1075"/>
      <c r="FFB220" s="1075"/>
      <c r="FFC220" s="1075"/>
      <c r="FFD220" s="1075"/>
      <c r="FFE220" s="1075"/>
      <c r="FFF220" s="1075"/>
      <c r="FFG220" s="1075"/>
      <c r="FFH220" s="1075"/>
      <c r="FFI220" s="1075"/>
      <c r="FFJ220" s="1075"/>
      <c r="FFK220" s="1075"/>
      <c r="FFL220" s="1075"/>
      <c r="FFM220" s="1074" t="s">
        <v>757</v>
      </c>
      <c r="FFN220" s="1075"/>
      <c r="FFO220" s="1075"/>
      <c r="FFP220" s="1075"/>
      <c r="FFQ220" s="1075"/>
      <c r="FFR220" s="1075"/>
      <c r="FFS220" s="1075"/>
      <c r="FFT220" s="1075"/>
      <c r="FFU220" s="1075"/>
      <c r="FFV220" s="1075"/>
      <c r="FFW220" s="1075"/>
      <c r="FFX220" s="1075"/>
      <c r="FFY220" s="1075"/>
      <c r="FFZ220" s="1075"/>
      <c r="FGA220" s="1075"/>
      <c r="FGB220" s="1075"/>
      <c r="FGC220" s="1074" t="s">
        <v>757</v>
      </c>
      <c r="FGD220" s="1075"/>
      <c r="FGE220" s="1075"/>
      <c r="FGF220" s="1075"/>
      <c r="FGG220" s="1075"/>
      <c r="FGH220" s="1075"/>
      <c r="FGI220" s="1075"/>
      <c r="FGJ220" s="1075"/>
      <c r="FGK220" s="1075"/>
      <c r="FGL220" s="1075"/>
      <c r="FGM220" s="1075"/>
      <c r="FGN220" s="1075"/>
      <c r="FGO220" s="1075"/>
      <c r="FGP220" s="1075"/>
      <c r="FGQ220" s="1075"/>
      <c r="FGR220" s="1075"/>
      <c r="FGS220" s="1074" t="s">
        <v>757</v>
      </c>
      <c r="FGT220" s="1075"/>
      <c r="FGU220" s="1075"/>
      <c r="FGV220" s="1075"/>
      <c r="FGW220" s="1075"/>
      <c r="FGX220" s="1075"/>
      <c r="FGY220" s="1075"/>
      <c r="FGZ220" s="1075"/>
      <c r="FHA220" s="1075"/>
      <c r="FHB220" s="1075"/>
      <c r="FHC220" s="1075"/>
      <c r="FHD220" s="1075"/>
      <c r="FHE220" s="1075"/>
      <c r="FHF220" s="1075"/>
      <c r="FHG220" s="1075"/>
      <c r="FHH220" s="1075"/>
      <c r="FHI220" s="1074" t="s">
        <v>757</v>
      </c>
      <c r="FHJ220" s="1075"/>
      <c r="FHK220" s="1075"/>
      <c r="FHL220" s="1075"/>
      <c r="FHM220" s="1075"/>
      <c r="FHN220" s="1075"/>
      <c r="FHO220" s="1075"/>
      <c r="FHP220" s="1075"/>
      <c r="FHQ220" s="1075"/>
      <c r="FHR220" s="1075"/>
      <c r="FHS220" s="1075"/>
      <c r="FHT220" s="1075"/>
      <c r="FHU220" s="1075"/>
      <c r="FHV220" s="1075"/>
      <c r="FHW220" s="1075"/>
      <c r="FHX220" s="1075"/>
      <c r="FHY220" s="1074" t="s">
        <v>757</v>
      </c>
      <c r="FHZ220" s="1075"/>
      <c r="FIA220" s="1075"/>
      <c r="FIB220" s="1075"/>
      <c r="FIC220" s="1075"/>
      <c r="FID220" s="1075"/>
      <c r="FIE220" s="1075"/>
      <c r="FIF220" s="1075"/>
      <c r="FIG220" s="1075"/>
      <c r="FIH220" s="1075"/>
      <c r="FII220" s="1075"/>
      <c r="FIJ220" s="1075"/>
      <c r="FIK220" s="1075"/>
      <c r="FIL220" s="1075"/>
      <c r="FIM220" s="1075"/>
      <c r="FIN220" s="1075"/>
      <c r="FIO220" s="1074" t="s">
        <v>757</v>
      </c>
      <c r="FIP220" s="1075"/>
      <c r="FIQ220" s="1075"/>
      <c r="FIR220" s="1075"/>
      <c r="FIS220" s="1075"/>
      <c r="FIT220" s="1075"/>
      <c r="FIU220" s="1075"/>
      <c r="FIV220" s="1075"/>
      <c r="FIW220" s="1075"/>
      <c r="FIX220" s="1075"/>
      <c r="FIY220" s="1075"/>
      <c r="FIZ220" s="1075"/>
      <c r="FJA220" s="1075"/>
      <c r="FJB220" s="1075"/>
      <c r="FJC220" s="1075"/>
      <c r="FJD220" s="1075"/>
      <c r="FJE220" s="1074" t="s">
        <v>757</v>
      </c>
      <c r="FJF220" s="1075"/>
      <c r="FJG220" s="1075"/>
      <c r="FJH220" s="1075"/>
      <c r="FJI220" s="1075"/>
      <c r="FJJ220" s="1075"/>
      <c r="FJK220" s="1075"/>
      <c r="FJL220" s="1075"/>
      <c r="FJM220" s="1075"/>
      <c r="FJN220" s="1075"/>
      <c r="FJO220" s="1075"/>
      <c r="FJP220" s="1075"/>
      <c r="FJQ220" s="1075"/>
      <c r="FJR220" s="1075"/>
      <c r="FJS220" s="1075"/>
      <c r="FJT220" s="1075"/>
      <c r="FJU220" s="1074" t="s">
        <v>757</v>
      </c>
      <c r="FJV220" s="1075"/>
      <c r="FJW220" s="1075"/>
      <c r="FJX220" s="1075"/>
      <c r="FJY220" s="1075"/>
      <c r="FJZ220" s="1075"/>
      <c r="FKA220" s="1075"/>
      <c r="FKB220" s="1075"/>
      <c r="FKC220" s="1075"/>
      <c r="FKD220" s="1075"/>
      <c r="FKE220" s="1075"/>
      <c r="FKF220" s="1075"/>
      <c r="FKG220" s="1075"/>
      <c r="FKH220" s="1075"/>
      <c r="FKI220" s="1075"/>
      <c r="FKJ220" s="1075"/>
      <c r="FKK220" s="1074" t="s">
        <v>757</v>
      </c>
      <c r="FKL220" s="1075"/>
      <c r="FKM220" s="1075"/>
      <c r="FKN220" s="1075"/>
      <c r="FKO220" s="1075"/>
      <c r="FKP220" s="1075"/>
      <c r="FKQ220" s="1075"/>
      <c r="FKR220" s="1075"/>
      <c r="FKS220" s="1075"/>
      <c r="FKT220" s="1075"/>
      <c r="FKU220" s="1075"/>
      <c r="FKV220" s="1075"/>
      <c r="FKW220" s="1075"/>
      <c r="FKX220" s="1075"/>
      <c r="FKY220" s="1075"/>
      <c r="FKZ220" s="1075"/>
      <c r="FLA220" s="1074" t="s">
        <v>757</v>
      </c>
      <c r="FLB220" s="1075"/>
      <c r="FLC220" s="1075"/>
      <c r="FLD220" s="1075"/>
      <c r="FLE220" s="1075"/>
      <c r="FLF220" s="1075"/>
      <c r="FLG220" s="1075"/>
      <c r="FLH220" s="1075"/>
      <c r="FLI220" s="1075"/>
      <c r="FLJ220" s="1075"/>
      <c r="FLK220" s="1075"/>
      <c r="FLL220" s="1075"/>
      <c r="FLM220" s="1075"/>
      <c r="FLN220" s="1075"/>
      <c r="FLO220" s="1075"/>
      <c r="FLP220" s="1075"/>
      <c r="FLQ220" s="1074" t="s">
        <v>757</v>
      </c>
      <c r="FLR220" s="1075"/>
      <c r="FLS220" s="1075"/>
      <c r="FLT220" s="1075"/>
      <c r="FLU220" s="1075"/>
      <c r="FLV220" s="1075"/>
      <c r="FLW220" s="1075"/>
      <c r="FLX220" s="1075"/>
      <c r="FLY220" s="1075"/>
      <c r="FLZ220" s="1075"/>
      <c r="FMA220" s="1075"/>
      <c r="FMB220" s="1075"/>
      <c r="FMC220" s="1075"/>
      <c r="FMD220" s="1075"/>
      <c r="FME220" s="1075"/>
      <c r="FMF220" s="1075"/>
      <c r="FMG220" s="1074" t="s">
        <v>757</v>
      </c>
      <c r="FMH220" s="1075"/>
      <c r="FMI220" s="1075"/>
      <c r="FMJ220" s="1075"/>
      <c r="FMK220" s="1075"/>
      <c r="FML220" s="1075"/>
      <c r="FMM220" s="1075"/>
      <c r="FMN220" s="1075"/>
      <c r="FMO220" s="1075"/>
      <c r="FMP220" s="1075"/>
      <c r="FMQ220" s="1075"/>
      <c r="FMR220" s="1075"/>
      <c r="FMS220" s="1075"/>
      <c r="FMT220" s="1075"/>
      <c r="FMU220" s="1075"/>
      <c r="FMV220" s="1075"/>
      <c r="FMW220" s="1074" t="s">
        <v>757</v>
      </c>
      <c r="FMX220" s="1075"/>
      <c r="FMY220" s="1075"/>
      <c r="FMZ220" s="1075"/>
      <c r="FNA220" s="1075"/>
      <c r="FNB220" s="1075"/>
      <c r="FNC220" s="1075"/>
      <c r="FND220" s="1075"/>
      <c r="FNE220" s="1075"/>
      <c r="FNF220" s="1075"/>
      <c r="FNG220" s="1075"/>
      <c r="FNH220" s="1075"/>
      <c r="FNI220" s="1075"/>
      <c r="FNJ220" s="1075"/>
      <c r="FNK220" s="1075"/>
      <c r="FNL220" s="1075"/>
      <c r="FNM220" s="1074" t="s">
        <v>757</v>
      </c>
      <c r="FNN220" s="1075"/>
      <c r="FNO220" s="1075"/>
      <c r="FNP220" s="1075"/>
      <c r="FNQ220" s="1075"/>
      <c r="FNR220" s="1075"/>
      <c r="FNS220" s="1075"/>
      <c r="FNT220" s="1075"/>
      <c r="FNU220" s="1075"/>
      <c r="FNV220" s="1075"/>
      <c r="FNW220" s="1075"/>
      <c r="FNX220" s="1075"/>
      <c r="FNY220" s="1075"/>
      <c r="FNZ220" s="1075"/>
      <c r="FOA220" s="1075"/>
      <c r="FOB220" s="1075"/>
      <c r="FOC220" s="1074" t="s">
        <v>757</v>
      </c>
      <c r="FOD220" s="1075"/>
      <c r="FOE220" s="1075"/>
      <c r="FOF220" s="1075"/>
      <c r="FOG220" s="1075"/>
      <c r="FOH220" s="1075"/>
      <c r="FOI220" s="1075"/>
      <c r="FOJ220" s="1075"/>
      <c r="FOK220" s="1075"/>
      <c r="FOL220" s="1075"/>
      <c r="FOM220" s="1075"/>
      <c r="FON220" s="1075"/>
      <c r="FOO220" s="1075"/>
      <c r="FOP220" s="1075"/>
      <c r="FOQ220" s="1075"/>
      <c r="FOR220" s="1075"/>
      <c r="FOS220" s="1074" t="s">
        <v>757</v>
      </c>
      <c r="FOT220" s="1075"/>
      <c r="FOU220" s="1075"/>
      <c r="FOV220" s="1075"/>
      <c r="FOW220" s="1075"/>
      <c r="FOX220" s="1075"/>
      <c r="FOY220" s="1075"/>
      <c r="FOZ220" s="1075"/>
      <c r="FPA220" s="1075"/>
      <c r="FPB220" s="1075"/>
      <c r="FPC220" s="1075"/>
      <c r="FPD220" s="1075"/>
      <c r="FPE220" s="1075"/>
      <c r="FPF220" s="1075"/>
      <c r="FPG220" s="1075"/>
      <c r="FPH220" s="1075"/>
      <c r="FPI220" s="1074" t="s">
        <v>757</v>
      </c>
      <c r="FPJ220" s="1075"/>
      <c r="FPK220" s="1075"/>
      <c r="FPL220" s="1075"/>
      <c r="FPM220" s="1075"/>
      <c r="FPN220" s="1075"/>
      <c r="FPO220" s="1075"/>
      <c r="FPP220" s="1075"/>
      <c r="FPQ220" s="1075"/>
      <c r="FPR220" s="1075"/>
      <c r="FPS220" s="1075"/>
      <c r="FPT220" s="1075"/>
      <c r="FPU220" s="1075"/>
      <c r="FPV220" s="1075"/>
      <c r="FPW220" s="1075"/>
      <c r="FPX220" s="1075"/>
      <c r="FPY220" s="1074" t="s">
        <v>757</v>
      </c>
      <c r="FPZ220" s="1075"/>
      <c r="FQA220" s="1075"/>
      <c r="FQB220" s="1075"/>
      <c r="FQC220" s="1075"/>
      <c r="FQD220" s="1075"/>
      <c r="FQE220" s="1075"/>
      <c r="FQF220" s="1075"/>
      <c r="FQG220" s="1075"/>
      <c r="FQH220" s="1075"/>
      <c r="FQI220" s="1075"/>
      <c r="FQJ220" s="1075"/>
      <c r="FQK220" s="1075"/>
      <c r="FQL220" s="1075"/>
      <c r="FQM220" s="1075"/>
      <c r="FQN220" s="1075"/>
      <c r="FQO220" s="1074" t="s">
        <v>757</v>
      </c>
      <c r="FQP220" s="1075"/>
      <c r="FQQ220" s="1075"/>
      <c r="FQR220" s="1075"/>
      <c r="FQS220" s="1075"/>
      <c r="FQT220" s="1075"/>
      <c r="FQU220" s="1075"/>
      <c r="FQV220" s="1075"/>
      <c r="FQW220" s="1075"/>
      <c r="FQX220" s="1075"/>
      <c r="FQY220" s="1075"/>
      <c r="FQZ220" s="1075"/>
      <c r="FRA220" s="1075"/>
      <c r="FRB220" s="1075"/>
      <c r="FRC220" s="1075"/>
      <c r="FRD220" s="1075"/>
      <c r="FRE220" s="1074" t="s">
        <v>757</v>
      </c>
      <c r="FRF220" s="1075"/>
      <c r="FRG220" s="1075"/>
      <c r="FRH220" s="1075"/>
      <c r="FRI220" s="1075"/>
      <c r="FRJ220" s="1075"/>
      <c r="FRK220" s="1075"/>
      <c r="FRL220" s="1075"/>
      <c r="FRM220" s="1075"/>
      <c r="FRN220" s="1075"/>
      <c r="FRO220" s="1075"/>
      <c r="FRP220" s="1075"/>
      <c r="FRQ220" s="1075"/>
      <c r="FRR220" s="1075"/>
      <c r="FRS220" s="1075"/>
      <c r="FRT220" s="1075"/>
      <c r="FRU220" s="1074" t="s">
        <v>757</v>
      </c>
      <c r="FRV220" s="1075"/>
      <c r="FRW220" s="1075"/>
      <c r="FRX220" s="1075"/>
      <c r="FRY220" s="1075"/>
      <c r="FRZ220" s="1075"/>
      <c r="FSA220" s="1075"/>
      <c r="FSB220" s="1075"/>
      <c r="FSC220" s="1075"/>
      <c r="FSD220" s="1075"/>
      <c r="FSE220" s="1075"/>
      <c r="FSF220" s="1075"/>
      <c r="FSG220" s="1075"/>
      <c r="FSH220" s="1075"/>
      <c r="FSI220" s="1075"/>
      <c r="FSJ220" s="1075"/>
      <c r="FSK220" s="1074" t="s">
        <v>757</v>
      </c>
      <c r="FSL220" s="1075"/>
      <c r="FSM220" s="1075"/>
      <c r="FSN220" s="1075"/>
      <c r="FSO220" s="1075"/>
      <c r="FSP220" s="1075"/>
      <c r="FSQ220" s="1075"/>
      <c r="FSR220" s="1075"/>
      <c r="FSS220" s="1075"/>
      <c r="FST220" s="1075"/>
      <c r="FSU220" s="1075"/>
      <c r="FSV220" s="1075"/>
      <c r="FSW220" s="1075"/>
      <c r="FSX220" s="1075"/>
      <c r="FSY220" s="1075"/>
      <c r="FSZ220" s="1075"/>
      <c r="FTA220" s="1074" t="s">
        <v>757</v>
      </c>
      <c r="FTB220" s="1075"/>
      <c r="FTC220" s="1075"/>
      <c r="FTD220" s="1075"/>
      <c r="FTE220" s="1075"/>
      <c r="FTF220" s="1075"/>
      <c r="FTG220" s="1075"/>
      <c r="FTH220" s="1075"/>
      <c r="FTI220" s="1075"/>
      <c r="FTJ220" s="1075"/>
      <c r="FTK220" s="1075"/>
      <c r="FTL220" s="1075"/>
      <c r="FTM220" s="1075"/>
      <c r="FTN220" s="1075"/>
      <c r="FTO220" s="1075"/>
      <c r="FTP220" s="1075"/>
      <c r="FTQ220" s="1074" t="s">
        <v>757</v>
      </c>
      <c r="FTR220" s="1075"/>
      <c r="FTS220" s="1075"/>
      <c r="FTT220" s="1075"/>
      <c r="FTU220" s="1075"/>
      <c r="FTV220" s="1075"/>
      <c r="FTW220" s="1075"/>
      <c r="FTX220" s="1075"/>
      <c r="FTY220" s="1075"/>
      <c r="FTZ220" s="1075"/>
      <c r="FUA220" s="1075"/>
      <c r="FUB220" s="1075"/>
      <c r="FUC220" s="1075"/>
      <c r="FUD220" s="1075"/>
      <c r="FUE220" s="1075"/>
      <c r="FUF220" s="1075"/>
      <c r="FUG220" s="1074" t="s">
        <v>757</v>
      </c>
      <c r="FUH220" s="1075"/>
      <c r="FUI220" s="1075"/>
      <c r="FUJ220" s="1075"/>
      <c r="FUK220" s="1075"/>
      <c r="FUL220" s="1075"/>
      <c r="FUM220" s="1075"/>
      <c r="FUN220" s="1075"/>
      <c r="FUO220" s="1075"/>
      <c r="FUP220" s="1075"/>
      <c r="FUQ220" s="1075"/>
      <c r="FUR220" s="1075"/>
      <c r="FUS220" s="1075"/>
      <c r="FUT220" s="1075"/>
      <c r="FUU220" s="1075"/>
      <c r="FUV220" s="1075"/>
      <c r="FUW220" s="1074" t="s">
        <v>757</v>
      </c>
      <c r="FUX220" s="1075"/>
      <c r="FUY220" s="1075"/>
      <c r="FUZ220" s="1075"/>
      <c r="FVA220" s="1075"/>
      <c r="FVB220" s="1075"/>
      <c r="FVC220" s="1075"/>
      <c r="FVD220" s="1075"/>
      <c r="FVE220" s="1075"/>
      <c r="FVF220" s="1075"/>
      <c r="FVG220" s="1075"/>
      <c r="FVH220" s="1075"/>
      <c r="FVI220" s="1075"/>
      <c r="FVJ220" s="1075"/>
      <c r="FVK220" s="1075"/>
      <c r="FVL220" s="1075"/>
      <c r="FVM220" s="1074" t="s">
        <v>757</v>
      </c>
      <c r="FVN220" s="1075"/>
      <c r="FVO220" s="1075"/>
      <c r="FVP220" s="1075"/>
      <c r="FVQ220" s="1075"/>
      <c r="FVR220" s="1075"/>
      <c r="FVS220" s="1075"/>
      <c r="FVT220" s="1075"/>
      <c r="FVU220" s="1075"/>
      <c r="FVV220" s="1075"/>
      <c r="FVW220" s="1075"/>
      <c r="FVX220" s="1075"/>
      <c r="FVY220" s="1075"/>
      <c r="FVZ220" s="1075"/>
      <c r="FWA220" s="1075"/>
      <c r="FWB220" s="1075"/>
      <c r="FWC220" s="1074" t="s">
        <v>757</v>
      </c>
      <c r="FWD220" s="1075"/>
      <c r="FWE220" s="1075"/>
      <c r="FWF220" s="1075"/>
      <c r="FWG220" s="1075"/>
      <c r="FWH220" s="1075"/>
      <c r="FWI220" s="1075"/>
      <c r="FWJ220" s="1075"/>
      <c r="FWK220" s="1075"/>
      <c r="FWL220" s="1075"/>
      <c r="FWM220" s="1075"/>
      <c r="FWN220" s="1075"/>
      <c r="FWO220" s="1075"/>
      <c r="FWP220" s="1075"/>
      <c r="FWQ220" s="1075"/>
      <c r="FWR220" s="1075"/>
      <c r="FWS220" s="1074" t="s">
        <v>757</v>
      </c>
      <c r="FWT220" s="1075"/>
      <c r="FWU220" s="1075"/>
      <c r="FWV220" s="1075"/>
      <c r="FWW220" s="1075"/>
      <c r="FWX220" s="1075"/>
      <c r="FWY220" s="1075"/>
      <c r="FWZ220" s="1075"/>
      <c r="FXA220" s="1075"/>
      <c r="FXB220" s="1075"/>
      <c r="FXC220" s="1075"/>
      <c r="FXD220" s="1075"/>
      <c r="FXE220" s="1075"/>
      <c r="FXF220" s="1075"/>
      <c r="FXG220" s="1075"/>
      <c r="FXH220" s="1075"/>
      <c r="FXI220" s="1074" t="s">
        <v>757</v>
      </c>
      <c r="FXJ220" s="1075"/>
      <c r="FXK220" s="1075"/>
      <c r="FXL220" s="1075"/>
      <c r="FXM220" s="1075"/>
      <c r="FXN220" s="1075"/>
      <c r="FXO220" s="1075"/>
      <c r="FXP220" s="1075"/>
      <c r="FXQ220" s="1075"/>
      <c r="FXR220" s="1075"/>
      <c r="FXS220" s="1075"/>
      <c r="FXT220" s="1075"/>
      <c r="FXU220" s="1075"/>
      <c r="FXV220" s="1075"/>
      <c r="FXW220" s="1075"/>
      <c r="FXX220" s="1075"/>
      <c r="FXY220" s="1074" t="s">
        <v>757</v>
      </c>
      <c r="FXZ220" s="1075"/>
      <c r="FYA220" s="1075"/>
      <c r="FYB220" s="1075"/>
      <c r="FYC220" s="1075"/>
      <c r="FYD220" s="1075"/>
      <c r="FYE220" s="1075"/>
      <c r="FYF220" s="1075"/>
      <c r="FYG220" s="1075"/>
      <c r="FYH220" s="1075"/>
      <c r="FYI220" s="1075"/>
      <c r="FYJ220" s="1075"/>
      <c r="FYK220" s="1075"/>
      <c r="FYL220" s="1075"/>
      <c r="FYM220" s="1075"/>
      <c r="FYN220" s="1075"/>
      <c r="FYO220" s="1074" t="s">
        <v>757</v>
      </c>
      <c r="FYP220" s="1075"/>
      <c r="FYQ220" s="1075"/>
      <c r="FYR220" s="1075"/>
      <c r="FYS220" s="1075"/>
      <c r="FYT220" s="1075"/>
      <c r="FYU220" s="1075"/>
      <c r="FYV220" s="1075"/>
      <c r="FYW220" s="1075"/>
      <c r="FYX220" s="1075"/>
      <c r="FYY220" s="1075"/>
      <c r="FYZ220" s="1075"/>
      <c r="FZA220" s="1075"/>
      <c r="FZB220" s="1075"/>
      <c r="FZC220" s="1075"/>
      <c r="FZD220" s="1075"/>
      <c r="FZE220" s="1074" t="s">
        <v>757</v>
      </c>
      <c r="FZF220" s="1075"/>
      <c r="FZG220" s="1075"/>
      <c r="FZH220" s="1075"/>
      <c r="FZI220" s="1075"/>
      <c r="FZJ220" s="1075"/>
      <c r="FZK220" s="1075"/>
      <c r="FZL220" s="1075"/>
      <c r="FZM220" s="1075"/>
      <c r="FZN220" s="1075"/>
      <c r="FZO220" s="1075"/>
      <c r="FZP220" s="1075"/>
      <c r="FZQ220" s="1075"/>
      <c r="FZR220" s="1075"/>
      <c r="FZS220" s="1075"/>
      <c r="FZT220" s="1075"/>
      <c r="FZU220" s="1074" t="s">
        <v>757</v>
      </c>
      <c r="FZV220" s="1075"/>
      <c r="FZW220" s="1075"/>
      <c r="FZX220" s="1075"/>
      <c r="FZY220" s="1075"/>
      <c r="FZZ220" s="1075"/>
      <c r="GAA220" s="1075"/>
      <c r="GAB220" s="1075"/>
      <c r="GAC220" s="1075"/>
      <c r="GAD220" s="1075"/>
      <c r="GAE220" s="1075"/>
      <c r="GAF220" s="1075"/>
      <c r="GAG220" s="1075"/>
      <c r="GAH220" s="1075"/>
      <c r="GAI220" s="1075"/>
      <c r="GAJ220" s="1075"/>
      <c r="GAK220" s="1074" t="s">
        <v>757</v>
      </c>
      <c r="GAL220" s="1075"/>
      <c r="GAM220" s="1075"/>
      <c r="GAN220" s="1075"/>
      <c r="GAO220" s="1075"/>
      <c r="GAP220" s="1075"/>
      <c r="GAQ220" s="1075"/>
      <c r="GAR220" s="1075"/>
      <c r="GAS220" s="1075"/>
      <c r="GAT220" s="1075"/>
      <c r="GAU220" s="1075"/>
      <c r="GAV220" s="1075"/>
      <c r="GAW220" s="1075"/>
      <c r="GAX220" s="1075"/>
      <c r="GAY220" s="1075"/>
      <c r="GAZ220" s="1075"/>
      <c r="GBA220" s="1074" t="s">
        <v>757</v>
      </c>
      <c r="GBB220" s="1075"/>
      <c r="GBC220" s="1075"/>
      <c r="GBD220" s="1075"/>
      <c r="GBE220" s="1075"/>
      <c r="GBF220" s="1075"/>
      <c r="GBG220" s="1075"/>
      <c r="GBH220" s="1075"/>
      <c r="GBI220" s="1075"/>
      <c r="GBJ220" s="1075"/>
      <c r="GBK220" s="1075"/>
      <c r="GBL220" s="1075"/>
      <c r="GBM220" s="1075"/>
      <c r="GBN220" s="1075"/>
      <c r="GBO220" s="1075"/>
      <c r="GBP220" s="1075"/>
      <c r="GBQ220" s="1074" t="s">
        <v>757</v>
      </c>
      <c r="GBR220" s="1075"/>
      <c r="GBS220" s="1075"/>
      <c r="GBT220" s="1075"/>
      <c r="GBU220" s="1075"/>
      <c r="GBV220" s="1075"/>
      <c r="GBW220" s="1075"/>
      <c r="GBX220" s="1075"/>
      <c r="GBY220" s="1075"/>
      <c r="GBZ220" s="1075"/>
      <c r="GCA220" s="1075"/>
      <c r="GCB220" s="1075"/>
      <c r="GCC220" s="1075"/>
      <c r="GCD220" s="1075"/>
      <c r="GCE220" s="1075"/>
      <c r="GCF220" s="1075"/>
      <c r="GCG220" s="1074" t="s">
        <v>757</v>
      </c>
      <c r="GCH220" s="1075"/>
      <c r="GCI220" s="1075"/>
      <c r="GCJ220" s="1075"/>
      <c r="GCK220" s="1075"/>
      <c r="GCL220" s="1075"/>
      <c r="GCM220" s="1075"/>
      <c r="GCN220" s="1075"/>
      <c r="GCO220" s="1075"/>
      <c r="GCP220" s="1075"/>
      <c r="GCQ220" s="1075"/>
      <c r="GCR220" s="1075"/>
      <c r="GCS220" s="1075"/>
      <c r="GCT220" s="1075"/>
      <c r="GCU220" s="1075"/>
      <c r="GCV220" s="1075"/>
      <c r="GCW220" s="1074" t="s">
        <v>757</v>
      </c>
      <c r="GCX220" s="1075"/>
      <c r="GCY220" s="1075"/>
      <c r="GCZ220" s="1075"/>
      <c r="GDA220" s="1075"/>
      <c r="GDB220" s="1075"/>
      <c r="GDC220" s="1075"/>
      <c r="GDD220" s="1075"/>
      <c r="GDE220" s="1075"/>
      <c r="GDF220" s="1075"/>
      <c r="GDG220" s="1075"/>
      <c r="GDH220" s="1075"/>
      <c r="GDI220" s="1075"/>
      <c r="GDJ220" s="1075"/>
      <c r="GDK220" s="1075"/>
      <c r="GDL220" s="1075"/>
      <c r="GDM220" s="1074" t="s">
        <v>757</v>
      </c>
      <c r="GDN220" s="1075"/>
      <c r="GDO220" s="1075"/>
      <c r="GDP220" s="1075"/>
      <c r="GDQ220" s="1075"/>
      <c r="GDR220" s="1075"/>
      <c r="GDS220" s="1075"/>
      <c r="GDT220" s="1075"/>
      <c r="GDU220" s="1075"/>
      <c r="GDV220" s="1075"/>
      <c r="GDW220" s="1075"/>
      <c r="GDX220" s="1075"/>
      <c r="GDY220" s="1075"/>
      <c r="GDZ220" s="1075"/>
      <c r="GEA220" s="1075"/>
      <c r="GEB220" s="1075"/>
      <c r="GEC220" s="1074" t="s">
        <v>757</v>
      </c>
      <c r="GED220" s="1075"/>
      <c r="GEE220" s="1075"/>
      <c r="GEF220" s="1075"/>
      <c r="GEG220" s="1075"/>
      <c r="GEH220" s="1075"/>
      <c r="GEI220" s="1075"/>
      <c r="GEJ220" s="1075"/>
      <c r="GEK220" s="1075"/>
      <c r="GEL220" s="1075"/>
      <c r="GEM220" s="1075"/>
      <c r="GEN220" s="1075"/>
      <c r="GEO220" s="1075"/>
      <c r="GEP220" s="1075"/>
      <c r="GEQ220" s="1075"/>
      <c r="GER220" s="1075"/>
      <c r="GES220" s="1074" t="s">
        <v>757</v>
      </c>
      <c r="GET220" s="1075"/>
      <c r="GEU220" s="1075"/>
      <c r="GEV220" s="1075"/>
      <c r="GEW220" s="1075"/>
      <c r="GEX220" s="1075"/>
      <c r="GEY220" s="1075"/>
      <c r="GEZ220" s="1075"/>
      <c r="GFA220" s="1075"/>
      <c r="GFB220" s="1075"/>
      <c r="GFC220" s="1075"/>
      <c r="GFD220" s="1075"/>
      <c r="GFE220" s="1075"/>
      <c r="GFF220" s="1075"/>
      <c r="GFG220" s="1075"/>
      <c r="GFH220" s="1075"/>
      <c r="GFI220" s="1074" t="s">
        <v>757</v>
      </c>
      <c r="GFJ220" s="1075"/>
      <c r="GFK220" s="1075"/>
      <c r="GFL220" s="1075"/>
      <c r="GFM220" s="1075"/>
      <c r="GFN220" s="1075"/>
      <c r="GFO220" s="1075"/>
      <c r="GFP220" s="1075"/>
      <c r="GFQ220" s="1075"/>
      <c r="GFR220" s="1075"/>
      <c r="GFS220" s="1075"/>
      <c r="GFT220" s="1075"/>
      <c r="GFU220" s="1075"/>
      <c r="GFV220" s="1075"/>
      <c r="GFW220" s="1075"/>
      <c r="GFX220" s="1075"/>
      <c r="GFY220" s="1074" t="s">
        <v>757</v>
      </c>
      <c r="GFZ220" s="1075"/>
      <c r="GGA220" s="1075"/>
      <c r="GGB220" s="1075"/>
      <c r="GGC220" s="1075"/>
      <c r="GGD220" s="1075"/>
      <c r="GGE220" s="1075"/>
      <c r="GGF220" s="1075"/>
      <c r="GGG220" s="1075"/>
      <c r="GGH220" s="1075"/>
      <c r="GGI220" s="1075"/>
      <c r="GGJ220" s="1075"/>
      <c r="GGK220" s="1075"/>
      <c r="GGL220" s="1075"/>
      <c r="GGM220" s="1075"/>
      <c r="GGN220" s="1075"/>
      <c r="GGO220" s="1074" t="s">
        <v>757</v>
      </c>
      <c r="GGP220" s="1075"/>
      <c r="GGQ220" s="1075"/>
      <c r="GGR220" s="1075"/>
      <c r="GGS220" s="1075"/>
      <c r="GGT220" s="1075"/>
      <c r="GGU220" s="1075"/>
      <c r="GGV220" s="1075"/>
      <c r="GGW220" s="1075"/>
      <c r="GGX220" s="1075"/>
      <c r="GGY220" s="1075"/>
      <c r="GGZ220" s="1075"/>
      <c r="GHA220" s="1075"/>
      <c r="GHB220" s="1075"/>
      <c r="GHC220" s="1075"/>
      <c r="GHD220" s="1075"/>
      <c r="GHE220" s="1074" t="s">
        <v>757</v>
      </c>
      <c r="GHF220" s="1075"/>
      <c r="GHG220" s="1075"/>
      <c r="GHH220" s="1075"/>
      <c r="GHI220" s="1075"/>
      <c r="GHJ220" s="1075"/>
      <c r="GHK220" s="1075"/>
      <c r="GHL220" s="1075"/>
      <c r="GHM220" s="1075"/>
      <c r="GHN220" s="1075"/>
      <c r="GHO220" s="1075"/>
      <c r="GHP220" s="1075"/>
      <c r="GHQ220" s="1075"/>
      <c r="GHR220" s="1075"/>
      <c r="GHS220" s="1075"/>
      <c r="GHT220" s="1075"/>
      <c r="GHU220" s="1074" t="s">
        <v>757</v>
      </c>
      <c r="GHV220" s="1075"/>
      <c r="GHW220" s="1075"/>
      <c r="GHX220" s="1075"/>
      <c r="GHY220" s="1075"/>
      <c r="GHZ220" s="1075"/>
      <c r="GIA220" s="1075"/>
      <c r="GIB220" s="1075"/>
      <c r="GIC220" s="1075"/>
      <c r="GID220" s="1075"/>
      <c r="GIE220" s="1075"/>
      <c r="GIF220" s="1075"/>
      <c r="GIG220" s="1075"/>
      <c r="GIH220" s="1075"/>
      <c r="GII220" s="1075"/>
      <c r="GIJ220" s="1075"/>
      <c r="GIK220" s="1074" t="s">
        <v>757</v>
      </c>
      <c r="GIL220" s="1075"/>
      <c r="GIM220" s="1075"/>
      <c r="GIN220" s="1075"/>
      <c r="GIO220" s="1075"/>
      <c r="GIP220" s="1075"/>
      <c r="GIQ220" s="1075"/>
      <c r="GIR220" s="1075"/>
      <c r="GIS220" s="1075"/>
      <c r="GIT220" s="1075"/>
      <c r="GIU220" s="1075"/>
      <c r="GIV220" s="1075"/>
      <c r="GIW220" s="1075"/>
      <c r="GIX220" s="1075"/>
      <c r="GIY220" s="1075"/>
      <c r="GIZ220" s="1075"/>
      <c r="GJA220" s="1074" t="s">
        <v>757</v>
      </c>
      <c r="GJB220" s="1075"/>
      <c r="GJC220" s="1075"/>
      <c r="GJD220" s="1075"/>
      <c r="GJE220" s="1075"/>
      <c r="GJF220" s="1075"/>
      <c r="GJG220" s="1075"/>
      <c r="GJH220" s="1075"/>
      <c r="GJI220" s="1075"/>
      <c r="GJJ220" s="1075"/>
      <c r="GJK220" s="1075"/>
      <c r="GJL220" s="1075"/>
      <c r="GJM220" s="1075"/>
      <c r="GJN220" s="1075"/>
      <c r="GJO220" s="1075"/>
      <c r="GJP220" s="1075"/>
      <c r="GJQ220" s="1074" t="s">
        <v>757</v>
      </c>
      <c r="GJR220" s="1075"/>
      <c r="GJS220" s="1075"/>
      <c r="GJT220" s="1075"/>
      <c r="GJU220" s="1075"/>
      <c r="GJV220" s="1075"/>
      <c r="GJW220" s="1075"/>
      <c r="GJX220" s="1075"/>
      <c r="GJY220" s="1075"/>
      <c r="GJZ220" s="1075"/>
      <c r="GKA220" s="1075"/>
      <c r="GKB220" s="1075"/>
      <c r="GKC220" s="1075"/>
      <c r="GKD220" s="1075"/>
      <c r="GKE220" s="1075"/>
      <c r="GKF220" s="1075"/>
      <c r="GKG220" s="1074" t="s">
        <v>757</v>
      </c>
      <c r="GKH220" s="1075"/>
      <c r="GKI220" s="1075"/>
      <c r="GKJ220" s="1075"/>
      <c r="GKK220" s="1075"/>
      <c r="GKL220" s="1075"/>
      <c r="GKM220" s="1075"/>
      <c r="GKN220" s="1075"/>
      <c r="GKO220" s="1075"/>
      <c r="GKP220" s="1075"/>
      <c r="GKQ220" s="1075"/>
      <c r="GKR220" s="1075"/>
      <c r="GKS220" s="1075"/>
      <c r="GKT220" s="1075"/>
      <c r="GKU220" s="1075"/>
      <c r="GKV220" s="1075"/>
      <c r="GKW220" s="1074" t="s">
        <v>757</v>
      </c>
      <c r="GKX220" s="1075"/>
      <c r="GKY220" s="1075"/>
      <c r="GKZ220" s="1075"/>
      <c r="GLA220" s="1075"/>
      <c r="GLB220" s="1075"/>
      <c r="GLC220" s="1075"/>
      <c r="GLD220" s="1075"/>
      <c r="GLE220" s="1075"/>
      <c r="GLF220" s="1075"/>
      <c r="GLG220" s="1075"/>
      <c r="GLH220" s="1075"/>
      <c r="GLI220" s="1075"/>
      <c r="GLJ220" s="1075"/>
      <c r="GLK220" s="1075"/>
      <c r="GLL220" s="1075"/>
      <c r="GLM220" s="1074" t="s">
        <v>757</v>
      </c>
      <c r="GLN220" s="1075"/>
      <c r="GLO220" s="1075"/>
      <c r="GLP220" s="1075"/>
      <c r="GLQ220" s="1075"/>
      <c r="GLR220" s="1075"/>
      <c r="GLS220" s="1075"/>
      <c r="GLT220" s="1075"/>
      <c r="GLU220" s="1075"/>
      <c r="GLV220" s="1075"/>
      <c r="GLW220" s="1075"/>
      <c r="GLX220" s="1075"/>
      <c r="GLY220" s="1075"/>
      <c r="GLZ220" s="1075"/>
      <c r="GMA220" s="1075"/>
      <c r="GMB220" s="1075"/>
      <c r="GMC220" s="1074" t="s">
        <v>757</v>
      </c>
      <c r="GMD220" s="1075"/>
      <c r="GME220" s="1075"/>
      <c r="GMF220" s="1075"/>
      <c r="GMG220" s="1075"/>
      <c r="GMH220" s="1075"/>
      <c r="GMI220" s="1075"/>
      <c r="GMJ220" s="1075"/>
      <c r="GMK220" s="1075"/>
      <c r="GML220" s="1075"/>
      <c r="GMM220" s="1075"/>
      <c r="GMN220" s="1075"/>
      <c r="GMO220" s="1075"/>
      <c r="GMP220" s="1075"/>
      <c r="GMQ220" s="1075"/>
      <c r="GMR220" s="1075"/>
      <c r="GMS220" s="1074" t="s">
        <v>757</v>
      </c>
      <c r="GMT220" s="1075"/>
      <c r="GMU220" s="1075"/>
      <c r="GMV220" s="1075"/>
      <c r="GMW220" s="1075"/>
      <c r="GMX220" s="1075"/>
      <c r="GMY220" s="1075"/>
      <c r="GMZ220" s="1075"/>
      <c r="GNA220" s="1075"/>
      <c r="GNB220" s="1075"/>
      <c r="GNC220" s="1075"/>
      <c r="GND220" s="1075"/>
      <c r="GNE220" s="1075"/>
      <c r="GNF220" s="1075"/>
      <c r="GNG220" s="1075"/>
      <c r="GNH220" s="1075"/>
      <c r="GNI220" s="1074" t="s">
        <v>757</v>
      </c>
      <c r="GNJ220" s="1075"/>
      <c r="GNK220" s="1075"/>
      <c r="GNL220" s="1075"/>
      <c r="GNM220" s="1075"/>
      <c r="GNN220" s="1075"/>
      <c r="GNO220" s="1075"/>
      <c r="GNP220" s="1075"/>
      <c r="GNQ220" s="1075"/>
      <c r="GNR220" s="1075"/>
      <c r="GNS220" s="1075"/>
      <c r="GNT220" s="1075"/>
      <c r="GNU220" s="1075"/>
      <c r="GNV220" s="1075"/>
      <c r="GNW220" s="1075"/>
      <c r="GNX220" s="1075"/>
      <c r="GNY220" s="1074" t="s">
        <v>757</v>
      </c>
      <c r="GNZ220" s="1075"/>
      <c r="GOA220" s="1075"/>
      <c r="GOB220" s="1075"/>
      <c r="GOC220" s="1075"/>
      <c r="GOD220" s="1075"/>
      <c r="GOE220" s="1075"/>
      <c r="GOF220" s="1075"/>
      <c r="GOG220" s="1075"/>
      <c r="GOH220" s="1075"/>
      <c r="GOI220" s="1075"/>
      <c r="GOJ220" s="1075"/>
      <c r="GOK220" s="1075"/>
      <c r="GOL220" s="1075"/>
      <c r="GOM220" s="1075"/>
      <c r="GON220" s="1075"/>
      <c r="GOO220" s="1074" t="s">
        <v>757</v>
      </c>
      <c r="GOP220" s="1075"/>
      <c r="GOQ220" s="1075"/>
      <c r="GOR220" s="1075"/>
      <c r="GOS220" s="1075"/>
      <c r="GOT220" s="1075"/>
      <c r="GOU220" s="1075"/>
      <c r="GOV220" s="1075"/>
      <c r="GOW220" s="1075"/>
      <c r="GOX220" s="1075"/>
      <c r="GOY220" s="1075"/>
      <c r="GOZ220" s="1075"/>
      <c r="GPA220" s="1075"/>
      <c r="GPB220" s="1075"/>
      <c r="GPC220" s="1075"/>
      <c r="GPD220" s="1075"/>
      <c r="GPE220" s="1074" t="s">
        <v>757</v>
      </c>
      <c r="GPF220" s="1075"/>
      <c r="GPG220" s="1075"/>
      <c r="GPH220" s="1075"/>
      <c r="GPI220" s="1075"/>
      <c r="GPJ220" s="1075"/>
      <c r="GPK220" s="1075"/>
      <c r="GPL220" s="1075"/>
      <c r="GPM220" s="1075"/>
      <c r="GPN220" s="1075"/>
      <c r="GPO220" s="1075"/>
      <c r="GPP220" s="1075"/>
      <c r="GPQ220" s="1075"/>
      <c r="GPR220" s="1075"/>
      <c r="GPS220" s="1075"/>
      <c r="GPT220" s="1075"/>
      <c r="GPU220" s="1074" t="s">
        <v>757</v>
      </c>
      <c r="GPV220" s="1075"/>
      <c r="GPW220" s="1075"/>
      <c r="GPX220" s="1075"/>
      <c r="GPY220" s="1075"/>
      <c r="GPZ220" s="1075"/>
      <c r="GQA220" s="1075"/>
      <c r="GQB220" s="1075"/>
      <c r="GQC220" s="1075"/>
      <c r="GQD220" s="1075"/>
      <c r="GQE220" s="1075"/>
      <c r="GQF220" s="1075"/>
      <c r="GQG220" s="1075"/>
      <c r="GQH220" s="1075"/>
      <c r="GQI220" s="1075"/>
      <c r="GQJ220" s="1075"/>
      <c r="GQK220" s="1074" t="s">
        <v>757</v>
      </c>
      <c r="GQL220" s="1075"/>
      <c r="GQM220" s="1075"/>
      <c r="GQN220" s="1075"/>
      <c r="GQO220" s="1075"/>
      <c r="GQP220" s="1075"/>
      <c r="GQQ220" s="1075"/>
      <c r="GQR220" s="1075"/>
      <c r="GQS220" s="1075"/>
      <c r="GQT220" s="1075"/>
      <c r="GQU220" s="1075"/>
      <c r="GQV220" s="1075"/>
      <c r="GQW220" s="1075"/>
      <c r="GQX220" s="1075"/>
      <c r="GQY220" s="1075"/>
      <c r="GQZ220" s="1075"/>
      <c r="GRA220" s="1074" t="s">
        <v>757</v>
      </c>
      <c r="GRB220" s="1075"/>
      <c r="GRC220" s="1075"/>
      <c r="GRD220" s="1075"/>
      <c r="GRE220" s="1075"/>
      <c r="GRF220" s="1075"/>
      <c r="GRG220" s="1075"/>
      <c r="GRH220" s="1075"/>
      <c r="GRI220" s="1075"/>
      <c r="GRJ220" s="1075"/>
      <c r="GRK220" s="1075"/>
      <c r="GRL220" s="1075"/>
      <c r="GRM220" s="1075"/>
      <c r="GRN220" s="1075"/>
      <c r="GRO220" s="1075"/>
      <c r="GRP220" s="1075"/>
      <c r="GRQ220" s="1074" t="s">
        <v>757</v>
      </c>
      <c r="GRR220" s="1075"/>
      <c r="GRS220" s="1075"/>
      <c r="GRT220" s="1075"/>
      <c r="GRU220" s="1075"/>
      <c r="GRV220" s="1075"/>
      <c r="GRW220" s="1075"/>
      <c r="GRX220" s="1075"/>
      <c r="GRY220" s="1075"/>
      <c r="GRZ220" s="1075"/>
      <c r="GSA220" s="1075"/>
      <c r="GSB220" s="1075"/>
      <c r="GSC220" s="1075"/>
      <c r="GSD220" s="1075"/>
      <c r="GSE220" s="1075"/>
      <c r="GSF220" s="1075"/>
      <c r="GSG220" s="1074" t="s">
        <v>757</v>
      </c>
      <c r="GSH220" s="1075"/>
      <c r="GSI220" s="1075"/>
      <c r="GSJ220" s="1075"/>
      <c r="GSK220" s="1075"/>
      <c r="GSL220" s="1075"/>
      <c r="GSM220" s="1075"/>
      <c r="GSN220" s="1075"/>
      <c r="GSO220" s="1075"/>
      <c r="GSP220" s="1075"/>
      <c r="GSQ220" s="1075"/>
      <c r="GSR220" s="1075"/>
      <c r="GSS220" s="1075"/>
      <c r="GST220" s="1075"/>
      <c r="GSU220" s="1075"/>
      <c r="GSV220" s="1075"/>
      <c r="GSW220" s="1074" t="s">
        <v>757</v>
      </c>
      <c r="GSX220" s="1075"/>
      <c r="GSY220" s="1075"/>
      <c r="GSZ220" s="1075"/>
      <c r="GTA220" s="1075"/>
      <c r="GTB220" s="1075"/>
      <c r="GTC220" s="1075"/>
      <c r="GTD220" s="1075"/>
      <c r="GTE220" s="1075"/>
      <c r="GTF220" s="1075"/>
      <c r="GTG220" s="1075"/>
      <c r="GTH220" s="1075"/>
      <c r="GTI220" s="1075"/>
      <c r="GTJ220" s="1075"/>
      <c r="GTK220" s="1075"/>
      <c r="GTL220" s="1075"/>
      <c r="GTM220" s="1074" t="s">
        <v>757</v>
      </c>
      <c r="GTN220" s="1075"/>
      <c r="GTO220" s="1075"/>
      <c r="GTP220" s="1075"/>
      <c r="GTQ220" s="1075"/>
      <c r="GTR220" s="1075"/>
      <c r="GTS220" s="1075"/>
      <c r="GTT220" s="1075"/>
      <c r="GTU220" s="1075"/>
      <c r="GTV220" s="1075"/>
      <c r="GTW220" s="1075"/>
      <c r="GTX220" s="1075"/>
      <c r="GTY220" s="1075"/>
      <c r="GTZ220" s="1075"/>
      <c r="GUA220" s="1075"/>
      <c r="GUB220" s="1075"/>
      <c r="GUC220" s="1074" t="s">
        <v>757</v>
      </c>
      <c r="GUD220" s="1075"/>
      <c r="GUE220" s="1075"/>
      <c r="GUF220" s="1075"/>
      <c r="GUG220" s="1075"/>
      <c r="GUH220" s="1075"/>
      <c r="GUI220" s="1075"/>
      <c r="GUJ220" s="1075"/>
      <c r="GUK220" s="1075"/>
      <c r="GUL220" s="1075"/>
      <c r="GUM220" s="1075"/>
      <c r="GUN220" s="1075"/>
      <c r="GUO220" s="1075"/>
      <c r="GUP220" s="1075"/>
      <c r="GUQ220" s="1075"/>
      <c r="GUR220" s="1075"/>
      <c r="GUS220" s="1074" t="s">
        <v>757</v>
      </c>
      <c r="GUT220" s="1075"/>
      <c r="GUU220" s="1075"/>
      <c r="GUV220" s="1075"/>
      <c r="GUW220" s="1075"/>
      <c r="GUX220" s="1075"/>
      <c r="GUY220" s="1075"/>
      <c r="GUZ220" s="1075"/>
      <c r="GVA220" s="1075"/>
      <c r="GVB220" s="1075"/>
      <c r="GVC220" s="1075"/>
      <c r="GVD220" s="1075"/>
      <c r="GVE220" s="1075"/>
      <c r="GVF220" s="1075"/>
      <c r="GVG220" s="1075"/>
      <c r="GVH220" s="1075"/>
      <c r="GVI220" s="1074" t="s">
        <v>757</v>
      </c>
      <c r="GVJ220" s="1075"/>
      <c r="GVK220" s="1075"/>
      <c r="GVL220" s="1075"/>
      <c r="GVM220" s="1075"/>
      <c r="GVN220" s="1075"/>
      <c r="GVO220" s="1075"/>
      <c r="GVP220" s="1075"/>
      <c r="GVQ220" s="1075"/>
      <c r="GVR220" s="1075"/>
      <c r="GVS220" s="1075"/>
      <c r="GVT220" s="1075"/>
      <c r="GVU220" s="1075"/>
      <c r="GVV220" s="1075"/>
      <c r="GVW220" s="1075"/>
      <c r="GVX220" s="1075"/>
      <c r="GVY220" s="1074" t="s">
        <v>757</v>
      </c>
      <c r="GVZ220" s="1075"/>
      <c r="GWA220" s="1075"/>
      <c r="GWB220" s="1075"/>
      <c r="GWC220" s="1075"/>
      <c r="GWD220" s="1075"/>
      <c r="GWE220" s="1075"/>
      <c r="GWF220" s="1075"/>
      <c r="GWG220" s="1075"/>
      <c r="GWH220" s="1075"/>
      <c r="GWI220" s="1075"/>
      <c r="GWJ220" s="1075"/>
      <c r="GWK220" s="1075"/>
      <c r="GWL220" s="1075"/>
      <c r="GWM220" s="1075"/>
      <c r="GWN220" s="1075"/>
      <c r="GWO220" s="1074" t="s">
        <v>757</v>
      </c>
      <c r="GWP220" s="1075"/>
      <c r="GWQ220" s="1075"/>
      <c r="GWR220" s="1075"/>
      <c r="GWS220" s="1075"/>
      <c r="GWT220" s="1075"/>
      <c r="GWU220" s="1075"/>
      <c r="GWV220" s="1075"/>
      <c r="GWW220" s="1075"/>
      <c r="GWX220" s="1075"/>
      <c r="GWY220" s="1075"/>
      <c r="GWZ220" s="1075"/>
      <c r="GXA220" s="1075"/>
      <c r="GXB220" s="1075"/>
      <c r="GXC220" s="1075"/>
      <c r="GXD220" s="1075"/>
      <c r="GXE220" s="1074" t="s">
        <v>757</v>
      </c>
      <c r="GXF220" s="1075"/>
      <c r="GXG220" s="1075"/>
      <c r="GXH220" s="1075"/>
      <c r="GXI220" s="1075"/>
      <c r="GXJ220" s="1075"/>
      <c r="GXK220" s="1075"/>
      <c r="GXL220" s="1075"/>
      <c r="GXM220" s="1075"/>
      <c r="GXN220" s="1075"/>
      <c r="GXO220" s="1075"/>
      <c r="GXP220" s="1075"/>
      <c r="GXQ220" s="1075"/>
      <c r="GXR220" s="1075"/>
      <c r="GXS220" s="1075"/>
      <c r="GXT220" s="1075"/>
      <c r="GXU220" s="1074" t="s">
        <v>757</v>
      </c>
      <c r="GXV220" s="1075"/>
      <c r="GXW220" s="1075"/>
      <c r="GXX220" s="1075"/>
      <c r="GXY220" s="1075"/>
      <c r="GXZ220" s="1075"/>
      <c r="GYA220" s="1075"/>
      <c r="GYB220" s="1075"/>
      <c r="GYC220" s="1075"/>
      <c r="GYD220" s="1075"/>
      <c r="GYE220" s="1075"/>
      <c r="GYF220" s="1075"/>
      <c r="GYG220" s="1075"/>
      <c r="GYH220" s="1075"/>
      <c r="GYI220" s="1075"/>
      <c r="GYJ220" s="1075"/>
      <c r="GYK220" s="1074" t="s">
        <v>757</v>
      </c>
      <c r="GYL220" s="1075"/>
      <c r="GYM220" s="1075"/>
      <c r="GYN220" s="1075"/>
      <c r="GYO220" s="1075"/>
      <c r="GYP220" s="1075"/>
      <c r="GYQ220" s="1075"/>
      <c r="GYR220" s="1075"/>
      <c r="GYS220" s="1075"/>
      <c r="GYT220" s="1075"/>
      <c r="GYU220" s="1075"/>
      <c r="GYV220" s="1075"/>
      <c r="GYW220" s="1075"/>
      <c r="GYX220" s="1075"/>
      <c r="GYY220" s="1075"/>
      <c r="GYZ220" s="1075"/>
      <c r="GZA220" s="1074" t="s">
        <v>757</v>
      </c>
      <c r="GZB220" s="1075"/>
      <c r="GZC220" s="1075"/>
      <c r="GZD220" s="1075"/>
      <c r="GZE220" s="1075"/>
      <c r="GZF220" s="1075"/>
      <c r="GZG220" s="1075"/>
      <c r="GZH220" s="1075"/>
      <c r="GZI220" s="1075"/>
      <c r="GZJ220" s="1075"/>
      <c r="GZK220" s="1075"/>
      <c r="GZL220" s="1075"/>
      <c r="GZM220" s="1075"/>
      <c r="GZN220" s="1075"/>
      <c r="GZO220" s="1075"/>
      <c r="GZP220" s="1075"/>
      <c r="GZQ220" s="1074" t="s">
        <v>757</v>
      </c>
      <c r="GZR220" s="1075"/>
      <c r="GZS220" s="1075"/>
      <c r="GZT220" s="1075"/>
      <c r="GZU220" s="1075"/>
      <c r="GZV220" s="1075"/>
      <c r="GZW220" s="1075"/>
      <c r="GZX220" s="1075"/>
      <c r="GZY220" s="1075"/>
      <c r="GZZ220" s="1075"/>
      <c r="HAA220" s="1075"/>
      <c r="HAB220" s="1075"/>
      <c r="HAC220" s="1075"/>
      <c r="HAD220" s="1075"/>
      <c r="HAE220" s="1075"/>
      <c r="HAF220" s="1075"/>
      <c r="HAG220" s="1074" t="s">
        <v>757</v>
      </c>
      <c r="HAH220" s="1075"/>
      <c r="HAI220" s="1075"/>
      <c r="HAJ220" s="1075"/>
      <c r="HAK220" s="1075"/>
      <c r="HAL220" s="1075"/>
      <c r="HAM220" s="1075"/>
      <c r="HAN220" s="1075"/>
      <c r="HAO220" s="1075"/>
      <c r="HAP220" s="1075"/>
      <c r="HAQ220" s="1075"/>
      <c r="HAR220" s="1075"/>
      <c r="HAS220" s="1075"/>
      <c r="HAT220" s="1075"/>
      <c r="HAU220" s="1075"/>
      <c r="HAV220" s="1075"/>
      <c r="HAW220" s="1074" t="s">
        <v>757</v>
      </c>
      <c r="HAX220" s="1075"/>
      <c r="HAY220" s="1075"/>
      <c r="HAZ220" s="1075"/>
      <c r="HBA220" s="1075"/>
      <c r="HBB220" s="1075"/>
      <c r="HBC220" s="1075"/>
      <c r="HBD220" s="1075"/>
      <c r="HBE220" s="1075"/>
      <c r="HBF220" s="1075"/>
      <c r="HBG220" s="1075"/>
      <c r="HBH220" s="1075"/>
      <c r="HBI220" s="1075"/>
      <c r="HBJ220" s="1075"/>
      <c r="HBK220" s="1075"/>
      <c r="HBL220" s="1075"/>
      <c r="HBM220" s="1074" t="s">
        <v>757</v>
      </c>
      <c r="HBN220" s="1075"/>
      <c r="HBO220" s="1075"/>
      <c r="HBP220" s="1075"/>
      <c r="HBQ220" s="1075"/>
      <c r="HBR220" s="1075"/>
      <c r="HBS220" s="1075"/>
      <c r="HBT220" s="1075"/>
      <c r="HBU220" s="1075"/>
      <c r="HBV220" s="1075"/>
      <c r="HBW220" s="1075"/>
      <c r="HBX220" s="1075"/>
      <c r="HBY220" s="1075"/>
      <c r="HBZ220" s="1075"/>
      <c r="HCA220" s="1075"/>
      <c r="HCB220" s="1075"/>
      <c r="HCC220" s="1074" t="s">
        <v>757</v>
      </c>
      <c r="HCD220" s="1075"/>
      <c r="HCE220" s="1075"/>
      <c r="HCF220" s="1075"/>
      <c r="HCG220" s="1075"/>
      <c r="HCH220" s="1075"/>
      <c r="HCI220" s="1075"/>
      <c r="HCJ220" s="1075"/>
      <c r="HCK220" s="1075"/>
      <c r="HCL220" s="1075"/>
      <c r="HCM220" s="1075"/>
      <c r="HCN220" s="1075"/>
      <c r="HCO220" s="1075"/>
      <c r="HCP220" s="1075"/>
      <c r="HCQ220" s="1075"/>
      <c r="HCR220" s="1075"/>
      <c r="HCS220" s="1074" t="s">
        <v>757</v>
      </c>
      <c r="HCT220" s="1075"/>
      <c r="HCU220" s="1075"/>
      <c r="HCV220" s="1075"/>
      <c r="HCW220" s="1075"/>
      <c r="HCX220" s="1075"/>
      <c r="HCY220" s="1075"/>
      <c r="HCZ220" s="1075"/>
      <c r="HDA220" s="1075"/>
      <c r="HDB220" s="1075"/>
      <c r="HDC220" s="1075"/>
      <c r="HDD220" s="1075"/>
      <c r="HDE220" s="1075"/>
      <c r="HDF220" s="1075"/>
      <c r="HDG220" s="1075"/>
      <c r="HDH220" s="1075"/>
      <c r="HDI220" s="1074" t="s">
        <v>757</v>
      </c>
      <c r="HDJ220" s="1075"/>
      <c r="HDK220" s="1075"/>
      <c r="HDL220" s="1075"/>
      <c r="HDM220" s="1075"/>
      <c r="HDN220" s="1075"/>
      <c r="HDO220" s="1075"/>
      <c r="HDP220" s="1075"/>
      <c r="HDQ220" s="1075"/>
      <c r="HDR220" s="1075"/>
      <c r="HDS220" s="1075"/>
      <c r="HDT220" s="1075"/>
      <c r="HDU220" s="1075"/>
      <c r="HDV220" s="1075"/>
      <c r="HDW220" s="1075"/>
      <c r="HDX220" s="1075"/>
      <c r="HDY220" s="1074" t="s">
        <v>757</v>
      </c>
      <c r="HDZ220" s="1075"/>
      <c r="HEA220" s="1075"/>
      <c r="HEB220" s="1075"/>
      <c r="HEC220" s="1075"/>
      <c r="HED220" s="1075"/>
      <c r="HEE220" s="1075"/>
      <c r="HEF220" s="1075"/>
      <c r="HEG220" s="1075"/>
      <c r="HEH220" s="1075"/>
      <c r="HEI220" s="1075"/>
      <c r="HEJ220" s="1075"/>
      <c r="HEK220" s="1075"/>
      <c r="HEL220" s="1075"/>
      <c r="HEM220" s="1075"/>
      <c r="HEN220" s="1075"/>
      <c r="HEO220" s="1074" t="s">
        <v>757</v>
      </c>
      <c r="HEP220" s="1075"/>
      <c r="HEQ220" s="1075"/>
      <c r="HER220" s="1075"/>
      <c r="HES220" s="1075"/>
      <c r="HET220" s="1075"/>
      <c r="HEU220" s="1075"/>
      <c r="HEV220" s="1075"/>
      <c r="HEW220" s="1075"/>
      <c r="HEX220" s="1075"/>
      <c r="HEY220" s="1075"/>
      <c r="HEZ220" s="1075"/>
      <c r="HFA220" s="1075"/>
      <c r="HFB220" s="1075"/>
      <c r="HFC220" s="1075"/>
      <c r="HFD220" s="1075"/>
      <c r="HFE220" s="1074" t="s">
        <v>757</v>
      </c>
      <c r="HFF220" s="1075"/>
      <c r="HFG220" s="1075"/>
      <c r="HFH220" s="1075"/>
      <c r="HFI220" s="1075"/>
      <c r="HFJ220" s="1075"/>
      <c r="HFK220" s="1075"/>
      <c r="HFL220" s="1075"/>
      <c r="HFM220" s="1075"/>
      <c r="HFN220" s="1075"/>
      <c r="HFO220" s="1075"/>
      <c r="HFP220" s="1075"/>
      <c r="HFQ220" s="1075"/>
      <c r="HFR220" s="1075"/>
      <c r="HFS220" s="1075"/>
      <c r="HFT220" s="1075"/>
      <c r="HFU220" s="1074" t="s">
        <v>757</v>
      </c>
      <c r="HFV220" s="1075"/>
      <c r="HFW220" s="1075"/>
      <c r="HFX220" s="1075"/>
      <c r="HFY220" s="1075"/>
      <c r="HFZ220" s="1075"/>
      <c r="HGA220" s="1075"/>
      <c r="HGB220" s="1075"/>
      <c r="HGC220" s="1075"/>
      <c r="HGD220" s="1075"/>
      <c r="HGE220" s="1075"/>
      <c r="HGF220" s="1075"/>
      <c r="HGG220" s="1075"/>
      <c r="HGH220" s="1075"/>
      <c r="HGI220" s="1075"/>
      <c r="HGJ220" s="1075"/>
      <c r="HGK220" s="1074" t="s">
        <v>757</v>
      </c>
      <c r="HGL220" s="1075"/>
      <c r="HGM220" s="1075"/>
      <c r="HGN220" s="1075"/>
      <c r="HGO220" s="1075"/>
      <c r="HGP220" s="1075"/>
      <c r="HGQ220" s="1075"/>
      <c r="HGR220" s="1075"/>
      <c r="HGS220" s="1075"/>
      <c r="HGT220" s="1075"/>
      <c r="HGU220" s="1075"/>
      <c r="HGV220" s="1075"/>
      <c r="HGW220" s="1075"/>
      <c r="HGX220" s="1075"/>
      <c r="HGY220" s="1075"/>
      <c r="HGZ220" s="1075"/>
      <c r="HHA220" s="1074" t="s">
        <v>757</v>
      </c>
      <c r="HHB220" s="1075"/>
      <c r="HHC220" s="1075"/>
      <c r="HHD220" s="1075"/>
      <c r="HHE220" s="1075"/>
      <c r="HHF220" s="1075"/>
      <c r="HHG220" s="1075"/>
      <c r="HHH220" s="1075"/>
      <c r="HHI220" s="1075"/>
      <c r="HHJ220" s="1075"/>
      <c r="HHK220" s="1075"/>
      <c r="HHL220" s="1075"/>
      <c r="HHM220" s="1075"/>
      <c r="HHN220" s="1075"/>
      <c r="HHO220" s="1075"/>
      <c r="HHP220" s="1075"/>
      <c r="HHQ220" s="1074" t="s">
        <v>757</v>
      </c>
      <c r="HHR220" s="1075"/>
      <c r="HHS220" s="1075"/>
      <c r="HHT220" s="1075"/>
      <c r="HHU220" s="1075"/>
      <c r="HHV220" s="1075"/>
      <c r="HHW220" s="1075"/>
      <c r="HHX220" s="1075"/>
      <c r="HHY220" s="1075"/>
      <c r="HHZ220" s="1075"/>
      <c r="HIA220" s="1075"/>
      <c r="HIB220" s="1075"/>
      <c r="HIC220" s="1075"/>
      <c r="HID220" s="1075"/>
      <c r="HIE220" s="1075"/>
      <c r="HIF220" s="1075"/>
      <c r="HIG220" s="1074" t="s">
        <v>757</v>
      </c>
      <c r="HIH220" s="1075"/>
      <c r="HII220" s="1075"/>
      <c r="HIJ220" s="1075"/>
      <c r="HIK220" s="1075"/>
      <c r="HIL220" s="1075"/>
      <c r="HIM220" s="1075"/>
      <c r="HIN220" s="1075"/>
      <c r="HIO220" s="1075"/>
      <c r="HIP220" s="1075"/>
      <c r="HIQ220" s="1075"/>
      <c r="HIR220" s="1075"/>
      <c r="HIS220" s="1075"/>
      <c r="HIT220" s="1075"/>
      <c r="HIU220" s="1075"/>
      <c r="HIV220" s="1075"/>
      <c r="HIW220" s="1074" t="s">
        <v>757</v>
      </c>
      <c r="HIX220" s="1075"/>
      <c r="HIY220" s="1075"/>
      <c r="HIZ220" s="1075"/>
      <c r="HJA220" s="1075"/>
      <c r="HJB220" s="1075"/>
      <c r="HJC220" s="1075"/>
      <c r="HJD220" s="1075"/>
      <c r="HJE220" s="1075"/>
      <c r="HJF220" s="1075"/>
      <c r="HJG220" s="1075"/>
      <c r="HJH220" s="1075"/>
      <c r="HJI220" s="1075"/>
      <c r="HJJ220" s="1075"/>
      <c r="HJK220" s="1075"/>
      <c r="HJL220" s="1075"/>
      <c r="HJM220" s="1074" t="s">
        <v>757</v>
      </c>
      <c r="HJN220" s="1075"/>
      <c r="HJO220" s="1075"/>
      <c r="HJP220" s="1075"/>
      <c r="HJQ220" s="1075"/>
      <c r="HJR220" s="1075"/>
      <c r="HJS220" s="1075"/>
      <c r="HJT220" s="1075"/>
      <c r="HJU220" s="1075"/>
      <c r="HJV220" s="1075"/>
      <c r="HJW220" s="1075"/>
      <c r="HJX220" s="1075"/>
      <c r="HJY220" s="1075"/>
      <c r="HJZ220" s="1075"/>
      <c r="HKA220" s="1075"/>
      <c r="HKB220" s="1075"/>
      <c r="HKC220" s="1074" t="s">
        <v>757</v>
      </c>
      <c r="HKD220" s="1075"/>
      <c r="HKE220" s="1075"/>
      <c r="HKF220" s="1075"/>
      <c r="HKG220" s="1075"/>
      <c r="HKH220" s="1075"/>
      <c r="HKI220" s="1075"/>
      <c r="HKJ220" s="1075"/>
      <c r="HKK220" s="1075"/>
      <c r="HKL220" s="1075"/>
      <c r="HKM220" s="1075"/>
      <c r="HKN220" s="1075"/>
      <c r="HKO220" s="1075"/>
      <c r="HKP220" s="1075"/>
      <c r="HKQ220" s="1075"/>
      <c r="HKR220" s="1075"/>
      <c r="HKS220" s="1074" t="s">
        <v>757</v>
      </c>
      <c r="HKT220" s="1075"/>
      <c r="HKU220" s="1075"/>
      <c r="HKV220" s="1075"/>
      <c r="HKW220" s="1075"/>
      <c r="HKX220" s="1075"/>
      <c r="HKY220" s="1075"/>
      <c r="HKZ220" s="1075"/>
      <c r="HLA220" s="1075"/>
      <c r="HLB220" s="1075"/>
      <c r="HLC220" s="1075"/>
      <c r="HLD220" s="1075"/>
      <c r="HLE220" s="1075"/>
      <c r="HLF220" s="1075"/>
      <c r="HLG220" s="1075"/>
      <c r="HLH220" s="1075"/>
      <c r="HLI220" s="1074" t="s">
        <v>757</v>
      </c>
      <c r="HLJ220" s="1075"/>
      <c r="HLK220" s="1075"/>
      <c r="HLL220" s="1075"/>
      <c r="HLM220" s="1075"/>
      <c r="HLN220" s="1075"/>
      <c r="HLO220" s="1075"/>
      <c r="HLP220" s="1075"/>
      <c r="HLQ220" s="1075"/>
      <c r="HLR220" s="1075"/>
      <c r="HLS220" s="1075"/>
      <c r="HLT220" s="1075"/>
      <c r="HLU220" s="1075"/>
      <c r="HLV220" s="1075"/>
      <c r="HLW220" s="1075"/>
      <c r="HLX220" s="1075"/>
      <c r="HLY220" s="1074" t="s">
        <v>757</v>
      </c>
      <c r="HLZ220" s="1075"/>
      <c r="HMA220" s="1075"/>
      <c r="HMB220" s="1075"/>
      <c r="HMC220" s="1075"/>
      <c r="HMD220" s="1075"/>
      <c r="HME220" s="1075"/>
      <c r="HMF220" s="1075"/>
      <c r="HMG220" s="1075"/>
      <c r="HMH220" s="1075"/>
      <c r="HMI220" s="1075"/>
      <c r="HMJ220" s="1075"/>
      <c r="HMK220" s="1075"/>
      <c r="HML220" s="1075"/>
      <c r="HMM220" s="1075"/>
      <c r="HMN220" s="1075"/>
      <c r="HMO220" s="1074" t="s">
        <v>757</v>
      </c>
      <c r="HMP220" s="1075"/>
      <c r="HMQ220" s="1075"/>
      <c r="HMR220" s="1075"/>
      <c r="HMS220" s="1075"/>
      <c r="HMT220" s="1075"/>
      <c r="HMU220" s="1075"/>
      <c r="HMV220" s="1075"/>
      <c r="HMW220" s="1075"/>
      <c r="HMX220" s="1075"/>
      <c r="HMY220" s="1075"/>
      <c r="HMZ220" s="1075"/>
      <c r="HNA220" s="1075"/>
      <c r="HNB220" s="1075"/>
      <c r="HNC220" s="1075"/>
      <c r="HND220" s="1075"/>
      <c r="HNE220" s="1074" t="s">
        <v>757</v>
      </c>
      <c r="HNF220" s="1075"/>
      <c r="HNG220" s="1075"/>
      <c r="HNH220" s="1075"/>
      <c r="HNI220" s="1075"/>
      <c r="HNJ220" s="1075"/>
      <c r="HNK220" s="1075"/>
      <c r="HNL220" s="1075"/>
      <c r="HNM220" s="1075"/>
      <c r="HNN220" s="1075"/>
      <c r="HNO220" s="1075"/>
      <c r="HNP220" s="1075"/>
      <c r="HNQ220" s="1075"/>
      <c r="HNR220" s="1075"/>
      <c r="HNS220" s="1075"/>
      <c r="HNT220" s="1075"/>
      <c r="HNU220" s="1074" t="s">
        <v>757</v>
      </c>
      <c r="HNV220" s="1075"/>
      <c r="HNW220" s="1075"/>
      <c r="HNX220" s="1075"/>
      <c r="HNY220" s="1075"/>
      <c r="HNZ220" s="1075"/>
      <c r="HOA220" s="1075"/>
      <c r="HOB220" s="1075"/>
      <c r="HOC220" s="1075"/>
      <c r="HOD220" s="1075"/>
      <c r="HOE220" s="1075"/>
      <c r="HOF220" s="1075"/>
      <c r="HOG220" s="1075"/>
      <c r="HOH220" s="1075"/>
      <c r="HOI220" s="1075"/>
      <c r="HOJ220" s="1075"/>
      <c r="HOK220" s="1074" t="s">
        <v>757</v>
      </c>
      <c r="HOL220" s="1075"/>
      <c r="HOM220" s="1075"/>
      <c r="HON220" s="1075"/>
      <c r="HOO220" s="1075"/>
      <c r="HOP220" s="1075"/>
      <c r="HOQ220" s="1075"/>
      <c r="HOR220" s="1075"/>
      <c r="HOS220" s="1075"/>
      <c r="HOT220" s="1075"/>
      <c r="HOU220" s="1075"/>
      <c r="HOV220" s="1075"/>
      <c r="HOW220" s="1075"/>
      <c r="HOX220" s="1075"/>
      <c r="HOY220" s="1075"/>
      <c r="HOZ220" s="1075"/>
      <c r="HPA220" s="1074" t="s">
        <v>757</v>
      </c>
      <c r="HPB220" s="1075"/>
      <c r="HPC220" s="1075"/>
      <c r="HPD220" s="1075"/>
      <c r="HPE220" s="1075"/>
      <c r="HPF220" s="1075"/>
      <c r="HPG220" s="1075"/>
      <c r="HPH220" s="1075"/>
      <c r="HPI220" s="1075"/>
      <c r="HPJ220" s="1075"/>
      <c r="HPK220" s="1075"/>
      <c r="HPL220" s="1075"/>
      <c r="HPM220" s="1075"/>
      <c r="HPN220" s="1075"/>
      <c r="HPO220" s="1075"/>
      <c r="HPP220" s="1075"/>
      <c r="HPQ220" s="1074" t="s">
        <v>757</v>
      </c>
      <c r="HPR220" s="1075"/>
      <c r="HPS220" s="1075"/>
      <c r="HPT220" s="1075"/>
      <c r="HPU220" s="1075"/>
      <c r="HPV220" s="1075"/>
      <c r="HPW220" s="1075"/>
      <c r="HPX220" s="1075"/>
      <c r="HPY220" s="1075"/>
      <c r="HPZ220" s="1075"/>
      <c r="HQA220" s="1075"/>
      <c r="HQB220" s="1075"/>
      <c r="HQC220" s="1075"/>
      <c r="HQD220" s="1075"/>
      <c r="HQE220" s="1075"/>
      <c r="HQF220" s="1075"/>
      <c r="HQG220" s="1074" t="s">
        <v>757</v>
      </c>
      <c r="HQH220" s="1075"/>
      <c r="HQI220" s="1075"/>
      <c r="HQJ220" s="1075"/>
      <c r="HQK220" s="1075"/>
      <c r="HQL220" s="1075"/>
      <c r="HQM220" s="1075"/>
      <c r="HQN220" s="1075"/>
      <c r="HQO220" s="1075"/>
      <c r="HQP220" s="1075"/>
      <c r="HQQ220" s="1075"/>
      <c r="HQR220" s="1075"/>
      <c r="HQS220" s="1075"/>
      <c r="HQT220" s="1075"/>
      <c r="HQU220" s="1075"/>
      <c r="HQV220" s="1075"/>
      <c r="HQW220" s="1074" t="s">
        <v>757</v>
      </c>
      <c r="HQX220" s="1075"/>
      <c r="HQY220" s="1075"/>
      <c r="HQZ220" s="1075"/>
      <c r="HRA220" s="1075"/>
      <c r="HRB220" s="1075"/>
      <c r="HRC220" s="1075"/>
      <c r="HRD220" s="1075"/>
      <c r="HRE220" s="1075"/>
      <c r="HRF220" s="1075"/>
      <c r="HRG220" s="1075"/>
      <c r="HRH220" s="1075"/>
      <c r="HRI220" s="1075"/>
      <c r="HRJ220" s="1075"/>
      <c r="HRK220" s="1075"/>
      <c r="HRL220" s="1075"/>
      <c r="HRM220" s="1074" t="s">
        <v>757</v>
      </c>
      <c r="HRN220" s="1075"/>
      <c r="HRO220" s="1075"/>
      <c r="HRP220" s="1075"/>
      <c r="HRQ220" s="1075"/>
      <c r="HRR220" s="1075"/>
      <c r="HRS220" s="1075"/>
      <c r="HRT220" s="1075"/>
      <c r="HRU220" s="1075"/>
      <c r="HRV220" s="1075"/>
      <c r="HRW220" s="1075"/>
      <c r="HRX220" s="1075"/>
      <c r="HRY220" s="1075"/>
      <c r="HRZ220" s="1075"/>
      <c r="HSA220" s="1075"/>
      <c r="HSB220" s="1075"/>
      <c r="HSC220" s="1074" t="s">
        <v>757</v>
      </c>
      <c r="HSD220" s="1075"/>
      <c r="HSE220" s="1075"/>
      <c r="HSF220" s="1075"/>
      <c r="HSG220" s="1075"/>
      <c r="HSH220" s="1075"/>
      <c r="HSI220" s="1075"/>
      <c r="HSJ220" s="1075"/>
      <c r="HSK220" s="1075"/>
      <c r="HSL220" s="1075"/>
      <c r="HSM220" s="1075"/>
      <c r="HSN220" s="1075"/>
      <c r="HSO220" s="1075"/>
      <c r="HSP220" s="1075"/>
      <c r="HSQ220" s="1075"/>
      <c r="HSR220" s="1075"/>
      <c r="HSS220" s="1074" t="s">
        <v>757</v>
      </c>
      <c r="HST220" s="1075"/>
      <c r="HSU220" s="1075"/>
      <c r="HSV220" s="1075"/>
      <c r="HSW220" s="1075"/>
      <c r="HSX220" s="1075"/>
      <c r="HSY220" s="1075"/>
      <c r="HSZ220" s="1075"/>
      <c r="HTA220" s="1075"/>
      <c r="HTB220" s="1075"/>
      <c r="HTC220" s="1075"/>
      <c r="HTD220" s="1075"/>
      <c r="HTE220" s="1075"/>
      <c r="HTF220" s="1075"/>
      <c r="HTG220" s="1075"/>
      <c r="HTH220" s="1075"/>
      <c r="HTI220" s="1074" t="s">
        <v>757</v>
      </c>
      <c r="HTJ220" s="1075"/>
      <c r="HTK220" s="1075"/>
      <c r="HTL220" s="1075"/>
      <c r="HTM220" s="1075"/>
      <c r="HTN220" s="1075"/>
      <c r="HTO220" s="1075"/>
      <c r="HTP220" s="1075"/>
      <c r="HTQ220" s="1075"/>
      <c r="HTR220" s="1075"/>
      <c r="HTS220" s="1075"/>
      <c r="HTT220" s="1075"/>
      <c r="HTU220" s="1075"/>
      <c r="HTV220" s="1075"/>
      <c r="HTW220" s="1075"/>
      <c r="HTX220" s="1075"/>
      <c r="HTY220" s="1074" t="s">
        <v>757</v>
      </c>
      <c r="HTZ220" s="1075"/>
      <c r="HUA220" s="1075"/>
      <c r="HUB220" s="1075"/>
      <c r="HUC220" s="1075"/>
      <c r="HUD220" s="1075"/>
      <c r="HUE220" s="1075"/>
      <c r="HUF220" s="1075"/>
      <c r="HUG220" s="1075"/>
      <c r="HUH220" s="1075"/>
      <c r="HUI220" s="1075"/>
      <c r="HUJ220" s="1075"/>
      <c r="HUK220" s="1075"/>
      <c r="HUL220" s="1075"/>
      <c r="HUM220" s="1075"/>
      <c r="HUN220" s="1075"/>
      <c r="HUO220" s="1074" t="s">
        <v>757</v>
      </c>
      <c r="HUP220" s="1075"/>
      <c r="HUQ220" s="1075"/>
      <c r="HUR220" s="1075"/>
      <c r="HUS220" s="1075"/>
      <c r="HUT220" s="1075"/>
      <c r="HUU220" s="1075"/>
      <c r="HUV220" s="1075"/>
      <c r="HUW220" s="1075"/>
      <c r="HUX220" s="1075"/>
      <c r="HUY220" s="1075"/>
      <c r="HUZ220" s="1075"/>
      <c r="HVA220" s="1075"/>
      <c r="HVB220" s="1075"/>
      <c r="HVC220" s="1075"/>
      <c r="HVD220" s="1075"/>
      <c r="HVE220" s="1074" t="s">
        <v>757</v>
      </c>
      <c r="HVF220" s="1075"/>
      <c r="HVG220" s="1075"/>
      <c r="HVH220" s="1075"/>
      <c r="HVI220" s="1075"/>
      <c r="HVJ220" s="1075"/>
      <c r="HVK220" s="1075"/>
      <c r="HVL220" s="1075"/>
      <c r="HVM220" s="1075"/>
      <c r="HVN220" s="1075"/>
      <c r="HVO220" s="1075"/>
      <c r="HVP220" s="1075"/>
      <c r="HVQ220" s="1075"/>
      <c r="HVR220" s="1075"/>
      <c r="HVS220" s="1075"/>
      <c r="HVT220" s="1075"/>
      <c r="HVU220" s="1074" t="s">
        <v>757</v>
      </c>
      <c r="HVV220" s="1075"/>
      <c r="HVW220" s="1075"/>
      <c r="HVX220" s="1075"/>
      <c r="HVY220" s="1075"/>
      <c r="HVZ220" s="1075"/>
      <c r="HWA220" s="1075"/>
      <c r="HWB220" s="1075"/>
      <c r="HWC220" s="1075"/>
      <c r="HWD220" s="1075"/>
      <c r="HWE220" s="1075"/>
      <c r="HWF220" s="1075"/>
      <c r="HWG220" s="1075"/>
      <c r="HWH220" s="1075"/>
      <c r="HWI220" s="1075"/>
      <c r="HWJ220" s="1075"/>
      <c r="HWK220" s="1074" t="s">
        <v>757</v>
      </c>
      <c r="HWL220" s="1075"/>
      <c r="HWM220" s="1075"/>
      <c r="HWN220" s="1075"/>
      <c r="HWO220" s="1075"/>
      <c r="HWP220" s="1075"/>
      <c r="HWQ220" s="1075"/>
      <c r="HWR220" s="1075"/>
      <c r="HWS220" s="1075"/>
      <c r="HWT220" s="1075"/>
      <c r="HWU220" s="1075"/>
      <c r="HWV220" s="1075"/>
      <c r="HWW220" s="1075"/>
      <c r="HWX220" s="1075"/>
      <c r="HWY220" s="1075"/>
      <c r="HWZ220" s="1075"/>
      <c r="HXA220" s="1074" t="s">
        <v>757</v>
      </c>
      <c r="HXB220" s="1075"/>
      <c r="HXC220" s="1075"/>
      <c r="HXD220" s="1075"/>
      <c r="HXE220" s="1075"/>
      <c r="HXF220" s="1075"/>
      <c r="HXG220" s="1075"/>
      <c r="HXH220" s="1075"/>
      <c r="HXI220" s="1075"/>
      <c r="HXJ220" s="1075"/>
      <c r="HXK220" s="1075"/>
      <c r="HXL220" s="1075"/>
      <c r="HXM220" s="1075"/>
      <c r="HXN220" s="1075"/>
      <c r="HXO220" s="1075"/>
      <c r="HXP220" s="1075"/>
      <c r="HXQ220" s="1074" t="s">
        <v>757</v>
      </c>
      <c r="HXR220" s="1075"/>
      <c r="HXS220" s="1075"/>
      <c r="HXT220" s="1075"/>
      <c r="HXU220" s="1075"/>
      <c r="HXV220" s="1075"/>
      <c r="HXW220" s="1075"/>
      <c r="HXX220" s="1075"/>
      <c r="HXY220" s="1075"/>
      <c r="HXZ220" s="1075"/>
      <c r="HYA220" s="1075"/>
      <c r="HYB220" s="1075"/>
      <c r="HYC220" s="1075"/>
      <c r="HYD220" s="1075"/>
      <c r="HYE220" s="1075"/>
      <c r="HYF220" s="1075"/>
      <c r="HYG220" s="1074" t="s">
        <v>757</v>
      </c>
      <c r="HYH220" s="1075"/>
      <c r="HYI220" s="1075"/>
      <c r="HYJ220" s="1075"/>
      <c r="HYK220" s="1075"/>
      <c r="HYL220" s="1075"/>
      <c r="HYM220" s="1075"/>
      <c r="HYN220" s="1075"/>
      <c r="HYO220" s="1075"/>
      <c r="HYP220" s="1075"/>
      <c r="HYQ220" s="1075"/>
      <c r="HYR220" s="1075"/>
      <c r="HYS220" s="1075"/>
      <c r="HYT220" s="1075"/>
      <c r="HYU220" s="1075"/>
      <c r="HYV220" s="1075"/>
      <c r="HYW220" s="1074" t="s">
        <v>757</v>
      </c>
      <c r="HYX220" s="1075"/>
      <c r="HYY220" s="1075"/>
      <c r="HYZ220" s="1075"/>
      <c r="HZA220" s="1075"/>
      <c r="HZB220" s="1075"/>
      <c r="HZC220" s="1075"/>
      <c r="HZD220" s="1075"/>
      <c r="HZE220" s="1075"/>
      <c r="HZF220" s="1075"/>
      <c r="HZG220" s="1075"/>
      <c r="HZH220" s="1075"/>
      <c r="HZI220" s="1075"/>
      <c r="HZJ220" s="1075"/>
      <c r="HZK220" s="1075"/>
      <c r="HZL220" s="1075"/>
      <c r="HZM220" s="1074" t="s">
        <v>757</v>
      </c>
      <c r="HZN220" s="1075"/>
      <c r="HZO220" s="1075"/>
      <c r="HZP220" s="1075"/>
      <c r="HZQ220" s="1075"/>
      <c r="HZR220" s="1075"/>
      <c r="HZS220" s="1075"/>
      <c r="HZT220" s="1075"/>
      <c r="HZU220" s="1075"/>
      <c r="HZV220" s="1075"/>
      <c r="HZW220" s="1075"/>
      <c r="HZX220" s="1075"/>
      <c r="HZY220" s="1075"/>
      <c r="HZZ220" s="1075"/>
      <c r="IAA220" s="1075"/>
      <c r="IAB220" s="1075"/>
      <c r="IAC220" s="1074" t="s">
        <v>757</v>
      </c>
      <c r="IAD220" s="1075"/>
      <c r="IAE220" s="1075"/>
      <c r="IAF220" s="1075"/>
      <c r="IAG220" s="1075"/>
      <c r="IAH220" s="1075"/>
      <c r="IAI220" s="1075"/>
      <c r="IAJ220" s="1075"/>
      <c r="IAK220" s="1075"/>
      <c r="IAL220" s="1075"/>
      <c r="IAM220" s="1075"/>
      <c r="IAN220" s="1075"/>
      <c r="IAO220" s="1075"/>
      <c r="IAP220" s="1075"/>
      <c r="IAQ220" s="1075"/>
      <c r="IAR220" s="1075"/>
      <c r="IAS220" s="1074" t="s">
        <v>757</v>
      </c>
      <c r="IAT220" s="1075"/>
      <c r="IAU220" s="1075"/>
      <c r="IAV220" s="1075"/>
      <c r="IAW220" s="1075"/>
      <c r="IAX220" s="1075"/>
      <c r="IAY220" s="1075"/>
      <c r="IAZ220" s="1075"/>
      <c r="IBA220" s="1075"/>
      <c r="IBB220" s="1075"/>
      <c r="IBC220" s="1075"/>
      <c r="IBD220" s="1075"/>
      <c r="IBE220" s="1075"/>
      <c r="IBF220" s="1075"/>
      <c r="IBG220" s="1075"/>
      <c r="IBH220" s="1075"/>
      <c r="IBI220" s="1074" t="s">
        <v>757</v>
      </c>
      <c r="IBJ220" s="1075"/>
      <c r="IBK220" s="1075"/>
      <c r="IBL220" s="1075"/>
      <c r="IBM220" s="1075"/>
      <c r="IBN220" s="1075"/>
      <c r="IBO220" s="1075"/>
      <c r="IBP220" s="1075"/>
      <c r="IBQ220" s="1075"/>
      <c r="IBR220" s="1075"/>
      <c r="IBS220" s="1075"/>
      <c r="IBT220" s="1075"/>
      <c r="IBU220" s="1075"/>
      <c r="IBV220" s="1075"/>
      <c r="IBW220" s="1075"/>
      <c r="IBX220" s="1075"/>
      <c r="IBY220" s="1074" t="s">
        <v>757</v>
      </c>
      <c r="IBZ220" s="1075"/>
      <c r="ICA220" s="1075"/>
      <c r="ICB220" s="1075"/>
      <c r="ICC220" s="1075"/>
      <c r="ICD220" s="1075"/>
      <c r="ICE220" s="1075"/>
      <c r="ICF220" s="1075"/>
      <c r="ICG220" s="1075"/>
      <c r="ICH220" s="1075"/>
      <c r="ICI220" s="1075"/>
      <c r="ICJ220" s="1075"/>
      <c r="ICK220" s="1075"/>
      <c r="ICL220" s="1075"/>
      <c r="ICM220" s="1075"/>
      <c r="ICN220" s="1075"/>
      <c r="ICO220" s="1074" t="s">
        <v>757</v>
      </c>
      <c r="ICP220" s="1075"/>
      <c r="ICQ220" s="1075"/>
      <c r="ICR220" s="1075"/>
      <c r="ICS220" s="1075"/>
      <c r="ICT220" s="1075"/>
      <c r="ICU220" s="1075"/>
      <c r="ICV220" s="1075"/>
      <c r="ICW220" s="1075"/>
      <c r="ICX220" s="1075"/>
      <c r="ICY220" s="1075"/>
      <c r="ICZ220" s="1075"/>
      <c r="IDA220" s="1075"/>
      <c r="IDB220" s="1075"/>
      <c r="IDC220" s="1075"/>
      <c r="IDD220" s="1075"/>
      <c r="IDE220" s="1074" t="s">
        <v>757</v>
      </c>
      <c r="IDF220" s="1075"/>
      <c r="IDG220" s="1075"/>
      <c r="IDH220" s="1075"/>
      <c r="IDI220" s="1075"/>
      <c r="IDJ220" s="1075"/>
      <c r="IDK220" s="1075"/>
      <c r="IDL220" s="1075"/>
      <c r="IDM220" s="1075"/>
      <c r="IDN220" s="1075"/>
      <c r="IDO220" s="1075"/>
      <c r="IDP220" s="1075"/>
      <c r="IDQ220" s="1075"/>
      <c r="IDR220" s="1075"/>
      <c r="IDS220" s="1075"/>
      <c r="IDT220" s="1075"/>
      <c r="IDU220" s="1074" t="s">
        <v>757</v>
      </c>
      <c r="IDV220" s="1075"/>
      <c r="IDW220" s="1075"/>
      <c r="IDX220" s="1075"/>
      <c r="IDY220" s="1075"/>
      <c r="IDZ220" s="1075"/>
      <c r="IEA220" s="1075"/>
      <c r="IEB220" s="1075"/>
      <c r="IEC220" s="1075"/>
      <c r="IED220" s="1075"/>
      <c r="IEE220" s="1075"/>
      <c r="IEF220" s="1075"/>
      <c r="IEG220" s="1075"/>
      <c r="IEH220" s="1075"/>
      <c r="IEI220" s="1075"/>
      <c r="IEJ220" s="1075"/>
      <c r="IEK220" s="1074" t="s">
        <v>757</v>
      </c>
      <c r="IEL220" s="1075"/>
      <c r="IEM220" s="1075"/>
      <c r="IEN220" s="1075"/>
      <c r="IEO220" s="1075"/>
      <c r="IEP220" s="1075"/>
      <c r="IEQ220" s="1075"/>
      <c r="IER220" s="1075"/>
      <c r="IES220" s="1075"/>
      <c r="IET220" s="1075"/>
      <c r="IEU220" s="1075"/>
      <c r="IEV220" s="1075"/>
      <c r="IEW220" s="1075"/>
      <c r="IEX220" s="1075"/>
      <c r="IEY220" s="1075"/>
      <c r="IEZ220" s="1075"/>
      <c r="IFA220" s="1074" t="s">
        <v>757</v>
      </c>
      <c r="IFB220" s="1075"/>
      <c r="IFC220" s="1075"/>
      <c r="IFD220" s="1075"/>
      <c r="IFE220" s="1075"/>
      <c r="IFF220" s="1075"/>
      <c r="IFG220" s="1075"/>
      <c r="IFH220" s="1075"/>
      <c r="IFI220" s="1075"/>
      <c r="IFJ220" s="1075"/>
      <c r="IFK220" s="1075"/>
      <c r="IFL220" s="1075"/>
      <c r="IFM220" s="1075"/>
      <c r="IFN220" s="1075"/>
      <c r="IFO220" s="1075"/>
      <c r="IFP220" s="1075"/>
      <c r="IFQ220" s="1074" t="s">
        <v>757</v>
      </c>
      <c r="IFR220" s="1075"/>
      <c r="IFS220" s="1075"/>
      <c r="IFT220" s="1075"/>
      <c r="IFU220" s="1075"/>
      <c r="IFV220" s="1075"/>
      <c r="IFW220" s="1075"/>
      <c r="IFX220" s="1075"/>
      <c r="IFY220" s="1075"/>
      <c r="IFZ220" s="1075"/>
      <c r="IGA220" s="1075"/>
      <c r="IGB220" s="1075"/>
      <c r="IGC220" s="1075"/>
      <c r="IGD220" s="1075"/>
      <c r="IGE220" s="1075"/>
      <c r="IGF220" s="1075"/>
      <c r="IGG220" s="1074" t="s">
        <v>757</v>
      </c>
      <c r="IGH220" s="1075"/>
      <c r="IGI220" s="1075"/>
      <c r="IGJ220" s="1075"/>
      <c r="IGK220" s="1075"/>
      <c r="IGL220" s="1075"/>
      <c r="IGM220" s="1075"/>
      <c r="IGN220" s="1075"/>
      <c r="IGO220" s="1075"/>
      <c r="IGP220" s="1075"/>
      <c r="IGQ220" s="1075"/>
      <c r="IGR220" s="1075"/>
      <c r="IGS220" s="1075"/>
      <c r="IGT220" s="1075"/>
      <c r="IGU220" s="1075"/>
      <c r="IGV220" s="1075"/>
      <c r="IGW220" s="1074" t="s">
        <v>757</v>
      </c>
      <c r="IGX220" s="1075"/>
      <c r="IGY220" s="1075"/>
      <c r="IGZ220" s="1075"/>
      <c r="IHA220" s="1075"/>
      <c r="IHB220" s="1075"/>
      <c r="IHC220" s="1075"/>
      <c r="IHD220" s="1075"/>
      <c r="IHE220" s="1075"/>
      <c r="IHF220" s="1075"/>
      <c r="IHG220" s="1075"/>
      <c r="IHH220" s="1075"/>
      <c r="IHI220" s="1075"/>
      <c r="IHJ220" s="1075"/>
      <c r="IHK220" s="1075"/>
      <c r="IHL220" s="1075"/>
      <c r="IHM220" s="1074" t="s">
        <v>757</v>
      </c>
      <c r="IHN220" s="1075"/>
      <c r="IHO220" s="1075"/>
      <c r="IHP220" s="1075"/>
      <c r="IHQ220" s="1075"/>
      <c r="IHR220" s="1075"/>
      <c r="IHS220" s="1075"/>
      <c r="IHT220" s="1075"/>
      <c r="IHU220" s="1075"/>
      <c r="IHV220" s="1075"/>
      <c r="IHW220" s="1075"/>
      <c r="IHX220" s="1075"/>
      <c r="IHY220" s="1075"/>
      <c r="IHZ220" s="1075"/>
      <c r="IIA220" s="1075"/>
      <c r="IIB220" s="1075"/>
      <c r="IIC220" s="1074" t="s">
        <v>757</v>
      </c>
      <c r="IID220" s="1075"/>
      <c r="IIE220" s="1075"/>
      <c r="IIF220" s="1075"/>
      <c r="IIG220" s="1075"/>
      <c r="IIH220" s="1075"/>
      <c r="III220" s="1075"/>
      <c r="IIJ220" s="1075"/>
      <c r="IIK220" s="1075"/>
      <c r="IIL220" s="1075"/>
      <c r="IIM220" s="1075"/>
      <c r="IIN220" s="1075"/>
      <c r="IIO220" s="1075"/>
      <c r="IIP220" s="1075"/>
      <c r="IIQ220" s="1075"/>
      <c r="IIR220" s="1075"/>
      <c r="IIS220" s="1074" t="s">
        <v>757</v>
      </c>
      <c r="IIT220" s="1075"/>
      <c r="IIU220" s="1075"/>
      <c r="IIV220" s="1075"/>
      <c r="IIW220" s="1075"/>
      <c r="IIX220" s="1075"/>
      <c r="IIY220" s="1075"/>
      <c r="IIZ220" s="1075"/>
      <c r="IJA220" s="1075"/>
      <c r="IJB220" s="1075"/>
      <c r="IJC220" s="1075"/>
      <c r="IJD220" s="1075"/>
      <c r="IJE220" s="1075"/>
      <c r="IJF220" s="1075"/>
      <c r="IJG220" s="1075"/>
      <c r="IJH220" s="1075"/>
      <c r="IJI220" s="1074" t="s">
        <v>757</v>
      </c>
      <c r="IJJ220" s="1075"/>
      <c r="IJK220" s="1075"/>
      <c r="IJL220" s="1075"/>
      <c r="IJM220" s="1075"/>
      <c r="IJN220" s="1075"/>
      <c r="IJO220" s="1075"/>
      <c r="IJP220" s="1075"/>
      <c r="IJQ220" s="1075"/>
      <c r="IJR220" s="1075"/>
      <c r="IJS220" s="1075"/>
      <c r="IJT220" s="1075"/>
      <c r="IJU220" s="1075"/>
      <c r="IJV220" s="1075"/>
      <c r="IJW220" s="1075"/>
      <c r="IJX220" s="1075"/>
      <c r="IJY220" s="1074" t="s">
        <v>757</v>
      </c>
      <c r="IJZ220" s="1075"/>
      <c r="IKA220" s="1075"/>
      <c r="IKB220" s="1075"/>
      <c r="IKC220" s="1075"/>
      <c r="IKD220" s="1075"/>
      <c r="IKE220" s="1075"/>
      <c r="IKF220" s="1075"/>
      <c r="IKG220" s="1075"/>
      <c r="IKH220" s="1075"/>
      <c r="IKI220" s="1075"/>
      <c r="IKJ220" s="1075"/>
      <c r="IKK220" s="1075"/>
      <c r="IKL220" s="1075"/>
      <c r="IKM220" s="1075"/>
      <c r="IKN220" s="1075"/>
      <c r="IKO220" s="1074" t="s">
        <v>757</v>
      </c>
      <c r="IKP220" s="1075"/>
      <c r="IKQ220" s="1075"/>
      <c r="IKR220" s="1075"/>
      <c r="IKS220" s="1075"/>
      <c r="IKT220" s="1075"/>
      <c r="IKU220" s="1075"/>
      <c r="IKV220" s="1075"/>
      <c r="IKW220" s="1075"/>
      <c r="IKX220" s="1075"/>
      <c r="IKY220" s="1075"/>
      <c r="IKZ220" s="1075"/>
      <c r="ILA220" s="1075"/>
      <c r="ILB220" s="1075"/>
      <c r="ILC220" s="1075"/>
      <c r="ILD220" s="1075"/>
      <c r="ILE220" s="1074" t="s">
        <v>757</v>
      </c>
      <c r="ILF220" s="1075"/>
      <c r="ILG220" s="1075"/>
      <c r="ILH220" s="1075"/>
      <c r="ILI220" s="1075"/>
      <c r="ILJ220" s="1075"/>
      <c r="ILK220" s="1075"/>
      <c r="ILL220" s="1075"/>
      <c r="ILM220" s="1075"/>
      <c r="ILN220" s="1075"/>
      <c r="ILO220" s="1075"/>
      <c r="ILP220" s="1075"/>
      <c r="ILQ220" s="1075"/>
      <c r="ILR220" s="1075"/>
      <c r="ILS220" s="1075"/>
      <c r="ILT220" s="1075"/>
      <c r="ILU220" s="1074" t="s">
        <v>757</v>
      </c>
      <c r="ILV220" s="1075"/>
      <c r="ILW220" s="1075"/>
      <c r="ILX220" s="1075"/>
      <c r="ILY220" s="1075"/>
      <c r="ILZ220" s="1075"/>
      <c r="IMA220" s="1075"/>
      <c r="IMB220" s="1075"/>
      <c r="IMC220" s="1075"/>
      <c r="IMD220" s="1075"/>
      <c r="IME220" s="1075"/>
      <c r="IMF220" s="1075"/>
      <c r="IMG220" s="1075"/>
      <c r="IMH220" s="1075"/>
      <c r="IMI220" s="1075"/>
      <c r="IMJ220" s="1075"/>
      <c r="IMK220" s="1074" t="s">
        <v>757</v>
      </c>
      <c r="IML220" s="1075"/>
      <c r="IMM220" s="1075"/>
      <c r="IMN220" s="1075"/>
      <c r="IMO220" s="1075"/>
      <c r="IMP220" s="1075"/>
      <c r="IMQ220" s="1075"/>
      <c r="IMR220" s="1075"/>
      <c r="IMS220" s="1075"/>
      <c r="IMT220" s="1075"/>
      <c r="IMU220" s="1075"/>
      <c r="IMV220" s="1075"/>
      <c r="IMW220" s="1075"/>
      <c r="IMX220" s="1075"/>
      <c r="IMY220" s="1075"/>
      <c r="IMZ220" s="1075"/>
      <c r="INA220" s="1074" t="s">
        <v>757</v>
      </c>
      <c r="INB220" s="1075"/>
      <c r="INC220" s="1075"/>
      <c r="IND220" s="1075"/>
      <c r="INE220" s="1075"/>
      <c r="INF220" s="1075"/>
      <c r="ING220" s="1075"/>
      <c r="INH220" s="1075"/>
      <c r="INI220" s="1075"/>
      <c r="INJ220" s="1075"/>
      <c r="INK220" s="1075"/>
      <c r="INL220" s="1075"/>
      <c r="INM220" s="1075"/>
      <c r="INN220" s="1075"/>
      <c r="INO220" s="1075"/>
      <c r="INP220" s="1075"/>
      <c r="INQ220" s="1074" t="s">
        <v>757</v>
      </c>
      <c r="INR220" s="1075"/>
      <c r="INS220" s="1075"/>
      <c r="INT220" s="1075"/>
      <c r="INU220" s="1075"/>
      <c r="INV220" s="1075"/>
      <c r="INW220" s="1075"/>
      <c r="INX220" s="1075"/>
      <c r="INY220" s="1075"/>
      <c r="INZ220" s="1075"/>
      <c r="IOA220" s="1075"/>
      <c r="IOB220" s="1075"/>
      <c r="IOC220" s="1075"/>
      <c r="IOD220" s="1075"/>
      <c r="IOE220" s="1075"/>
      <c r="IOF220" s="1075"/>
      <c r="IOG220" s="1074" t="s">
        <v>757</v>
      </c>
      <c r="IOH220" s="1075"/>
      <c r="IOI220" s="1075"/>
      <c r="IOJ220" s="1075"/>
      <c r="IOK220" s="1075"/>
      <c r="IOL220" s="1075"/>
      <c r="IOM220" s="1075"/>
      <c r="ION220" s="1075"/>
      <c r="IOO220" s="1075"/>
      <c r="IOP220" s="1075"/>
      <c r="IOQ220" s="1075"/>
      <c r="IOR220" s="1075"/>
      <c r="IOS220" s="1075"/>
      <c r="IOT220" s="1075"/>
      <c r="IOU220" s="1075"/>
      <c r="IOV220" s="1075"/>
      <c r="IOW220" s="1074" t="s">
        <v>757</v>
      </c>
      <c r="IOX220" s="1075"/>
      <c r="IOY220" s="1075"/>
      <c r="IOZ220" s="1075"/>
      <c r="IPA220" s="1075"/>
      <c r="IPB220" s="1075"/>
      <c r="IPC220" s="1075"/>
      <c r="IPD220" s="1075"/>
      <c r="IPE220" s="1075"/>
      <c r="IPF220" s="1075"/>
      <c r="IPG220" s="1075"/>
      <c r="IPH220" s="1075"/>
      <c r="IPI220" s="1075"/>
      <c r="IPJ220" s="1075"/>
      <c r="IPK220" s="1075"/>
      <c r="IPL220" s="1075"/>
      <c r="IPM220" s="1074" t="s">
        <v>757</v>
      </c>
      <c r="IPN220" s="1075"/>
      <c r="IPO220" s="1075"/>
      <c r="IPP220" s="1075"/>
      <c r="IPQ220" s="1075"/>
      <c r="IPR220" s="1075"/>
      <c r="IPS220" s="1075"/>
      <c r="IPT220" s="1075"/>
      <c r="IPU220" s="1075"/>
      <c r="IPV220" s="1075"/>
      <c r="IPW220" s="1075"/>
      <c r="IPX220" s="1075"/>
      <c r="IPY220" s="1075"/>
      <c r="IPZ220" s="1075"/>
      <c r="IQA220" s="1075"/>
      <c r="IQB220" s="1075"/>
      <c r="IQC220" s="1074" t="s">
        <v>757</v>
      </c>
      <c r="IQD220" s="1075"/>
      <c r="IQE220" s="1075"/>
      <c r="IQF220" s="1075"/>
      <c r="IQG220" s="1075"/>
      <c r="IQH220" s="1075"/>
      <c r="IQI220" s="1075"/>
      <c r="IQJ220" s="1075"/>
      <c r="IQK220" s="1075"/>
      <c r="IQL220" s="1075"/>
      <c r="IQM220" s="1075"/>
      <c r="IQN220" s="1075"/>
      <c r="IQO220" s="1075"/>
      <c r="IQP220" s="1075"/>
      <c r="IQQ220" s="1075"/>
      <c r="IQR220" s="1075"/>
      <c r="IQS220" s="1074" t="s">
        <v>757</v>
      </c>
      <c r="IQT220" s="1075"/>
      <c r="IQU220" s="1075"/>
      <c r="IQV220" s="1075"/>
      <c r="IQW220" s="1075"/>
      <c r="IQX220" s="1075"/>
      <c r="IQY220" s="1075"/>
      <c r="IQZ220" s="1075"/>
      <c r="IRA220" s="1075"/>
      <c r="IRB220" s="1075"/>
      <c r="IRC220" s="1075"/>
      <c r="IRD220" s="1075"/>
      <c r="IRE220" s="1075"/>
      <c r="IRF220" s="1075"/>
      <c r="IRG220" s="1075"/>
      <c r="IRH220" s="1075"/>
      <c r="IRI220" s="1074" t="s">
        <v>757</v>
      </c>
      <c r="IRJ220" s="1075"/>
      <c r="IRK220" s="1075"/>
      <c r="IRL220" s="1075"/>
      <c r="IRM220" s="1075"/>
      <c r="IRN220" s="1075"/>
      <c r="IRO220" s="1075"/>
      <c r="IRP220" s="1075"/>
      <c r="IRQ220" s="1075"/>
      <c r="IRR220" s="1075"/>
      <c r="IRS220" s="1075"/>
      <c r="IRT220" s="1075"/>
      <c r="IRU220" s="1075"/>
      <c r="IRV220" s="1075"/>
      <c r="IRW220" s="1075"/>
      <c r="IRX220" s="1075"/>
      <c r="IRY220" s="1074" t="s">
        <v>757</v>
      </c>
      <c r="IRZ220" s="1075"/>
      <c r="ISA220" s="1075"/>
      <c r="ISB220" s="1075"/>
      <c r="ISC220" s="1075"/>
      <c r="ISD220" s="1075"/>
      <c r="ISE220" s="1075"/>
      <c r="ISF220" s="1075"/>
      <c r="ISG220" s="1075"/>
      <c r="ISH220" s="1075"/>
      <c r="ISI220" s="1075"/>
      <c r="ISJ220" s="1075"/>
      <c r="ISK220" s="1075"/>
      <c r="ISL220" s="1075"/>
      <c r="ISM220" s="1075"/>
      <c r="ISN220" s="1075"/>
      <c r="ISO220" s="1074" t="s">
        <v>757</v>
      </c>
      <c r="ISP220" s="1075"/>
      <c r="ISQ220" s="1075"/>
      <c r="ISR220" s="1075"/>
      <c r="ISS220" s="1075"/>
      <c r="IST220" s="1075"/>
      <c r="ISU220" s="1075"/>
      <c r="ISV220" s="1075"/>
      <c r="ISW220" s="1075"/>
      <c r="ISX220" s="1075"/>
      <c r="ISY220" s="1075"/>
      <c r="ISZ220" s="1075"/>
      <c r="ITA220" s="1075"/>
      <c r="ITB220" s="1075"/>
      <c r="ITC220" s="1075"/>
      <c r="ITD220" s="1075"/>
      <c r="ITE220" s="1074" t="s">
        <v>757</v>
      </c>
      <c r="ITF220" s="1075"/>
      <c r="ITG220" s="1075"/>
      <c r="ITH220" s="1075"/>
      <c r="ITI220" s="1075"/>
      <c r="ITJ220" s="1075"/>
      <c r="ITK220" s="1075"/>
      <c r="ITL220" s="1075"/>
      <c r="ITM220" s="1075"/>
      <c r="ITN220" s="1075"/>
      <c r="ITO220" s="1075"/>
      <c r="ITP220" s="1075"/>
      <c r="ITQ220" s="1075"/>
      <c r="ITR220" s="1075"/>
      <c r="ITS220" s="1075"/>
      <c r="ITT220" s="1075"/>
      <c r="ITU220" s="1074" t="s">
        <v>757</v>
      </c>
      <c r="ITV220" s="1075"/>
      <c r="ITW220" s="1075"/>
      <c r="ITX220" s="1075"/>
      <c r="ITY220" s="1075"/>
      <c r="ITZ220" s="1075"/>
      <c r="IUA220" s="1075"/>
      <c r="IUB220" s="1075"/>
      <c r="IUC220" s="1075"/>
      <c r="IUD220" s="1075"/>
      <c r="IUE220" s="1075"/>
      <c r="IUF220" s="1075"/>
      <c r="IUG220" s="1075"/>
      <c r="IUH220" s="1075"/>
      <c r="IUI220" s="1075"/>
      <c r="IUJ220" s="1075"/>
      <c r="IUK220" s="1074" t="s">
        <v>757</v>
      </c>
      <c r="IUL220" s="1075"/>
      <c r="IUM220" s="1075"/>
      <c r="IUN220" s="1075"/>
      <c r="IUO220" s="1075"/>
      <c r="IUP220" s="1075"/>
      <c r="IUQ220" s="1075"/>
      <c r="IUR220" s="1075"/>
      <c r="IUS220" s="1075"/>
      <c r="IUT220" s="1075"/>
      <c r="IUU220" s="1075"/>
      <c r="IUV220" s="1075"/>
      <c r="IUW220" s="1075"/>
      <c r="IUX220" s="1075"/>
      <c r="IUY220" s="1075"/>
      <c r="IUZ220" s="1075"/>
      <c r="IVA220" s="1074" t="s">
        <v>757</v>
      </c>
      <c r="IVB220" s="1075"/>
      <c r="IVC220" s="1075"/>
      <c r="IVD220" s="1075"/>
      <c r="IVE220" s="1075"/>
      <c r="IVF220" s="1075"/>
      <c r="IVG220" s="1075"/>
      <c r="IVH220" s="1075"/>
      <c r="IVI220" s="1075"/>
      <c r="IVJ220" s="1075"/>
      <c r="IVK220" s="1075"/>
      <c r="IVL220" s="1075"/>
      <c r="IVM220" s="1075"/>
      <c r="IVN220" s="1075"/>
      <c r="IVO220" s="1075"/>
      <c r="IVP220" s="1075"/>
      <c r="IVQ220" s="1074" t="s">
        <v>757</v>
      </c>
      <c r="IVR220" s="1075"/>
      <c r="IVS220" s="1075"/>
      <c r="IVT220" s="1075"/>
      <c r="IVU220" s="1075"/>
      <c r="IVV220" s="1075"/>
      <c r="IVW220" s="1075"/>
      <c r="IVX220" s="1075"/>
      <c r="IVY220" s="1075"/>
      <c r="IVZ220" s="1075"/>
      <c r="IWA220" s="1075"/>
      <c r="IWB220" s="1075"/>
      <c r="IWC220" s="1075"/>
      <c r="IWD220" s="1075"/>
      <c r="IWE220" s="1075"/>
      <c r="IWF220" s="1075"/>
      <c r="IWG220" s="1074" t="s">
        <v>757</v>
      </c>
      <c r="IWH220" s="1075"/>
      <c r="IWI220" s="1075"/>
      <c r="IWJ220" s="1075"/>
      <c r="IWK220" s="1075"/>
      <c r="IWL220" s="1075"/>
      <c r="IWM220" s="1075"/>
      <c r="IWN220" s="1075"/>
      <c r="IWO220" s="1075"/>
      <c r="IWP220" s="1075"/>
      <c r="IWQ220" s="1075"/>
      <c r="IWR220" s="1075"/>
      <c r="IWS220" s="1075"/>
      <c r="IWT220" s="1075"/>
      <c r="IWU220" s="1075"/>
      <c r="IWV220" s="1075"/>
      <c r="IWW220" s="1074" t="s">
        <v>757</v>
      </c>
      <c r="IWX220" s="1075"/>
      <c r="IWY220" s="1075"/>
      <c r="IWZ220" s="1075"/>
      <c r="IXA220" s="1075"/>
      <c r="IXB220" s="1075"/>
      <c r="IXC220" s="1075"/>
      <c r="IXD220" s="1075"/>
      <c r="IXE220" s="1075"/>
      <c r="IXF220" s="1075"/>
      <c r="IXG220" s="1075"/>
      <c r="IXH220" s="1075"/>
      <c r="IXI220" s="1075"/>
      <c r="IXJ220" s="1075"/>
      <c r="IXK220" s="1075"/>
      <c r="IXL220" s="1075"/>
      <c r="IXM220" s="1074" t="s">
        <v>757</v>
      </c>
      <c r="IXN220" s="1075"/>
      <c r="IXO220" s="1075"/>
      <c r="IXP220" s="1075"/>
      <c r="IXQ220" s="1075"/>
      <c r="IXR220" s="1075"/>
      <c r="IXS220" s="1075"/>
      <c r="IXT220" s="1075"/>
      <c r="IXU220" s="1075"/>
      <c r="IXV220" s="1075"/>
      <c r="IXW220" s="1075"/>
      <c r="IXX220" s="1075"/>
      <c r="IXY220" s="1075"/>
      <c r="IXZ220" s="1075"/>
      <c r="IYA220" s="1075"/>
      <c r="IYB220" s="1075"/>
      <c r="IYC220" s="1074" t="s">
        <v>757</v>
      </c>
      <c r="IYD220" s="1075"/>
      <c r="IYE220" s="1075"/>
      <c r="IYF220" s="1075"/>
      <c r="IYG220" s="1075"/>
      <c r="IYH220" s="1075"/>
      <c r="IYI220" s="1075"/>
      <c r="IYJ220" s="1075"/>
      <c r="IYK220" s="1075"/>
      <c r="IYL220" s="1075"/>
      <c r="IYM220" s="1075"/>
      <c r="IYN220" s="1075"/>
      <c r="IYO220" s="1075"/>
      <c r="IYP220" s="1075"/>
      <c r="IYQ220" s="1075"/>
      <c r="IYR220" s="1075"/>
      <c r="IYS220" s="1074" t="s">
        <v>757</v>
      </c>
      <c r="IYT220" s="1075"/>
      <c r="IYU220" s="1075"/>
      <c r="IYV220" s="1075"/>
      <c r="IYW220" s="1075"/>
      <c r="IYX220" s="1075"/>
      <c r="IYY220" s="1075"/>
      <c r="IYZ220" s="1075"/>
      <c r="IZA220" s="1075"/>
      <c r="IZB220" s="1075"/>
      <c r="IZC220" s="1075"/>
      <c r="IZD220" s="1075"/>
      <c r="IZE220" s="1075"/>
      <c r="IZF220" s="1075"/>
      <c r="IZG220" s="1075"/>
      <c r="IZH220" s="1075"/>
      <c r="IZI220" s="1074" t="s">
        <v>757</v>
      </c>
      <c r="IZJ220" s="1075"/>
      <c r="IZK220" s="1075"/>
      <c r="IZL220" s="1075"/>
      <c r="IZM220" s="1075"/>
      <c r="IZN220" s="1075"/>
      <c r="IZO220" s="1075"/>
      <c r="IZP220" s="1075"/>
      <c r="IZQ220" s="1075"/>
      <c r="IZR220" s="1075"/>
      <c r="IZS220" s="1075"/>
      <c r="IZT220" s="1075"/>
      <c r="IZU220" s="1075"/>
      <c r="IZV220" s="1075"/>
      <c r="IZW220" s="1075"/>
      <c r="IZX220" s="1075"/>
      <c r="IZY220" s="1074" t="s">
        <v>757</v>
      </c>
      <c r="IZZ220" s="1075"/>
      <c r="JAA220" s="1075"/>
      <c r="JAB220" s="1075"/>
      <c r="JAC220" s="1075"/>
      <c r="JAD220" s="1075"/>
      <c r="JAE220" s="1075"/>
      <c r="JAF220" s="1075"/>
      <c r="JAG220" s="1075"/>
      <c r="JAH220" s="1075"/>
      <c r="JAI220" s="1075"/>
      <c r="JAJ220" s="1075"/>
      <c r="JAK220" s="1075"/>
      <c r="JAL220" s="1075"/>
      <c r="JAM220" s="1075"/>
      <c r="JAN220" s="1075"/>
      <c r="JAO220" s="1074" t="s">
        <v>757</v>
      </c>
      <c r="JAP220" s="1075"/>
      <c r="JAQ220" s="1075"/>
      <c r="JAR220" s="1075"/>
      <c r="JAS220" s="1075"/>
      <c r="JAT220" s="1075"/>
      <c r="JAU220" s="1075"/>
      <c r="JAV220" s="1075"/>
      <c r="JAW220" s="1075"/>
      <c r="JAX220" s="1075"/>
      <c r="JAY220" s="1075"/>
      <c r="JAZ220" s="1075"/>
      <c r="JBA220" s="1075"/>
      <c r="JBB220" s="1075"/>
      <c r="JBC220" s="1075"/>
      <c r="JBD220" s="1075"/>
      <c r="JBE220" s="1074" t="s">
        <v>757</v>
      </c>
      <c r="JBF220" s="1075"/>
      <c r="JBG220" s="1075"/>
      <c r="JBH220" s="1075"/>
      <c r="JBI220" s="1075"/>
      <c r="JBJ220" s="1075"/>
      <c r="JBK220" s="1075"/>
      <c r="JBL220" s="1075"/>
      <c r="JBM220" s="1075"/>
      <c r="JBN220" s="1075"/>
      <c r="JBO220" s="1075"/>
      <c r="JBP220" s="1075"/>
      <c r="JBQ220" s="1075"/>
      <c r="JBR220" s="1075"/>
      <c r="JBS220" s="1075"/>
      <c r="JBT220" s="1075"/>
      <c r="JBU220" s="1074" t="s">
        <v>757</v>
      </c>
      <c r="JBV220" s="1075"/>
      <c r="JBW220" s="1075"/>
      <c r="JBX220" s="1075"/>
      <c r="JBY220" s="1075"/>
      <c r="JBZ220" s="1075"/>
      <c r="JCA220" s="1075"/>
      <c r="JCB220" s="1075"/>
      <c r="JCC220" s="1075"/>
      <c r="JCD220" s="1075"/>
      <c r="JCE220" s="1075"/>
      <c r="JCF220" s="1075"/>
      <c r="JCG220" s="1075"/>
      <c r="JCH220" s="1075"/>
      <c r="JCI220" s="1075"/>
      <c r="JCJ220" s="1075"/>
      <c r="JCK220" s="1074" t="s">
        <v>757</v>
      </c>
      <c r="JCL220" s="1075"/>
      <c r="JCM220" s="1075"/>
      <c r="JCN220" s="1075"/>
      <c r="JCO220" s="1075"/>
      <c r="JCP220" s="1075"/>
      <c r="JCQ220" s="1075"/>
      <c r="JCR220" s="1075"/>
      <c r="JCS220" s="1075"/>
      <c r="JCT220" s="1075"/>
      <c r="JCU220" s="1075"/>
      <c r="JCV220" s="1075"/>
      <c r="JCW220" s="1075"/>
      <c r="JCX220" s="1075"/>
      <c r="JCY220" s="1075"/>
      <c r="JCZ220" s="1075"/>
      <c r="JDA220" s="1074" t="s">
        <v>757</v>
      </c>
      <c r="JDB220" s="1075"/>
      <c r="JDC220" s="1075"/>
      <c r="JDD220" s="1075"/>
      <c r="JDE220" s="1075"/>
      <c r="JDF220" s="1075"/>
      <c r="JDG220" s="1075"/>
      <c r="JDH220" s="1075"/>
      <c r="JDI220" s="1075"/>
      <c r="JDJ220" s="1075"/>
      <c r="JDK220" s="1075"/>
      <c r="JDL220" s="1075"/>
      <c r="JDM220" s="1075"/>
      <c r="JDN220" s="1075"/>
      <c r="JDO220" s="1075"/>
      <c r="JDP220" s="1075"/>
      <c r="JDQ220" s="1074" t="s">
        <v>757</v>
      </c>
      <c r="JDR220" s="1075"/>
      <c r="JDS220" s="1075"/>
      <c r="JDT220" s="1075"/>
      <c r="JDU220" s="1075"/>
      <c r="JDV220" s="1075"/>
      <c r="JDW220" s="1075"/>
      <c r="JDX220" s="1075"/>
      <c r="JDY220" s="1075"/>
      <c r="JDZ220" s="1075"/>
      <c r="JEA220" s="1075"/>
      <c r="JEB220" s="1075"/>
      <c r="JEC220" s="1075"/>
      <c r="JED220" s="1075"/>
      <c r="JEE220" s="1075"/>
      <c r="JEF220" s="1075"/>
      <c r="JEG220" s="1074" t="s">
        <v>757</v>
      </c>
      <c r="JEH220" s="1075"/>
      <c r="JEI220" s="1075"/>
      <c r="JEJ220" s="1075"/>
      <c r="JEK220" s="1075"/>
      <c r="JEL220" s="1075"/>
      <c r="JEM220" s="1075"/>
      <c r="JEN220" s="1075"/>
      <c r="JEO220" s="1075"/>
      <c r="JEP220" s="1075"/>
      <c r="JEQ220" s="1075"/>
      <c r="JER220" s="1075"/>
      <c r="JES220" s="1075"/>
      <c r="JET220" s="1075"/>
      <c r="JEU220" s="1075"/>
      <c r="JEV220" s="1075"/>
      <c r="JEW220" s="1074" t="s">
        <v>757</v>
      </c>
      <c r="JEX220" s="1075"/>
      <c r="JEY220" s="1075"/>
      <c r="JEZ220" s="1075"/>
      <c r="JFA220" s="1075"/>
      <c r="JFB220" s="1075"/>
      <c r="JFC220" s="1075"/>
      <c r="JFD220" s="1075"/>
      <c r="JFE220" s="1075"/>
      <c r="JFF220" s="1075"/>
      <c r="JFG220" s="1075"/>
      <c r="JFH220" s="1075"/>
      <c r="JFI220" s="1075"/>
      <c r="JFJ220" s="1075"/>
      <c r="JFK220" s="1075"/>
      <c r="JFL220" s="1075"/>
      <c r="JFM220" s="1074" t="s">
        <v>757</v>
      </c>
      <c r="JFN220" s="1075"/>
      <c r="JFO220" s="1075"/>
      <c r="JFP220" s="1075"/>
      <c r="JFQ220" s="1075"/>
      <c r="JFR220" s="1075"/>
      <c r="JFS220" s="1075"/>
      <c r="JFT220" s="1075"/>
      <c r="JFU220" s="1075"/>
      <c r="JFV220" s="1075"/>
      <c r="JFW220" s="1075"/>
      <c r="JFX220" s="1075"/>
      <c r="JFY220" s="1075"/>
      <c r="JFZ220" s="1075"/>
      <c r="JGA220" s="1075"/>
      <c r="JGB220" s="1075"/>
      <c r="JGC220" s="1074" t="s">
        <v>757</v>
      </c>
      <c r="JGD220" s="1075"/>
      <c r="JGE220" s="1075"/>
      <c r="JGF220" s="1075"/>
      <c r="JGG220" s="1075"/>
      <c r="JGH220" s="1075"/>
      <c r="JGI220" s="1075"/>
      <c r="JGJ220" s="1075"/>
      <c r="JGK220" s="1075"/>
      <c r="JGL220" s="1075"/>
      <c r="JGM220" s="1075"/>
      <c r="JGN220" s="1075"/>
      <c r="JGO220" s="1075"/>
      <c r="JGP220" s="1075"/>
      <c r="JGQ220" s="1075"/>
      <c r="JGR220" s="1075"/>
      <c r="JGS220" s="1074" t="s">
        <v>757</v>
      </c>
      <c r="JGT220" s="1075"/>
      <c r="JGU220" s="1075"/>
      <c r="JGV220" s="1075"/>
      <c r="JGW220" s="1075"/>
      <c r="JGX220" s="1075"/>
      <c r="JGY220" s="1075"/>
      <c r="JGZ220" s="1075"/>
      <c r="JHA220" s="1075"/>
      <c r="JHB220" s="1075"/>
      <c r="JHC220" s="1075"/>
      <c r="JHD220" s="1075"/>
      <c r="JHE220" s="1075"/>
      <c r="JHF220" s="1075"/>
      <c r="JHG220" s="1075"/>
      <c r="JHH220" s="1075"/>
      <c r="JHI220" s="1074" t="s">
        <v>757</v>
      </c>
      <c r="JHJ220" s="1075"/>
      <c r="JHK220" s="1075"/>
      <c r="JHL220" s="1075"/>
      <c r="JHM220" s="1075"/>
      <c r="JHN220" s="1075"/>
      <c r="JHO220" s="1075"/>
      <c r="JHP220" s="1075"/>
      <c r="JHQ220" s="1075"/>
      <c r="JHR220" s="1075"/>
      <c r="JHS220" s="1075"/>
      <c r="JHT220" s="1075"/>
      <c r="JHU220" s="1075"/>
      <c r="JHV220" s="1075"/>
      <c r="JHW220" s="1075"/>
      <c r="JHX220" s="1075"/>
      <c r="JHY220" s="1074" t="s">
        <v>757</v>
      </c>
      <c r="JHZ220" s="1075"/>
      <c r="JIA220" s="1075"/>
      <c r="JIB220" s="1075"/>
      <c r="JIC220" s="1075"/>
      <c r="JID220" s="1075"/>
      <c r="JIE220" s="1075"/>
      <c r="JIF220" s="1075"/>
      <c r="JIG220" s="1075"/>
      <c r="JIH220" s="1075"/>
      <c r="JII220" s="1075"/>
      <c r="JIJ220" s="1075"/>
      <c r="JIK220" s="1075"/>
      <c r="JIL220" s="1075"/>
      <c r="JIM220" s="1075"/>
      <c r="JIN220" s="1075"/>
      <c r="JIO220" s="1074" t="s">
        <v>757</v>
      </c>
      <c r="JIP220" s="1075"/>
      <c r="JIQ220" s="1075"/>
      <c r="JIR220" s="1075"/>
      <c r="JIS220" s="1075"/>
      <c r="JIT220" s="1075"/>
      <c r="JIU220" s="1075"/>
      <c r="JIV220" s="1075"/>
      <c r="JIW220" s="1075"/>
      <c r="JIX220" s="1075"/>
      <c r="JIY220" s="1075"/>
      <c r="JIZ220" s="1075"/>
      <c r="JJA220" s="1075"/>
      <c r="JJB220" s="1075"/>
      <c r="JJC220" s="1075"/>
      <c r="JJD220" s="1075"/>
      <c r="JJE220" s="1074" t="s">
        <v>757</v>
      </c>
      <c r="JJF220" s="1075"/>
      <c r="JJG220" s="1075"/>
      <c r="JJH220" s="1075"/>
      <c r="JJI220" s="1075"/>
      <c r="JJJ220" s="1075"/>
      <c r="JJK220" s="1075"/>
      <c r="JJL220" s="1075"/>
      <c r="JJM220" s="1075"/>
      <c r="JJN220" s="1075"/>
      <c r="JJO220" s="1075"/>
      <c r="JJP220" s="1075"/>
      <c r="JJQ220" s="1075"/>
      <c r="JJR220" s="1075"/>
      <c r="JJS220" s="1075"/>
      <c r="JJT220" s="1075"/>
      <c r="JJU220" s="1074" t="s">
        <v>757</v>
      </c>
      <c r="JJV220" s="1075"/>
      <c r="JJW220" s="1075"/>
      <c r="JJX220" s="1075"/>
      <c r="JJY220" s="1075"/>
      <c r="JJZ220" s="1075"/>
      <c r="JKA220" s="1075"/>
      <c r="JKB220" s="1075"/>
      <c r="JKC220" s="1075"/>
      <c r="JKD220" s="1075"/>
      <c r="JKE220" s="1075"/>
      <c r="JKF220" s="1075"/>
      <c r="JKG220" s="1075"/>
      <c r="JKH220" s="1075"/>
      <c r="JKI220" s="1075"/>
      <c r="JKJ220" s="1075"/>
      <c r="JKK220" s="1074" t="s">
        <v>757</v>
      </c>
      <c r="JKL220" s="1075"/>
      <c r="JKM220" s="1075"/>
      <c r="JKN220" s="1075"/>
      <c r="JKO220" s="1075"/>
      <c r="JKP220" s="1075"/>
      <c r="JKQ220" s="1075"/>
      <c r="JKR220" s="1075"/>
      <c r="JKS220" s="1075"/>
      <c r="JKT220" s="1075"/>
      <c r="JKU220" s="1075"/>
      <c r="JKV220" s="1075"/>
      <c r="JKW220" s="1075"/>
      <c r="JKX220" s="1075"/>
      <c r="JKY220" s="1075"/>
      <c r="JKZ220" s="1075"/>
      <c r="JLA220" s="1074" t="s">
        <v>757</v>
      </c>
      <c r="JLB220" s="1075"/>
      <c r="JLC220" s="1075"/>
      <c r="JLD220" s="1075"/>
      <c r="JLE220" s="1075"/>
      <c r="JLF220" s="1075"/>
      <c r="JLG220" s="1075"/>
      <c r="JLH220" s="1075"/>
      <c r="JLI220" s="1075"/>
      <c r="JLJ220" s="1075"/>
      <c r="JLK220" s="1075"/>
      <c r="JLL220" s="1075"/>
      <c r="JLM220" s="1075"/>
      <c r="JLN220" s="1075"/>
      <c r="JLO220" s="1075"/>
      <c r="JLP220" s="1075"/>
      <c r="JLQ220" s="1074" t="s">
        <v>757</v>
      </c>
      <c r="JLR220" s="1075"/>
      <c r="JLS220" s="1075"/>
      <c r="JLT220" s="1075"/>
      <c r="JLU220" s="1075"/>
      <c r="JLV220" s="1075"/>
      <c r="JLW220" s="1075"/>
      <c r="JLX220" s="1075"/>
      <c r="JLY220" s="1075"/>
      <c r="JLZ220" s="1075"/>
      <c r="JMA220" s="1075"/>
      <c r="JMB220" s="1075"/>
      <c r="JMC220" s="1075"/>
      <c r="JMD220" s="1075"/>
      <c r="JME220" s="1075"/>
      <c r="JMF220" s="1075"/>
      <c r="JMG220" s="1074" t="s">
        <v>757</v>
      </c>
      <c r="JMH220" s="1075"/>
      <c r="JMI220" s="1075"/>
      <c r="JMJ220" s="1075"/>
      <c r="JMK220" s="1075"/>
      <c r="JML220" s="1075"/>
      <c r="JMM220" s="1075"/>
      <c r="JMN220" s="1075"/>
      <c r="JMO220" s="1075"/>
      <c r="JMP220" s="1075"/>
      <c r="JMQ220" s="1075"/>
      <c r="JMR220" s="1075"/>
      <c r="JMS220" s="1075"/>
      <c r="JMT220" s="1075"/>
      <c r="JMU220" s="1075"/>
      <c r="JMV220" s="1075"/>
      <c r="JMW220" s="1074" t="s">
        <v>757</v>
      </c>
      <c r="JMX220" s="1075"/>
      <c r="JMY220" s="1075"/>
      <c r="JMZ220" s="1075"/>
      <c r="JNA220" s="1075"/>
      <c r="JNB220" s="1075"/>
      <c r="JNC220" s="1075"/>
      <c r="JND220" s="1075"/>
      <c r="JNE220" s="1075"/>
      <c r="JNF220" s="1075"/>
      <c r="JNG220" s="1075"/>
      <c r="JNH220" s="1075"/>
      <c r="JNI220" s="1075"/>
      <c r="JNJ220" s="1075"/>
      <c r="JNK220" s="1075"/>
      <c r="JNL220" s="1075"/>
      <c r="JNM220" s="1074" t="s">
        <v>757</v>
      </c>
      <c r="JNN220" s="1075"/>
      <c r="JNO220" s="1075"/>
      <c r="JNP220" s="1075"/>
      <c r="JNQ220" s="1075"/>
      <c r="JNR220" s="1075"/>
      <c r="JNS220" s="1075"/>
      <c r="JNT220" s="1075"/>
      <c r="JNU220" s="1075"/>
      <c r="JNV220" s="1075"/>
      <c r="JNW220" s="1075"/>
      <c r="JNX220" s="1075"/>
      <c r="JNY220" s="1075"/>
      <c r="JNZ220" s="1075"/>
      <c r="JOA220" s="1075"/>
      <c r="JOB220" s="1075"/>
      <c r="JOC220" s="1074" t="s">
        <v>757</v>
      </c>
      <c r="JOD220" s="1075"/>
      <c r="JOE220" s="1075"/>
      <c r="JOF220" s="1075"/>
      <c r="JOG220" s="1075"/>
      <c r="JOH220" s="1075"/>
      <c r="JOI220" s="1075"/>
      <c r="JOJ220" s="1075"/>
      <c r="JOK220" s="1075"/>
      <c r="JOL220" s="1075"/>
      <c r="JOM220" s="1075"/>
      <c r="JON220" s="1075"/>
      <c r="JOO220" s="1075"/>
      <c r="JOP220" s="1075"/>
      <c r="JOQ220" s="1075"/>
      <c r="JOR220" s="1075"/>
      <c r="JOS220" s="1074" t="s">
        <v>757</v>
      </c>
      <c r="JOT220" s="1075"/>
      <c r="JOU220" s="1075"/>
      <c r="JOV220" s="1075"/>
      <c r="JOW220" s="1075"/>
      <c r="JOX220" s="1075"/>
      <c r="JOY220" s="1075"/>
      <c r="JOZ220" s="1075"/>
      <c r="JPA220" s="1075"/>
      <c r="JPB220" s="1075"/>
      <c r="JPC220" s="1075"/>
      <c r="JPD220" s="1075"/>
      <c r="JPE220" s="1075"/>
      <c r="JPF220" s="1075"/>
      <c r="JPG220" s="1075"/>
      <c r="JPH220" s="1075"/>
      <c r="JPI220" s="1074" t="s">
        <v>757</v>
      </c>
      <c r="JPJ220" s="1075"/>
      <c r="JPK220" s="1075"/>
      <c r="JPL220" s="1075"/>
      <c r="JPM220" s="1075"/>
      <c r="JPN220" s="1075"/>
      <c r="JPO220" s="1075"/>
      <c r="JPP220" s="1075"/>
      <c r="JPQ220" s="1075"/>
      <c r="JPR220" s="1075"/>
      <c r="JPS220" s="1075"/>
      <c r="JPT220" s="1075"/>
      <c r="JPU220" s="1075"/>
      <c r="JPV220" s="1075"/>
      <c r="JPW220" s="1075"/>
      <c r="JPX220" s="1075"/>
      <c r="JPY220" s="1074" t="s">
        <v>757</v>
      </c>
      <c r="JPZ220" s="1075"/>
      <c r="JQA220" s="1075"/>
      <c r="JQB220" s="1075"/>
      <c r="JQC220" s="1075"/>
      <c r="JQD220" s="1075"/>
      <c r="JQE220" s="1075"/>
      <c r="JQF220" s="1075"/>
      <c r="JQG220" s="1075"/>
      <c r="JQH220" s="1075"/>
      <c r="JQI220" s="1075"/>
      <c r="JQJ220" s="1075"/>
      <c r="JQK220" s="1075"/>
      <c r="JQL220" s="1075"/>
      <c r="JQM220" s="1075"/>
      <c r="JQN220" s="1075"/>
      <c r="JQO220" s="1074" t="s">
        <v>757</v>
      </c>
      <c r="JQP220" s="1075"/>
      <c r="JQQ220" s="1075"/>
      <c r="JQR220" s="1075"/>
      <c r="JQS220" s="1075"/>
      <c r="JQT220" s="1075"/>
      <c r="JQU220" s="1075"/>
      <c r="JQV220" s="1075"/>
      <c r="JQW220" s="1075"/>
      <c r="JQX220" s="1075"/>
      <c r="JQY220" s="1075"/>
      <c r="JQZ220" s="1075"/>
      <c r="JRA220" s="1075"/>
      <c r="JRB220" s="1075"/>
      <c r="JRC220" s="1075"/>
      <c r="JRD220" s="1075"/>
      <c r="JRE220" s="1074" t="s">
        <v>757</v>
      </c>
      <c r="JRF220" s="1075"/>
      <c r="JRG220" s="1075"/>
      <c r="JRH220" s="1075"/>
      <c r="JRI220" s="1075"/>
      <c r="JRJ220" s="1075"/>
      <c r="JRK220" s="1075"/>
      <c r="JRL220" s="1075"/>
      <c r="JRM220" s="1075"/>
      <c r="JRN220" s="1075"/>
      <c r="JRO220" s="1075"/>
      <c r="JRP220" s="1075"/>
      <c r="JRQ220" s="1075"/>
      <c r="JRR220" s="1075"/>
      <c r="JRS220" s="1075"/>
      <c r="JRT220" s="1075"/>
      <c r="JRU220" s="1074" t="s">
        <v>757</v>
      </c>
      <c r="JRV220" s="1075"/>
      <c r="JRW220" s="1075"/>
      <c r="JRX220" s="1075"/>
      <c r="JRY220" s="1075"/>
      <c r="JRZ220" s="1075"/>
      <c r="JSA220" s="1075"/>
      <c r="JSB220" s="1075"/>
      <c r="JSC220" s="1075"/>
      <c r="JSD220" s="1075"/>
      <c r="JSE220" s="1075"/>
      <c r="JSF220" s="1075"/>
      <c r="JSG220" s="1075"/>
      <c r="JSH220" s="1075"/>
      <c r="JSI220" s="1075"/>
      <c r="JSJ220" s="1075"/>
      <c r="JSK220" s="1074" t="s">
        <v>757</v>
      </c>
      <c r="JSL220" s="1075"/>
      <c r="JSM220" s="1075"/>
      <c r="JSN220" s="1075"/>
      <c r="JSO220" s="1075"/>
      <c r="JSP220" s="1075"/>
      <c r="JSQ220" s="1075"/>
      <c r="JSR220" s="1075"/>
      <c r="JSS220" s="1075"/>
      <c r="JST220" s="1075"/>
      <c r="JSU220" s="1075"/>
      <c r="JSV220" s="1075"/>
      <c r="JSW220" s="1075"/>
      <c r="JSX220" s="1075"/>
      <c r="JSY220" s="1075"/>
      <c r="JSZ220" s="1075"/>
      <c r="JTA220" s="1074" t="s">
        <v>757</v>
      </c>
      <c r="JTB220" s="1075"/>
      <c r="JTC220" s="1075"/>
      <c r="JTD220" s="1075"/>
      <c r="JTE220" s="1075"/>
      <c r="JTF220" s="1075"/>
      <c r="JTG220" s="1075"/>
      <c r="JTH220" s="1075"/>
      <c r="JTI220" s="1075"/>
      <c r="JTJ220" s="1075"/>
      <c r="JTK220" s="1075"/>
      <c r="JTL220" s="1075"/>
      <c r="JTM220" s="1075"/>
      <c r="JTN220" s="1075"/>
      <c r="JTO220" s="1075"/>
      <c r="JTP220" s="1075"/>
      <c r="JTQ220" s="1074" t="s">
        <v>757</v>
      </c>
      <c r="JTR220" s="1075"/>
      <c r="JTS220" s="1075"/>
      <c r="JTT220" s="1075"/>
      <c r="JTU220" s="1075"/>
      <c r="JTV220" s="1075"/>
      <c r="JTW220" s="1075"/>
      <c r="JTX220" s="1075"/>
      <c r="JTY220" s="1075"/>
      <c r="JTZ220" s="1075"/>
      <c r="JUA220" s="1075"/>
      <c r="JUB220" s="1075"/>
      <c r="JUC220" s="1075"/>
      <c r="JUD220" s="1075"/>
      <c r="JUE220" s="1075"/>
      <c r="JUF220" s="1075"/>
      <c r="JUG220" s="1074" t="s">
        <v>757</v>
      </c>
      <c r="JUH220" s="1075"/>
      <c r="JUI220" s="1075"/>
      <c r="JUJ220" s="1075"/>
      <c r="JUK220" s="1075"/>
      <c r="JUL220" s="1075"/>
      <c r="JUM220" s="1075"/>
      <c r="JUN220" s="1075"/>
      <c r="JUO220" s="1075"/>
      <c r="JUP220" s="1075"/>
      <c r="JUQ220" s="1075"/>
      <c r="JUR220" s="1075"/>
      <c r="JUS220" s="1075"/>
      <c r="JUT220" s="1075"/>
      <c r="JUU220" s="1075"/>
      <c r="JUV220" s="1075"/>
      <c r="JUW220" s="1074" t="s">
        <v>757</v>
      </c>
      <c r="JUX220" s="1075"/>
      <c r="JUY220" s="1075"/>
      <c r="JUZ220" s="1075"/>
      <c r="JVA220" s="1075"/>
      <c r="JVB220" s="1075"/>
      <c r="JVC220" s="1075"/>
      <c r="JVD220" s="1075"/>
      <c r="JVE220" s="1075"/>
      <c r="JVF220" s="1075"/>
      <c r="JVG220" s="1075"/>
      <c r="JVH220" s="1075"/>
      <c r="JVI220" s="1075"/>
      <c r="JVJ220" s="1075"/>
      <c r="JVK220" s="1075"/>
      <c r="JVL220" s="1075"/>
      <c r="JVM220" s="1074" t="s">
        <v>757</v>
      </c>
      <c r="JVN220" s="1075"/>
      <c r="JVO220" s="1075"/>
      <c r="JVP220" s="1075"/>
      <c r="JVQ220" s="1075"/>
      <c r="JVR220" s="1075"/>
      <c r="JVS220" s="1075"/>
      <c r="JVT220" s="1075"/>
      <c r="JVU220" s="1075"/>
      <c r="JVV220" s="1075"/>
      <c r="JVW220" s="1075"/>
      <c r="JVX220" s="1075"/>
      <c r="JVY220" s="1075"/>
      <c r="JVZ220" s="1075"/>
      <c r="JWA220" s="1075"/>
      <c r="JWB220" s="1075"/>
      <c r="JWC220" s="1074" t="s">
        <v>757</v>
      </c>
      <c r="JWD220" s="1075"/>
      <c r="JWE220" s="1075"/>
      <c r="JWF220" s="1075"/>
      <c r="JWG220" s="1075"/>
      <c r="JWH220" s="1075"/>
      <c r="JWI220" s="1075"/>
      <c r="JWJ220" s="1075"/>
      <c r="JWK220" s="1075"/>
      <c r="JWL220" s="1075"/>
      <c r="JWM220" s="1075"/>
      <c r="JWN220" s="1075"/>
      <c r="JWO220" s="1075"/>
      <c r="JWP220" s="1075"/>
      <c r="JWQ220" s="1075"/>
      <c r="JWR220" s="1075"/>
      <c r="JWS220" s="1074" t="s">
        <v>757</v>
      </c>
      <c r="JWT220" s="1075"/>
      <c r="JWU220" s="1075"/>
      <c r="JWV220" s="1075"/>
      <c r="JWW220" s="1075"/>
      <c r="JWX220" s="1075"/>
      <c r="JWY220" s="1075"/>
      <c r="JWZ220" s="1075"/>
      <c r="JXA220" s="1075"/>
      <c r="JXB220" s="1075"/>
      <c r="JXC220" s="1075"/>
      <c r="JXD220" s="1075"/>
      <c r="JXE220" s="1075"/>
      <c r="JXF220" s="1075"/>
      <c r="JXG220" s="1075"/>
      <c r="JXH220" s="1075"/>
      <c r="JXI220" s="1074" t="s">
        <v>757</v>
      </c>
      <c r="JXJ220" s="1075"/>
      <c r="JXK220" s="1075"/>
      <c r="JXL220" s="1075"/>
      <c r="JXM220" s="1075"/>
      <c r="JXN220" s="1075"/>
      <c r="JXO220" s="1075"/>
      <c r="JXP220" s="1075"/>
      <c r="JXQ220" s="1075"/>
      <c r="JXR220" s="1075"/>
      <c r="JXS220" s="1075"/>
      <c r="JXT220" s="1075"/>
      <c r="JXU220" s="1075"/>
      <c r="JXV220" s="1075"/>
      <c r="JXW220" s="1075"/>
      <c r="JXX220" s="1075"/>
      <c r="JXY220" s="1074" t="s">
        <v>757</v>
      </c>
      <c r="JXZ220" s="1075"/>
      <c r="JYA220" s="1075"/>
      <c r="JYB220" s="1075"/>
      <c r="JYC220" s="1075"/>
      <c r="JYD220" s="1075"/>
      <c r="JYE220" s="1075"/>
      <c r="JYF220" s="1075"/>
      <c r="JYG220" s="1075"/>
      <c r="JYH220" s="1075"/>
      <c r="JYI220" s="1075"/>
      <c r="JYJ220" s="1075"/>
      <c r="JYK220" s="1075"/>
      <c r="JYL220" s="1075"/>
      <c r="JYM220" s="1075"/>
      <c r="JYN220" s="1075"/>
      <c r="JYO220" s="1074" t="s">
        <v>757</v>
      </c>
      <c r="JYP220" s="1075"/>
      <c r="JYQ220" s="1075"/>
      <c r="JYR220" s="1075"/>
      <c r="JYS220" s="1075"/>
      <c r="JYT220" s="1075"/>
      <c r="JYU220" s="1075"/>
      <c r="JYV220" s="1075"/>
      <c r="JYW220" s="1075"/>
      <c r="JYX220" s="1075"/>
      <c r="JYY220" s="1075"/>
      <c r="JYZ220" s="1075"/>
      <c r="JZA220" s="1075"/>
      <c r="JZB220" s="1075"/>
      <c r="JZC220" s="1075"/>
      <c r="JZD220" s="1075"/>
      <c r="JZE220" s="1074" t="s">
        <v>757</v>
      </c>
      <c r="JZF220" s="1075"/>
      <c r="JZG220" s="1075"/>
      <c r="JZH220" s="1075"/>
      <c r="JZI220" s="1075"/>
      <c r="JZJ220" s="1075"/>
      <c r="JZK220" s="1075"/>
      <c r="JZL220" s="1075"/>
      <c r="JZM220" s="1075"/>
      <c r="JZN220" s="1075"/>
      <c r="JZO220" s="1075"/>
      <c r="JZP220" s="1075"/>
      <c r="JZQ220" s="1075"/>
      <c r="JZR220" s="1075"/>
      <c r="JZS220" s="1075"/>
      <c r="JZT220" s="1075"/>
      <c r="JZU220" s="1074" t="s">
        <v>757</v>
      </c>
      <c r="JZV220" s="1075"/>
      <c r="JZW220" s="1075"/>
      <c r="JZX220" s="1075"/>
      <c r="JZY220" s="1075"/>
      <c r="JZZ220" s="1075"/>
      <c r="KAA220" s="1075"/>
      <c r="KAB220" s="1075"/>
      <c r="KAC220" s="1075"/>
      <c r="KAD220" s="1075"/>
      <c r="KAE220" s="1075"/>
      <c r="KAF220" s="1075"/>
      <c r="KAG220" s="1075"/>
      <c r="KAH220" s="1075"/>
      <c r="KAI220" s="1075"/>
      <c r="KAJ220" s="1075"/>
      <c r="KAK220" s="1074" t="s">
        <v>757</v>
      </c>
      <c r="KAL220" s="1075"/>
      <c r="KAM220" s="1075"/>
      <c r="KAN220" s="1075"/>
      <c r="KAO220" s="1075"/>
      <c r="KAP220" s="1075"/>
      <c r="KAQ220" s="1075"/>
      <c r="KAR220" s="1075"/>
      <c r="KAS220" s="1075"/>
      <c r="KAT220" s="1075"/>
      <c r="KAU220" s="1075"/>
      <c r="KAV220" s="1075"/>
      <c r="KAW220" s="1075"/>
      <c r="KAX220" s="1075"/>
      <c r="KAY220" s="1075"/>
      <c r="KAZ220" s="1075"/>
      <c r="KBA220" s="1074" t="s">
        <v>757</v>
      </c>
      <c r="KBB220" s="1075"/>
      <c r="KBC220" s="1075"/>
      <c r="KBD220" s="1075"/>
      <c r="KBE220" s="1075"/>
      <c r="KBF220" s="1075"/>
      <c r="KBG220" s="1075"/>
      <c r="KBH220" s="1075"/>
      <c r="KBI220" s="1075"/>
      <c r="KBJ220" s="1075"/>
      <c r="KBK220" s="1075"/>
      <c r="KBL220" s="1075"/>
      <c r="KBM220" s="1075"/>
      <c r="KBN220" s="1075"/>
      <c r="KBO220" s="1075"/>
      <c r="KBP220" s="1075"/>
      <c r="KBQ220" s="1074" t="s">
        <v>757</v>
      </c>
      <c r="KBR220" s="1075"/>
      <c r="KBS220" s="1075"/>
      <c r="KBT220" s="1075"/>
      <c r="KBU220" s="1075"/>
      <c r="KBV220" s="1075"/>
      <c r="KBW220" s="1075"/>
      <c r="KBX220" s="1075"/>
      <c r="KBY220" s="1075"/>
      <c r="KBZ220" s="1075"/>
      <c r="KCA220" s="1075"/>
      <c r="KCB220" s="1075"/>
      <c r="KCC220" s="1075"/>
      <c r="KCD220" s="1075"/>
      <c r="KCE220" s="1075"/>
      <c r="KCF220" s="1075"/>
      <c r="KCG220" s="1074" t="s">
        <v>757</v>
      </c>
      <c r="KCH220" s="1075"/>
      <c r="KCI220" s="1075"/>
      <c r="KCJ220" s="1075"/>
      <c r="KCK220" s="1075"/>
      <c r="KCL220" s="1075"/>
      <c r="KCM220" s="1075"/>
      <c r="KCN220" s="1075"/>
      <c r="KCO220" s="1075"/>
      <c r="KCP220" s="1075"/>
      <c r="KCQ220" s="1075"/>
      <c r="KCR220" s="1075"/>
      <c r="KCS220" s="1075"/>
      <c r="KCT220" s="1075"/>
      <c r="KCU220" s="1075"/>
      <c r="KCV220" s="1075"/>
      <c r="KCW220" s="1074" t="s">
        <v>757</v>
      </c>
      <c r="KCX220" s="1075"/>
      <c r="KCY220" s="1075"/>
      <c r="KCZ220" s="1075"/>
      <c r="KDA220" s="1075"/>
      <c r="KDB220" s="1075"/>
      <c r="KDC220" s="1075"/>
      <c r="KDD220" s="1075"/>
      <c r="KDE220" s="1075"/>
      <c r="KDF220" s="1075"/>
      <c r="KDG220" s="1075"/>
      <c r="KDH220" s="1075"/>
      <c r="KDI220" s="1075"/>
      <c r="KDJ220" s="1075"/>
      <c r="KDK220" s="1075"/>
      <c r="KDL220" s="1075"/>
      <c r="KDM220" s="1074" t="s">
        <v>757</v>
      </c>
      <c r="KDN220" s="1075"/>
      <c r="KDO220" s="1075"/>
      <c r="KDP220" s="1075"/>
      <c r="KDQ220" s="1075"/>
      <c r="KDR220" s="1075"/>
      <c r="KDS220" s="1075"/>
      <c r="KDT220" s="1075"/>
      <c r="KDU220" s="1075"/>
      <c r="KDV220" s="1075"/>
      <c r="KDW220" s="1075"/>
      <c r="KDX220" s="1075"/>
      <c r="KDY220" s="1075"/>
      <c r="KDZ220" s="1075"/>
      <c r="KEA220" s="1075"/>
      <c r="KEB220" s="1075"/>
      <c r="KEC220" s="1074" t="s">
        <v>757</v>
      </c>
      <c r="KED220" s="1075"/>
      <c r="KEE220" s="1075"/>
      <c r="KEF220" s="1075"/>
      <c r="KEG220" s="1075"/>
      <c r="KEH220" s="1075"/>
      <c r="KEI220" s="1075"/>
      <c r="KEJ220" s="1075"/>
      <c r="KEK220" s="1075"/>
      <c r="KEL220" s="1075"/>
      <c r="KEM220" s="1075"/>
      <c r="KEN220" s="1075"/>
      <c r="KEO220" s="1075"/>
      <c r="KEP220" s="1075"/>
      <c r="KEQ220" s="1075"/>
      <c r="KER220" s="1075"/>
      <c r="KES220" s="1074" t="s">
        <v>757</v>
      </c>
      <c r="KET220" s="1075"/>
      <c r="KEU220" s="1075"/>
      <c r="KEV220" s="1075"/>
      <c r="KEW220" s="1075"/>
      <c r="KEX220" s="1075"/>
      <c r="KEY220" s="1075"/>
      <c r="KEZ220" s="1075"/>
      <c r="KFA220" s="1075"/>
      <c r="KFB220" s="1075"/>
      <c r="KFC220" s="1075"/>
      <c r="KFD220" s="1075"/>
      <c r="KFE220" s="1075"/>
      <c r="KFF220" s="1075"/>
      <c r="KFG220" s="1075"/>
      <c r="KFH220" s="1075"/>
      <c r="KFI220" s="1074" t="s">
        <v>757</v>
      </c>
      <c r="KFJ220" s="1075"/>
      <c r="KFK220" s="1075"/>
      <c r="KFL220" s="1075"/>
      <c r="KFM220" s="1075"/>
      <c r="KFN220" s="1075"/>
      <c r="KFO220" s="1075"/>
      <c r="KFP220" s="1075"/>
      <c r="KFQ220" s="1075"/>
      <c r="KFR220" s="1075"/>
      <c r="KFS220" s="1075"/>
      <c r="KFT220" s="1075"/>
      <c r="KFU220" s="1075"/>
      <c r="KFV220" s="1075"/>
      <c r="KFW220" s="1075"/>
      <c r="KFX220" s="1075"/>
      <c r="KFY220" s="1074" t="s">
        <v>757</v>
      </c>
      <c r="KFZ220" s="1075"/>
      <c r="KGA220" s="1075"/>
      <c r="KGB220" s="1075"/>
      <c r="KGC220" s="1075"/>
      <c r="KGD220" s="1075"/>
      <c r="KGE220" s="1075"/>
      <c r="KGF220" s="1075"/>
      <c r="KGG220" s="1075"/>
      <c r="KGH220" s="1075"/>
      <c r="KGI220" s="1075"/>
      <c r="KGJ220" s="1075"/>
      <c r="KGK220" s="1075"/>
      <c r="KGL220" s="1075"/>
      <c r="KGM220" s="1075"/>
      <c r="KGN220" s="1075"/>
      <c r="KGO220" s="1074" t="s">
        <v>757</v>
      </c>
      <c r="KGP220" s="1075"/>
      <c r="KGQ220" s="1075"/>
      <c r="KGR220" s="1075"/>
      <c r="KGS220" s="1075"/>
      <c r="KGT220" s="1075"/>
      <c r="KGU220" s="1075"/>
      <c r="KGV220" s="1075"/>
      <c r="KGW220" s="1075"/>
      <c r="KGX220" s="1075"/>
      <c r="KGY220" s="1075"/>
      <c r="KGZ220" s="1075"/>
      <c r="KHA220" s="1075"/>
      <c r="KHB220" s="1075"/>
      <c r="KHC220" s="1075"/>
      <c r="KHD220" s="1075"/>
      <c r="KHE220" s="1074" t="s">
        <v>757</v>
      </c>
      <c r="KHF220" s="1075"/>
      <c r="KHG220" s="1075"/>
      <c r="KHH220" s="1075"/>
      <c r="KHI220" s="1075"/>
      <c r="KHJ220" s="1075"/>
      <c r="KHK220" s="1075"/>
      <c r="KHL220" s="1075"/>
      <c r="KHM220" s="1075"/>
      <c r="KHN220" s="1075"/>
      <c r="KHO220" s="1075"/>
      <c r="KHP220" s="1075"/>
      <c r="KHQ220" s="1075"/>
      <c r="KHR220" s="1075"/>
      <c r="KHS220" s="1075"/>
      <c r="KHT220" s="1075"/>
      <c r="KHU220" s="1074" t="s">
        <v>757</v>
      </c>
      <c r="KHV220" s="1075"/>
      <c r="KHW220" s="1075"/>
      <c r="KHX220" s="1075"/>
      <c r="KHY220" s="1075"/>
      <c r="KHZ220" s="1075"/>
      <c r="KIA220" s="1075"/>
      <c r="KIB220" s="1075"/>
      <c r="KIC220" s="1075"/>
      <c r="KID220" s="1075"/>
      <c r="KIE220" s="1075"/>
      <c r="KIF220" s="1075"/>
      <c r="KIG220" s="1075"/>
      <c r="KIH220" s="1075"/>
      <c r="KII220" s="1075"/>
      <c r="KIJ220" s="1075"/>
      <c r="KIK220" s="1074" t="s">
        <v>757</v>
      </c>
      <c r="KIL220" s="1075"/>
      <c r="KIM220" s="1075"/>
      <c r="KIN220" s="1075"/>
      <c r="KIO220" s="1075"/>
      <c r="KIP220" s="1075"/>
      <c r="KIQ220" s="1075"/>
      <c r="KIR220" s="1075"/>
      <c r="KIS220" s="1075"/>
      <c r="KIT220" s="1075"/>
      <c r="KIU220" s="1075"/>
      <c r="KIV220" s="1075"/>
      <c r="KIW220" s="1075"/>
      <c r="KIX220" s="1075"/>
      <c r="KIY220" s="1075"/>
      <c r="KIZ220" s="1075"/>
      <c r="KJA220" s="1074" t="s">
        <v>757</v>
      </c>
      <c r="KJB220" s="1075"/>
      <c r="KJC220" s="1075"/>
      <c r="KJD220" s="1075"/>
      <c r="KJE220" s="1075"/>
      <c r="KJF220" s="1075"/>
      <c r="KJG220" s="1075"/>
      <c r="KJH220" s="1075"/>
      <c r="KJI220" s="1075"/>
      <c r="KJJ220" s="1075"/>
      <c r="KJK220" s="1075"/>
      <c r="KJL220" s="1075"/>
      <c r="KJM220" s="1075"/>
      <c r="KJN220" s="1075"/>
      <c r="KJO220" s="1075"/>
      <c r="KJP220" s="1075"/>
      <c r="KJQ220" s="1074" t="s">
        <v>757</v>
      </c>
      <c r="KJR220" s="1075"/>
      <c r="KJS220" s="1075"/>
      <c r="KJT220" s="1075"/>
      <c r="KJU220" s="1075"/>
      <c r="KJV220" s="1075"/>
      <c r="KJW220" s="1075"/>
      <c r="KJX220" s="1075"/>
      <c r="KJY220" s="1075"/>
      <c r="KJZ220" s="1075"/>
      <c r="KKA220" s="1075"/>
      <c r="KKB220" s="1075"/>
      <c r="KKC220" s="1075"/>
      <c r="KKD220" s="1075"/>
      <c r="KKE220" s="1075"/>
      <c r="KKF220" s="1075"/>
      <c r="KKG220" s="1074" t="s">
        <v>757</v>
      </c>
      <c r="KKH220" s="1075"/>
      <c r="KKI220" s="1075"/>
      <c r="KKJ220" s="1075"/>
      <c r="KKK220" s="1075"/>
      <c r="KKL220" s="1075"/>
      <c r="KKM220" s="1075"/>
      <c r="KKN220" s="1075"/>
      <c r="KKO220" s="1075"/>
      <c r="KKP220" s="1075"/>
      <c r="KKQ220" s="1075"/>
      <c r="KKR220" s="1075"/>
      <c r="KKS220" s="1075"/>
      <c r="KKT220" s="1075"/>
      <c r="KKU220" s="1075"/>
      <c r="KKV220" s="1075"/>
      <c r="KKW220" s="1074" t="s">
        <v>757</v>
      </c>
      <c r="KKX220" s="1075"/>
      <c r="KKY220" s="1075"/>
      <c r="KKZ220" s="1075"/>
      <c r="KLA220" s="1075"/>
      <c r="KLB220" s="1075"/>
      <c r="KLC220" s="1075"/>
      <c r="KLD220" s="1075"/>
      <c r="KLE220" s="1075"/>
      <c r="KLF220" s="1075"/>
      <c r="KLG220" s="1075"/>
      <c r="KLH220" s="1075"/>
      <c r="KLI220" s="1075"/>
      <c r="KLJ220" s="1075"/>
      <c r="KLK220" s="1075"/>
      <c r="KLL220" s="1075"/>
      <c r="KLM220" s="1074" t="s">
        <v>757</v>
      </c>
      <c r="KLN220" s="1075"/>
      <c r="KLO220" s="1075"/>
      <c r="KLP220" s="1075"/>
      <c r="KLQ220" s="1075"/>
      <c r="KLR220" s="1075"/>
      <c r="KLS220" s="1075"/>
      <c r="KLT220" s="1075"/>
      <c r="KLU220" s="1075"/>
      <c r="KLV220" s="1075"/>
      <c r="KLW220" s="1075"/>
      <c r="KLX220" s="1075"/>
      <c r="KLY220" s="1075"/>
      <c r="KLZ220" s="1075"/>
      <c r="KMA220" s="1075"/>
      <c r="KMB220" s="1075"/>
      <c r="KMC220" s="1074" t="s">
        <v>757</v>
      </c>
      <c r="KMD220" s="1075"/>
      <c r="KME220" s="1075"/>
      <c r="KMF220" s="1075"/>
      <c r="KMG220" s="1075"/>
      <c r="KMH220" s="1075"/>
      <c r="KMI220" s="1075"/>
      <c r="KMJ220" s="1075"/>
      <c r="KMK220" s="1075"/>
      <c r="KML220" s="1075"/>
      <c r="KMM220" s="1075"/>
      <c r="KMN220" s="1075"/>
      <c r="KMO220" s="1075"/>
      <c r="KMP220" s="1075"/>
      <c r="KMQ220" s="1075"/>
      <c r="KMR220" s="1075"/>
      <c r="KMS220" s="1074" t="s">
        <v>757</v>
      </c>
      <c r="KMT220" s="1075"/>
      <c r="KMU220" s="1075"/>
      <c r="KMV220" s="1075"/>
      <c r="KMW220" s="1075"/>
      <c r="KMX220" s="1075"/>
      <c r="KMY220" s="1075"/>
      <c r="KMZ220" s="1075"/>
      <c r="KNA220" s="1075"/>
      <c r="KNB220" s="1075"/>
      <c r="KNC220" s="1075"/>
      <c r="KND220" s="1075"/>
      <c r="KNE220" s="1075"/>
      <c r="KNF220" s="1075"/>
      <c r="KNG220" s="1075"/>
      <c r="KNH220" s="1075"/>
      <c r="KNI220" s="1074" t="s">
        <v>757</v>
      </c>
      <c r="KNJ220" s="1075"/>
      <c r="KNK220" s="1075"/>
      <c r="KNL220" s="1075"/>
      <c r="KNM220" s="1075"/>
      <c r="KNN220" s="1075"/>
      <c r="KNO220" s="1075"/>
      <c r="KNP220" s="1075"/>
      <c r="KNQ220" s="1075"/>
      <c r="KNR220" s="1075"/>
      <c r="KNS220" s="1075"/>
      <c r="KNT220" s="1075"/>
      <c r="KNU220" s="1075"/>
      <c r="KNV220" s="1075"/>
      <c r="KNW220" s="1075"/>
      <c r="KNX220" s="1075"/>
      <c r="KNY220" s="1074" t="s">
        <v>757</v>
      </c>
      <c r="KNZ220" s="1075"/>
      <c r="KOA220" s="1075"/>
      <c r="KOB220" s="1075"/>
      <c r="KOC220" s="1075"/>
      <c r="KOD220" s="1075"/>
      <c r="KOE220" s="1075"/>
      <c r="KOF220" s="1075"/>
      <c r="KOG220" s="1075"/>
      <c r="KOH220" s="1075"/>
      <c r="KOI220" s="1075"/>
      <c r="KOJ220" s="1075"/>
      <c r="KOK220" s="1075"/>
      <c r="KOL220" s="1075"/>
      <c r="KOM220" s="1075"/>
      <c r="KON220" s="1075"/>
      <c r="KOO220" s="1074" t="s">
        <v>757</v>
      </c>
      <c r="KOP220" s="1075"/>
      <c r="KOQ220" s="1075"/>
      <c r="KOR220" s="1075"/>
      <c r="KOS220" s="1075"/>
      <c r="KOT220" s="1075"/>
      <c r="KOU220" s="1075"/>
      <c r="KOV220" s="1075"/>
      <c r="KOW220" s="1075"/>
      <c r="KOX220" s="1075"/>
      <c r="KOY220" s="1075"/>
      <c r="KOZ220" s="1075"/>
      <c r="KPA220" s="1075"/>
      <c r="KPB220" s="1075"/>
      <c r="KPC220" s="1075"/>
      <c r="KPD220" s="1075"/>
      <c r="KPE220" s="1074" t="s">
        <v>757</v>
      </c>
      <c r="KPF220" s="1075"/>
      <c r="KPG220" s="1075"/>
      <c r="KPH220" s="1075"/>
      <c r="KPI220" s="1075"/>
      <c r="KPJ220" s="1075"/>
      <c r="KPK220" s="1075"/>
      <c r="KPL220" s="1075"/>
      <c r="KPM220" s="1075"/>
      <c r="KPN220" s="1075"/>
      <c r="KPO220" s="1075"/>
      <c r="KPP220" s="1075"/>
      <c r="KPQ220" s="1075"/>
      <c r="KPR220" s="1075"/>
      <c r="KPS220" s="1075"/>
      <c r="KPT220" s="1075"/>
      <c r="KPU220" s="1074" t="s">
        <v>757</v>
      </c>
      <c r="KPV220" s="1075"/>
      <c r="KPW220" s="1075"/>
      <c r="KPX220" s="1075"/>
      <c r="KPY220" s="1075"/>
      <c r="KPZ220" s="1075"/>
      <c r="KQA220" s="1075"/>
      <c r="KQB220" s="1075"/>
      <c r="KQC220" s="1075"/>
      <c r="KQD220" s="1075"/>
      <c r="KQE220" s="1075"/>
      <c r="KQF220" s="1075"/>
      <c r="KQG220" s="1075"/>
      <c r="KQH220" s="1075"/>
      <c r="KQI220" s="1075"/>
      <c r="KQJ220" s="1075"/>
      <c r="KQK220" s="1074" t="s">
        <v>757</v>
      </c>
      <c r="KQL220" s="1075"/>
      <c r="KQM220" s="1075"/>
      <c r="KQN220" s="1075"/>
      <c r="KQO220" s="1075"/>
      <c r="KQP220" s="1075"/>
      <c r="KQQ220" s="1075"/>
      <c r="KQR220" s="1075"/>
      <c r="KQS220" s="1075"/>
      <c r="KQT220" s="1075"/>
      <c r="KQU220" s="1075"/>
      <c r="KQV220" s="1075"/>
      <c r="KQW220" s="1075"/>
      <c r="KQX220" s="1075"/>
      <c r="KQY220" s="1075"/>
      <c r="KQZ220" s="1075"/>
      <c r="KRA220" s="1074" t="s">
        <v>757</v>
      </c>
      <c r="KRB220" s="1075"/>
      <c r="KRC220" s="1075"/>
      <c r="KRD220" s="1075"/>
      <c r="KRE220" s="1075"/>
      <c r="KRF220" s="1075"/>
      <c r="KRG220" s="1075"/>
      <c r="KRH220" s="1075"/>
      <c r="KRI220" s="1075"/>
      <c r="KRJ220" s="1075"/>
      <c r="KRK220" s="1075"/>
      <c r="KRL220" s="1075"/>
      <c r="KRM220" s="1075"/>
      <c r="KRN220" s="1075"/>
      <c r="KRO220" s="1075"/>
      <c r="KRP220" s="1075"/>
      <c r="KRQ220" s="1074" t="s">
        <v>757</v>
      </c>
      <c r="KRR220" s="1075"/>
      <c r="KRS220" s="1075"/>
      <c r="KRT220" s="1075"/>
      <c r="KRU220" s="1075"/>
      <c r="KRV220" s="1075"/>
      <c r="KRW220" s="1075"/>
      <c r="KRX220" s="1075"/>
      <c r="KRY220" s="1075"/>
      <c r="KRZ220" s="1075"/>
      <c r="KSA220" s="1075"/>
      <c r="KSB220" s="1075"/>
      <c r="KSC220" s="1075"/>
      <c r="KSD220" s="1075"/>
      <c r="KSE220" s="1075"/>
      <c r="KSF220" s="1075"/>
      <c r="KSG220" s="1074" t="s">
        <v>757</v>
      </c>
      <c r="KSH220" s="1075"/>
      <c r="KSI220" s="1075"/>
      <c r="KSJ220" s="1075"/>
      <c r="KSK220" s="1075"/>
      <c r="KSL220" s="1075"/>
      <c r="KSM220" s="1075"/>
      <c r="KSN220" s="1075"/>
      <c r="KSO220" s="1075"/>
      <c r="KSP220" s="1075"/>
      <c r="KSQ220" s="1075"/>
      <c r="KSR220" s="1075"/>
      <c r="KSS220" s="1075"/>
      <c r="KST220" s="1075"/>
      <c r="KSU220" s="1075"/>
      <c r="KSV220" s="1075"/>
      <c r="KSW220" s="1074" t="s">
        <v>757</v>
      </c>
      <c r="KSX220" s="1075"/>
      <c r="KSY220" s="1075"/>
      <c r="KSZ220" s="1075"/>
      <c r="KTA220" s="1075"/>
      <c r="KTB220" s="1075"/>
      <c r="KTC220" s="1075"/>
      <c r="KTD220" s="1075"/>
      <c r="KTE220" s="1075"/>
      <c r="KTF220" s="1075"/>
      <c r="KTG220" s="1075"/>
      <c r="KTH220" s="1075"/>
      <c r="KTI220" s="1075"/>
      <c r="KTJ220" s="1075"/>
      <c r="KTK220" s="1075"/>
      <c r="KTL220" s="1075"/>
      <c r="KTM220" s="1074" t="s">
        <v>757</v>
      </c>
      <c r="KTN220" s="1075"/>
      <c r="KTO220" s="1075"/>
      <c r="KTP220" s="1075"/>
      <c r="KTQ220" s="1075"/>
      <c r="KTR220" s="1075"/>
      <c r="KTS220" s="1075"/>
      <c r="KTT220" s="1075"/>
      <c r="KTU220" s="1075"/>
      <c r="KTV220" s="1075"/>
      <c r="KTW220" s="1075"/>
      <c r="KTX220" s="1075"/>
      <c r="KTY220" s="1075"/>
      <c r="KTZ220" s="1075"/>
      <c r="KUA220" s="1075"/>
      <c r="KUB220" s="1075"/>
      <c r="KUC220" s="1074" t="s">
        <v>757</v>
      </c>
      <c r="KUD220" s="1075"/>
      <c r="KUE220" s="1075"/>
      <c r="KUF220" s="1075"/>
      <c r="KUG220" s="1075"/>
      <c r="KUH220" s="1075"/>
      <c r="KUI220" s="1075"/>
      <c r="KUJ220" s="1075"/>
      <c r="KUK220" s="1075"/>
      <c r="KUL220" s="1075"/>
      <c r="KUM220" s="1075"/>
      <c r="KUN220" s="1075"/>
      <c r="KUO220" s="1075"/>
      <c r="KUP220" s="1075"/>
      <c r="KUQ220" s="1075"/>
      <c r="KUR220" s="1075"/>
      <c r="KUS220" s="1074" t="s">
        <v>757</v>
      </c>
      <c r="KUT220" s="1075"/>
      <c r="KUU220" s="1075"/>
      <c r="KUV220" s="1075"/>
      <c r="KUW220" s="1075"/>
      <c r="KUX220" s="1075"/>
      <c r="KUY220" s="1075"/>
      <c r="KUZ220" s="1075"/>
      <c r="KVA220" s="1075"/>
      <c r="KVB220" s="1075"/>
      <c r="KVC220" s="1075"/>
      <c r="KVD220" s="1075"/>
      <c r="KVE220" s="1075"/>
      <c r="KVF220" s="1075"/>
      <c r="KVG220" s="1075"/>
      <c r="KVH220" s="1075"/>
      <c r="KVI220" s="1074" t="s">
        <v>757</v>
      </c>
      <c r="KVJ220" s="1075"/>
      <c r="KVK220" s="1075"/>
      <c r="KVL220" s="1075"/>
      <c r="KVM220" s="1075"/>
      <c r="KVN220" s="1075"/>
      <c r="KVO220" s="1075"/>
      <c r="KVP220" s="1075"/>
      <c r="KVQ220" s="1075"/>
      <c r="KVR220" s="1075"/>
      <c r="KVS220" s="1075"/>
      <c r="KVT220" s="1075"/>
      <c r="KVU220" s="1075"/>
      <c r="KVV220" s="1075"/>
      <c r="KVW220" s="1075"/>
      <c r="KVX220" s="1075"/>
      <c r="KVY220" s="1074" t="s">
        <v>757</v>
      </c>
      <c r="KVZ220" s="1075"/>
      <c r="KWA220" s="1075"/>
      <c r="KWB220" s="1075"/>
      <c r="KWC220" s="1075"/>
      <c r="KWD220" s="1075"/>
      <c r="KWE220" s="1075"/>
      <c r="KWF220" s="1075"/>
      <c r="KWG220" s="1075"/>
      <c r="KWH220" s="1075"/>
      <c r="KWI220" s="1075"/>
      <c r="KWJ220" s="1075"/>
      <c r="KWK220" s="1075"/>
      <c r="KWL220" s="1075"/>
      <c r="KWM220" s="1075"/>
      <c r="KWN220" s="1075"/>
      <c r="KWO220" s="1074" t="s">
        <v>757</v>
      </c>
      <c r="KWP220" s="1075"/>
      <c r="KWQ220" s="1075"/>
      <c r="KWR220" s="1075"/>
      <c r="KWS220" s="1075"/>
      <c r="KWT220" s="1075"/>
      <c r="KWU220" s="1075"/>
      <c r="KWV220" s="1075"/>
      <c r="KWW220" s="1075"/>
      <c r="KWX220" s="1075"/>
      <c r="KWY220" s="1075"/>
      <c r="KWZ220" s="1075"/>
      <c r="KXA220" s="1075"/>
      <c r="KXB220" s="1075"/>
      <c r="KXC220" s="1075"/>
      <c r="KXD220" s="1075"/>
      <c r="KXE220" s="1074" t="s">
        <v>757</v>
      </c>
      <c r="KXF220" s="1075"/>
      <c r="KXG220" s="1075"/>
      <c r="KXH220" s="1075"/>
      <c r="KXI220" s="1075"/>
      <c r="KXJ220" s="1075"/>
      <c r="KXK220" s="1075"/>
      <c r="KXL220" s="1075"/>
      <c r="KXM220" s="1075"/>
      <c r="KXN220" s="1075"/>
      <c r="KXO220" s="1075"/>
      <c r="KXP220" s="1075"/>
      <c r="KXQ220" s="1075"/>
      <c r="KXR220" s="1075"/>
      <c r="KXS220" s="1075"/>
      <c r="KXT220" s="1075"/>
      <c r="KXU220" s="1074" t="s">
        <v>757</v>
      </c>
      <c r="KXV220" s="1075"/>
      <c r="KXW220" s="1075"/>
      <c r="KXX220" s="1075"/>
      <c r="KXY220" s="1075"/>
      <c r="KXZ220" s="1075"/>
      <c r="KYA220" s="1075"/>
      <c r="KYB220" s="1075"/>
      <c r="KYC220" s="1075"/>
      <c r="KYD220" s="1075"/>
      <c r="KYE220" s="1075"/>
      <c r="KYF220" s="1075"/>
      <c r="KYG220" s="1075"/>
      <c r="KYH220" s="1075"/>
      <c r="KYI220" s="1075"/>
      <c r="KYJ220" s="1075"/>
      <c r="KYK220" s="1074" t="s">
        <v>757</v>
      </c>
      <c r="KYL220" s="1075"/>
      <c r="KYM220" s="1075"/>
      <c r="KYN220" s="1075"/>
      <c r="KYO220" s="1075"/>
      <c r="KYP220" s="1075"/>
      <c r="KYQ220" s="1075"/>
      <c r="KYR220" s="1075"/>
      <c r="KYS220" s="1075"/>
      <c r="KYT220" s="1075"/>
      <c r="KYU220" s="1075"/>
      <c r="KYV220" s="1075"/>
      <c r="KYW220" s="1075"/>
      <c r="KYX220" s="1075"/>
      <c r="KYY220" s="1075"/>
      <c r="KYZ220" s="1075"/>
      <c r="KZA220" s="1074" t="s">
        <v>757</v>
      </c>
      <c r="KZB220" s="1075"/>
      <c r="KZC220" s="1075"/>
      <c r="KZD220" s="1075"/>
      <c r="KZE220" s="1075"/>
      <c r="KZF220" s="1075"/>
      <c r="KZG220" s="1075"/>
      <c r="KZH220" s="1075"/>
      <c r="KZI220" s="1075"/>
      <c r="KZJ220" s="1075"/>
      <c r="KZK220" s="1075"/>
      <c r="KZL220" s="1075"/>
      <c r="KZM220" s="1075"/>
      <c r="KZN220" s="1075"/>
      <c r="KZO220" s="1075"/>
      <c r="KZP220" s="1075"/>
      <c r="KZQ220" s="1074" t="s">
        <v>757</v>
      </c>
      <c r="KZR220" s="1075"/>
      <c r="KZS220" s="1075"/>
      <c r="KZT220" s="1075"/>
      <c r="KZU220" s="1075"/>
      <c r="KZV220" s="1075"/>
      <c r="KZW220" s="1075"/>
      <c r="KZX220" s="1075"/>
      <c r="KZY220" s="1075"/>
      <c r="KZZ220" s="1075"/>
      <c r="LAA220" s="1075"/>
      <c r="LAB220" s="1075"/>
      <c r="LAC220" s="1075"/>
      <c r="LAD220" s="1075"/>
      <c r="LAE220" s="1075"/>
      <c r="LAF220" s="1075"/>
      <c r="LAG220" s="1074" t="s">
        <v>757</v>
      </c>
      <c r="LAH220" s="1075"/>
      <c r="LAI220" s="1075"/>
      <c r="LAJ220" s="1075"/>
      <c r="LAK220" s="1075"/>
      <c r="LAL220" s="1075"/>
      <c r="LAM220" s="1075"/>
      <c r="LAN220" s="1075"/>
      <c r="LAO220" s="1075"/>
      <c r="LAP220" s="1075"/>
      <c r="LAQ220" s="1075"/>
      <c r="LAR220" s="1075"/>
      <c r="LAS220" s="1075"/>
      <c r="LAT220" s="1075"/>
      <c r="LAU220" s="1075"/>
      <c r="LAV220" s="1075"/>
      <c r="LAW220" s="1074" t="s">
        <v>757</v>
      </c>
      <c r="LAX220" s="1075"/>
      <c r="LAY220" s="1075"/>
      <c r="LAZ220" s="1075"/>
      <c r="LBA220" s="1075"/>
      <c r="LBB220" s="1075"/>
      <c r="LBC220" s="1075"/>
      <c r="LBD220" s="1075"/>
      <c r="LBE220" s="1075"/>
      <c r="LBF220" s="1075"/>
      <c r="LBG220" s="1075"/>
      <c r="LBH220" s="1075"/>
      <c r="LBI220" s="1075"/>
      <c r="LBJ220" s="1075"/>
      <c r="LBK220" s="1075"/>
      <c r="LBL220" s="1075"/>
      <c r="LBM220" s="1074" t="s">
        <v>757</v>
      </c>
      <c r="LBN220" s="1075"/>
      <c r="LBO220" s="1075"/>
      <c r="LBP220" s="1075"/>
      <c r="LBQ220" s="1075"/>
      <c r="LBR220" s="1075"/>
      <c r="LBS220" s="1075"/>
      <c r="LBT220" s="1075"/>
      <c r="LBU220" s="1075"/>
      <c r="LBV220" s="1075"/>
      <c r="LBW220" s="1075"/>
      <c r="LBX220" s="1075"/>
      <c r="LBY220" s="1075"/>
      <c r="LBZ220" s="1075"/>
      <c r="LCA220" s="1075"/>
      <c r="LCB220" s="1075"/>
      <c r="LCC220" s="1074" t="s">
        <v>757</v>
      </c>
      <c r="LCD220" s="1075"/>
      <c r="LCE220" s="1075"/>
      <c r="LCF220" s="1075"/>
      <c r="LCG220" s="1075"/>
      <c r="LCH220" s="1075"/>
      <c r="LCI220" s="1075"/>
      <c r="LCJ220" s="1075"/>
      <c r="LCK220" s="1075"/>
      <c r="LCL220" s="1075"/>
      <c r="LCM220" s="1075"/>
      <c r="LCN220" s="1075"/>
      <c r="LCO220" s="1075"/>
      <c r="LCP220" s="1075"/>
      <c r="LCQ220" s="1075"/>
      <c r="LCR220" s="1075"/>
      <c r="LCS220" s="1074" t="s">
        <v>757</v>
      </c>
      <c r="LCT220" s="1075"/>
      <c r="LCU220" s="1075"/>
      <c r="LCV220" s="1075"/>
      <c r="LCW220" s="1075"/>
      <c r="LCX220" s="1075"/>
      <c r="LCY220" s="1075"/>
      <c r="LCZ220" s="1075"/>
      <c r="LDA220" s="1075"/>
      <c r="LDB220" s="1075"/>
      <c r="LDC220" s="1075"/>
      <c r="LDD220" s="1075"/>
      <c r="LDE220" s="1075"/>
      <c r="LDF220" s="1075"/>
      <c r="LDG220" s="1075"/>
      <c r="LDH220" s="1075"/>
      <c r="LDI220" s="1074" t="s">
        <v>757</v>
      </c>
      <c r="LDJ220" s="1075"/>
      <c r="LDK220" s="1075"/>
      <c r="LDL220" s="1075"/>
      <c r="LDM220" s="1075"/>
      <c r="LDN220" s="1075"/>
      <c r="LDO220" s="1075"/>
      <c r="LDP220" s="1075"/>
      <c r="LDQ220" s="1075"/>
      <c r="LDR220" s="1075"/>
      <c r="LDS220" s="1075"/>
      <c r="LDT220" s="1075"/>
      <c r="LDU220" s="1075"/>
      <c r="LDV220" s="1075"/>
      <c r="LDW220" s="1075"/>
      <c r="LDX220" s="1075"/>
      <c r="LDY220" s="1074" t="s">
        <v>757</v>
      </c>
      <c r="LDZ220" s="1075"/>
      <c r="LEA220" s="1075"/>
      <c r="LEB220" s="1075"/>
      <c r="LEC220" s="1075"/>
      <c r="LED220" s="1075"/>
      <c r="LEE220" s="1075"/>
      <c r="LEF220" s="1075"/>
      <c r="LEG220" s="1075"/>
      <c r="LEH220" s="1075"/>
      <c r="LEI220" s="1075"/>
      <c r="LEJ220" s="1075"/>
      <c r="LEK220" s="1075"/>
      <c r="LEL220" s="1075"/>
      <c r="LEM220" s="1075"/>
      <c r="LEN220" s="1075"/>
      <c r="LEO220" s="1074" t="s">
        <v>757</v>
      </c>
      <c r="LEP220" s="1075"/>
      <c r="LEQ220" s="1075"/>
      <c r="LER220" s="1075"/>
      <c r="LES220" s="1075"/>
      <c r="LET220" s="1075"/>
      <c r="LEU220" s="1075"/>
      <c r="LEV220" s="1075"/>
      <c r="LEW220" s="1075"/>
      <c r="LEX220" s="1075"/>
      <c r="LEY220" s="1075"/>
      <c r="LEZ220" s="1075"/>
      <c r="LFA220" s="1075"/>
      <c r="LFB220" s="1075"/>
      <c r="LFC220" s="1075"/>
      <c r="LFD220" s="1075"/>
      <c r="LFE220" s="1074" t="s">
        <v>757</v>
      </c>
      <c r="LFF220" s="1075"/>
      <c r="LFG220" s="1075"/>
      <c r="LFH220" s="1075"/>
      <c r="LFI220" s="1075"/>
      <c r="LFJ220" s="1075"/>
      <c r="LFK220" s="1075"/>
      <c r="LFL220" s="1075"/>
      <c r="LFM220" s="1075"/>
      <c r="LFN220" s="1075"/>
      <c r="LFO220" s="1075"/>
      <c r="LFP220" s="1075"/>
      <c r="LFQ220" s="1075"/>
      <c r="LFR220" s="1075"/>
      <c r="LFS220" s="1075"/>
      <c r="LFT220" s="1075"/>
      <c r="LFU220" s="1074" t="s">
        <v>757</v>
      </c>
      <c r="LFV220" s="1075"/>
      <c r="LFW220" s="1075"/>
      <c r="LFX220" s="1075"/>
      <c r="LFY220" s="1075"/>
      <c r="LFZ220" s="1075"/>
      <c r="LGA220" s="1075"/>
      <c r="LGB220" s="1075"/>
      <c r="LGC220" s="1075"/>
      <c r="LGD220" s="1075"/>
      <c r="LGE220" s="1075"/>
      <c r="LGF220" s="1075"/>
      <c r="LGG220" s="1075"/>
      <c r="LGH220" s="1075"/>
      <c r="LGI220" s="1075"/>
      <c r="LGJ220" s="1075"/>
      <c r="LGK220" s="1074" t="s">
        <v>757</v>
      </c>
      <c r="LGL220" s="1075"/>
      <c r="LGM220" s="1075"/>
      <c r="LGN220" s="1075"/>
      <c r="LGO220" s="1075"/>
      <c r="LGP220" s="1075"/>
      <c r="LGQ220" s="1075"/>
      <c r="LGR220" s="1075"/>
      <c r="LGS220" s="1075"/>
      <c r="LGT220" s="1075"/>
      <c r="LGU220" s="1075"/>
      <c r="LGV220" s="1075"/>
      <c r="LGW220" s="1075"/>
      <c r="LGX220" s="1075"/>
      <c r="LGY220" s="1075"/>
      <c r="LGZ220" s="1075"/>
      <c r="LHA220" s="1074" t="s">
        <v>757</v>
      </c>
      <c r="LHB220" s="1075"/>
      <c r="LHC220" s="1075"/>
      <c r="LHD220" s="1075"/>
      <c r="LHE220" s="1075"/>
      <c r="LHF220" s="1075"/>
      <c r="LHG220" s="1075"/>
      <c r="LHH220" s="1075"/>
      <c r="LHI220" s="1075"/>
      <c r="LHJ220" s="1075"/>
      <c r="LHK220" s="1075"/>
      <c r="LHL220" s="1075"/>
      <c r="LHM220" s="1075"/>
      <c r="LHN220" s="1075"/>
      <c r="LHO220" s="1075"/>
      <c r="LHP220" s="1075"/>
      <c r="LHQ220" s="1074" t="s">
        <v>757</v>
      </c>
      <c r="LHR220" s="1075"/>
      <c r="LHS220" s="1075"/>
      <c r="LHT220" s="1075"/>
      <c r="LHU220" s="1075"/>
      <c r="LHV220" s="1075"/>
      <c r="LHW220" s="1075"/>
      <c r="LHX220" s="1075"/>
      <c r="LHY220" s="1075"/>
      <c r="LHZ220" s="1075"/>
      <c r="LIA220" s="1075"/>
      <c r="LIB220" s="1075"/>
      <c r="LIC220" s="1075"/>
      <c r="LID220" s="1075"/>
      <c r="LIE220" s="1075"/>
      <c r="LIF220" s="1075"/>
      <c r="LIG220" s="1074" t="s">
        <v>757</v>
      </c>
      <c r="LIH220" s="1075"/>
      <c r="LII220" s="1075"/>
      <c r="LIJ220" s="1075"/>
      <c r="LIK220" s="1075"/>
      <c r="LIL220" s="1075"/>
      <c r="LIM220" s="1075"/>
      <c r="LIN220" s="1075"/>
      <c r="LIO220" s="1075"/>
      <c r="LIP220" s="1075"/>
      <c r="LIQ220" s="1075"/>
      <c r="LIR220" s="1075"/>
      <c r="LIS220" s="1075"/>
      <c r="LIT220" s="1075"/>
      <c r="LIU220" s="1075"/>
      <c r="LIV220" s="1075"/>
      <c r="LIW220" s="1074" t="s">
        <v>757</v>
      </c>
      <c r="LIX220" s="1075"/>
      <c r="LIY220" s="1075"/>
      <c r="LIZ220" s="1075"/>
      <c r="LJA220" s="1075"/>
      <c r="LJB220" s="1075"/>
      <c r="LJC220" s="1075"/>
      <c r="LJD220" s="1075"/>
      <c r="LJE220" s="1075"/>
      <c r="LJF220" s="1075"/>
      <c r="LJG220" s="1075"/>
      <c r="LJH220" s="1075"/>
      <c r="LJI220" s="1075"/>
      <c r="LJJ220" s="1075"/>
      <c r="LJK220" s="1075"/>
      <c r="LJL220" s="1075"/>
      <c r="LJM220" s="1074" t="s">
        <v>757</v>
      </c>
      <c r="LJN220" s="1075"/>
      <c r="LJO220" s="1075"/>
      <c r="LJP220" s="1075"/>
      <c r="LJQ220" s="1075"/>
      <c r="LJR220" s="1075"/>
      <c r="LJS220" s="1075"/>
      <c r="LJT220" s="1075"/>
      <c r="LJU220" s="1075"/>
      <c r="LJV220" s="1075"/>
      <c r="LJW220" s="1075"/>
      <c r="LJX220" s="1075"/>
      <c r="LJY220" s="1075"/>
      <c r="LJZ220" s="1075"/>
      <c r="LKA220" s="1075"/>
      <c r="LKB220" s="1075"/>
      <c r="LKC220" s="1074" t="s">
        <v>757</v>
      </c>
      <c r="LKD220" s="1075"/>
      <c r="LKE220" s="1075"/>
      <c r="LKF220" s="1075"/>
      <c r="LKG220" s="1075"/>
      <c r="LKH220" s="1075"/>
      <c r="LKI220" s="1075"/>
      <c r="LKJ220" s="1075"/>
      <c r="LKK220" s="1075"/>
      <c r="LKL220" s="1075"/>
      <c r="LKM220" s="1075"/>
      <c r="LKN220" s="1075"/>
      <c r="LKO220" s="1075"/>
      <c r="LKP220" s="1075"/>
      <c r="LKQ220" s="1075"/>
      <c r="LKR220" s="1075"/>
      <c r="LKS220" s="1074" t="s">
        <v>757</v>
      </c>
      <c r="LKT220" s="1075"/>
      <c r="LKU220" s="1075"/>
      <c r="LKV220" s="1075"/>
      <c r="LKW220" s="1075"/>
      <c r="LKX220" s="1075"/>
      <c r="LKY220" s="1075"/>
      <c r="LKZ220" s="1075"/>
      <c r="LLA220" s="1075"/>
      <c r="LLB220" s="1075"/>
      <c r="LLC220" s="1075"/>
      <c r="LLD220" s="1075"/>
      <c r="LLE220" s="1075"/>
      <c r="LLF220" s="1075"/>
      <c r="LLG220" s="1075"/>
      <c r="LLH220" s="1075"/>
      <c r="LLI220" s="1074" t="s">
        <v>757</v>
      </c>
      <c r="LLJ220" s="1075"/>
      <c r="LLK220" s="1075"/>
      <c r="LLL220" s="1075"/>
      <c r="LLM220" s="1075"/>
      <c r="LLN220" s="1075"/>
      <c r="LLO220" s="1075"/>
      <c r="LLP220" s="1075"/>
      <c r="LLQ220" s="1075"/>
      <c r="LLR220" s="1075"/>
      <c r="LLS220" s="1075"/>
      <c r="LLT220" s="1075"/>
      <c r="LLU220" s="1075"/>
      <c r="LLV220" s="1075"/>
      <c r="LLW220" s="1075"/>
      <c r="LLX220" s="1075"/>
      <c r="LLY220" s="1074" t="s">
        <v>757</v>
      </c>
      <c r="LLZ220" s="1075"/>
      <c r="LMA220" s="1075"/>
      <c r="LMB220" s="1075"/>
      <c r="LMC220" s="1075"/>
      <c r="LMD220" s="1075"/>
      <c r="LME220" s="1075"/>
      <c r="LMF220" s="1075"/>
      <c r="LMG220" s="1075"/>
      <c r="LMH220" s="1075"/>
      <c r="LMI220" s="1075"/>
      <c r="LMJ220" s="1075"/>
      <c r="LMK220" s="1075"/>
      <c r="LML220" s="1075"/>
      <c r="LMM220" s="1075"/>
      <c r="LMN220" s="1075"/>
      <c r="LMO220" s="1074" t="s">
        <v>757</v>
      </c>
      <c r="LMP220" s="1075"/>
      <c r="LMQ220" s="1075"/>
      <c r="LMR220" s="1075"/>
      <c r="LMS220" s="1075"/>
      <c r="LMT220" s="1075"/>
      <c r="LMU220" s="1075"/>
      <c r="LMV220" s="1075"/>
      <c r="LMW220" s="1075"/>
      <c r="LMX220" s="1075"/>
      <c r="LMY220" s="1075"/>
      <c r="LMZ220" s="1075"/>
      <c r="LNA220" s="1075"/>
      <c r="LNB220" s="1075"/>
      <c r="LNC220" s="1075"/>
      <c r="LND220" s="1075"/>
      <c r="LNE220" s="1074" t="s">
        <v>757</v>
      </c>
      <c r="LNF220" s="1075"/>
      <c r="LNG220" s="1075"/>
      <c r="LNH220" s="1075"/>
      <c r="LNI220" s="1075"/>
      <c r="LNJ220" s="1075"/>
      <c r="LNK220" s="1075"/>
      <c r="LNL220" s="1075"/>
      <c r="LNM220" s="1075"/>
      <c r="LNN220" s="1075"/>
      <c r="LNO220" s="1075"/>
      <c r="LNP220" s="1075"/>
      <c r="LNQ220" s="1075"/>
      <c r="LNR220" s="1075"/>
      <c r="LNS220" s="1075"/>
      <c r="LNT220" s="1075"/>
      <c r="LNU220" s="1074" t="s">
        <v>757</v>
      </c>
      <c r="LNV220" s="1075"/>
      <c r="LNW220" s="1075"/>
      <c r="LNX220" s="1075"/>
      <c r="LNY220" s="1075"/>
      <c r="LNZ220" s="1075"/>
      <c r="LOA220" s="1075"/>
      <c r="LOB220" s="1075"/>
      <c r="LOC220" s="1075"/>
      <c r="LOD220" s="1075"/>
      <c r="LOE220" s="1075"/>
      <c r="LOF220" s="1075"/>
      <c r="LOG220" s="1075"/>
      <c r="LOH220" s="1075"/>
      <c r="LOI220" s="1075"/>
      <c r="LOJ220" s="1075"/>
      <c r="LOK220" s="1074" t="s">
        <v>757</v>
      </c>
      <c r="LOL220" s="1075"/>
      <c r="LOM220" s="1075"/>
      <c r="LON220" s="1075"/>
      <c r="LOO220" s="1075"/>
      <c r="LOP220" s="1075"/>
      <c r="LOQ220" s="1075"/>
      <c r="LOR220" s="1075"/>
      <c r="LOS220" s="1075"/>
      <c r="LOT220" s="1075"/>
      <c r="LOU220" s="1075"/>
      <c r="LOV220" s="1075"/>
      <c r="LOW220" s="1075"/>
      <c r="LOX220" s="1075"/>
      <c r="LOY220" s="1075"/>
      <c r="LOZ220" s="1075"/>
      <c r="LPA220" s="1074" t="s">
        <v>757</v>
      </c>
      <c r="LPB220" s="1075"/>
      <c r="LPC220" s="1075"/>
      <c r="LPD220" s="1075"/>
      <c r="LPE220" s="1075"/>
      <c r="LPF220" s="1075"/>
      <c r="LPG220" s="1075"/>
      <c r="LPH220" s="1075"/>
      <c r="LPI220" s="1075"/>
      <c r="LPJ220" s="1075"/>
      <c r="LPK220" s="1075"/>
      <c r="LPL220" s="1075"/>
      <c r="LPM220" s="1075"/>
      <c r="LPN220" s="1075"/>
      <c r="LPO220" s="1075"/>
      <c r="LPP220" s="1075"/>
      <c r="LPQ220" s="1074" t="s">
        <v>757</v>
      </c>
      <c r="LPR220" s="1075"/>
      <c r="LPS220" s="1075"/>
      <c r="LPT220" s="1075"/>
      <c r="LPU220" s="1075"/>
      <c r="LPV220" s="1075"/>
      <c r="LPW220" s="1075"/>
      <c r="LPX220" s="1075"/>
      <c r="LPY220" s="1075"/>
      <c r="LPZ220" s="1075"/>
      <c r="LQA220" s="1075"/>
      <c r="LQB220" s="1075"/>
      <c r="LQC220" s="1075"/>
      <c r="LQD220" s="1075"/>
      <c r="LQE220" s="1075"/>
      <c r="LQF220" s="1075"/>
      <c r="LQG220" s="1074" t="s">
        <v>757</v>
      </c>
      <c r="LQH220" s="1075"/>
      <c r="LQI220" s="1075"/>
      <c r="LQJ220" s="1075"/>
      <c r="LQK220" s="1075"/>
      <c r="LQL220" s="1075"/>
      <c r="LQM220" s="1075"/>
      <c r="LQN220" s="1075"/>
      <c r="LQO220" s="1075"/>
      <c r="LQP220" s="1075"/>
      <c r="LQQ220" s="1075"/>
      <c r="LQR220" s="1075"/>
      <c r="LQS220" s="1075"/>
      <c r="LQT220" s="1075"/>
      <c r="LQU220" s="1075"/>
      <c r="LQV220" s="1075"/>
      <c r="LQW220" s="1074" t="s">
        <v>757</v>
      </c>
      <c r="LQX220" s="1075"/>
      <c r="LQY220" s="1075"/>
      <c r="LQZ220" s="1075"/>
      <c r="LRA220" s="1075"/>
      <c r="LRB220" s="1075"/>
      <c r="LRC220" s="1075"/>
      <c r="LRD220" s="1075"/>
      <c r="LRE220" s="1075"/>
      <c r="LRF220" s="1075"/>
      <c r="LRG220" s="1075"/>
      <c r="LRH220" s="1075"/>
      <c r="LRI220" s="1075"/>
      <c r="LRJ220" s="1075"/>
      <c r="LRK220" s="1075"/>
      <c r="LRL220" s="1075"/>
      <c r="LRM220" s="1074" t="s">
        <v>757</v>
      </c>
      <c r="LRN220" s="1075"/>
      <c r="LRO220" s="1075"/>
      <c r="LRP220" s="1075"/>
      <c r="LRQ220" s="1075"/>
      <c r="LRR220" s="1075"/>
      <c r="LRS220" s="1075"/>
      <c r="LRT220" s="1075"/>
      <c r="LRU220" s="1075"/>
      <c r="LRV220" s="1075"/>
      <c r="LRW220" s="1075"/>
      <c r="LRX220" s="1075"/>
      <c r="LRY220" s="1075"/>
      <c r="LRZ220" s="1075"/>
      <c r="LSA220" s="1075"/>
      <c r="LSB220" s="1075"/>
      <c r="LSC220" s="1074" t="s">
        <v>757</v>
      </c>
      <c r="LSD220" s="1075"/>
      <c r="LSE220" s="1075"/>
      <c r="LSF220" s="1075"/>
      <c r="LSG220" s="1075"/>
      <c r="LSH220" s="1075"/>
      <c r="LSI220" s="1075"/>
      <c r="LSJ220" s="1075"/>
      <c r="LSK220" s="1075"/>
      <c r="LSL220" s="1075"/>
      <c r="LSM220" s="1075"/>
      <c r="LSN220" s="1075"/>
      <c r="LSO220" s="1075"/>
      <c r="LSP220" s="1075"/>
      <c r="LSQ220" s="1075"/>
      <c r="LSR220" s="1075"/>
      <c r="LSS220" s="1074" t="s">
        <v>757</v>
      </c>
      <c r="LST220" s="1075"/>
      <c r="LSU220" s="1075"/>
      <c r="LSV220" s="1075"/>
      <c r="LSW220" s="1075"/>
      <c r="LSX220" s="1075"/>
      <c r="LSY220" s="1075"/>
      <c r="LSZ220" s="1075"/>
      <c r="LTA220" s="1075"/>
      <c r="LTB220" s="1075"/>
      <c r="LTC220" s="1075"/>
      <c r="LTD220" s="1075"/>
      <c r="LTE220" s="1075"/>
      <c r="LTF220" s="1075"/>
      <c r="LTG220" s="1075"/>
      <c r="LTH220" s="1075"/>
      <c r="LTI220" s="1074" t="s">
        <v>757</v>
      </c>
      <c r="LTJ220" s="1075"/>
      <c r="LTK220" s="1075"/>
      <c r="LTL220" s="1075"/>
      <c r="LTM220" s="1075"/>
      <c r="LTN220" s="1075"/>
      <c r="LTO220" s="1075"/>
      <c r="LTP220" s="1075"/>
      <c r="LTQ220" s="1075"/>
      <c r="LTR220" s="1075"/>
      <c r="LTS220" s="1075"/>
      <c r="LTT220" s="1075"/>
      <c r="LTU220" s="1075"/>
      <c r="LTV220" s="1075"/>
      <c r="LTW220" s="1075"/>
      <c r="LTX220" s="1075"/>
      <c r="LTY220" s="1074" t="s">
        <v>757</v>
      </c>
      <c r="LTZ220" s="1075"/>
      <c r="LUA220" s="1075"/>
      <c r="LUB220" s="1075"/>
      <c r="LUC220" s="1075"/>
      <c r="LUD220" s="1075"/>
      <c r="LUE220" s="1075"/>
      <c r="LUF220" s="1075"/>
      <c r="LUG220" s="1075"/>
      <c r="LUH220" s="1075"/>
      <c r="LUI220" s="1075"/>
      <c r="LUJ220" s="1075"/>
      <c r="LUK220" s="1075"/>
      <c r="LUL220" s="1075"/>
      <c r="LUM220" s="1075"/>
      <c r="LUN220" s="1075"/>
      <c r="LUO220" s="1074" t="s">
        <v>757</v>
      </c>
      <c r="LUP220" s="1075"/>
      <c r="LUQ220" s="1075"/>
      <c r="LUR220" s="1075"/>
      <c r="LUS220" s="1075"/>
      <c r="LUT220" s="1075"/>
      <c r="LUU220" s="1075"/>
      <c r="LUV220" s="1075"/>
      <c r="LUW220" s="1075"/>
      <c r="LUX220" s="1075"/>
      <c r="LUY220" s="1075"/>
      <c r="LUZ220" s="1075"/>
      <c r="LVA220" s="1075"/>
      <c r="LVB220" s="1075"/>
      <c r="LVC220" s="1075"/>
      <c r="LVD220" s="1075"/>
      <c r="LVE220" s="1074" t="s">
        <v>757</v>
      </c>
      <c r="LVF220" s="1075"/>
      <c r="LVG220" s="1075"/>
      <c r="LVH220" s="1075"/>
      <c r="LVI220" s="1075"/>
      <c r="LVJ220" s="1075"/>
      <c r="LVK220" s="1075"/>
      <c r="LVL220" s="1075"/>
      <c r="LVM220" s="1075"/>
      <c r="LVN220" s="1075"/>
      <c r="LVO220" s="1075"/>
      <c r="LVP220" s="1075"/>
      <c r="LVQ220" s="1075"/>
      <c r="LVR220" s="1075"/>
      <c r="LVS220" s="1075"/>
      <c r="LVT220" s="1075"/>
      <c r="LVU220" s="1074" t="s">
        <v>757</v>
      </c>
      <c r="LVV220" s="1075"/>
      <c r="LVW220" s="1075"/>
      <c r="LVX220" s="1075"/>
      <c r="LVY220" s="1075"/>
      <c r="LVZ220" s="1075"/>
      <c r="LWA220" s="1075"/>
      <c r="LWB220" s="1075"/>
      <c r="LWC220" s="1075"/>
      <c r="LWD220" s="1075"/>
      <c r="LWE220" s="1075"/>
      <c r="LWF220" s="1075"/>
      <c r="LWG220" s="1075"/>
      <c r="LWH220" s="1075"/>
      <c r="LWI220" s="1075"/>
      <c r="LWJ220" s="1075"/>
      <c r="LWK220" s="1074" t="s">
        <v>757</v>
      </c>
      <c r="LWL220" s="1075"/>
      <c r="LWM220" s="1075"/>
      <c r="LWN220" s="1075"/>
      <c r="LWO220" s="1075"/>
      <c r="LWP220" s="1075"/>
      <c r="LWQ220" s="1075"/>
      <c r="LWR220" s="1075"/>
      <c r="LWS220" s="1075"/>
      <c r="LWT220" s="1075"/>
      <c r="LWU220" s="1075"/>
      <c r="LWV220" s="1075"/>
      <c r="LWW220" s="1075"/>
      <c r="LWX220" s="1075"/>
      <c r="LWY220" s="1075"/>
      <c r="LWZ220" s="1075"/>
      <c r="LXA220" s="1074" t="s">
        <v>757</v>
      </c>
      <c r="LXB220" s="1075"/>
      <c r="LXC220" s="1075"/>
      <c r="LXD220" s="1075"/>
      <c r="LXE220" s="1075"/>
      <c r="LXF220" s="1075"/>
      <c r="LXG220" s="1075"/>
      <c r="LXH220" s="1075"/>
      <c r="LXI220" s="1075"/>
      <c r="LXJ220" s="1075"/>
      <c r="LXK220" s="1075"/>
      <c r="LXL220" s="1075"/>
      <c r="LXM220" s="1075"/>
      <c r="LXN220" s="1075"/>
      <c r="LXO220" s="1075"/>
      <c r="LXP220" s="1075"/>
      <c r="LXQ220" s="1074" t="s">
        <v>757</v>
      </c>
      <c r="LXR220" s="1075"/>
      <c r="LXS220" s="1075"/>
      <c r="LXT220" s="1075"/>
      <c r="LXU220" s="1075"/>
      <c r="LXV220" s="1075"/>
      <c r="LXW220" s="1075"/>
      <c r="LXX220" s="1075"/>
      <c r="LXY220" s="1075"/>
      <c r="LXZ220" s="1075"/>
      <c r="LYA220" s="1075"/>
      <c r="LYB220" s="1075"/>
      <c r="LYC220" s="1075"/>
      <c r="LYD220" s="1075"/>
      <c r="LYE220" s="1075"/>
      <c r="LYF220" s="1075"/>
      <c r="LYG220" s="1074" t="s">
        <v>757</v>
      </c>
      <c r="LYH220" s="1075"/>
      <c r="LYI220" s="1075"/>
      <c r="LYJ220" s="1075"/>
      <c r="LYK220" s="1075"/>
      <c r="LYL220" s="1075"/>
      <c r="LYM220" s="1075"/>
      <c r="LYN220" s="1075"/>
      <c r="LYO220" s="1075"/>
      <c r="LYP220" s="1075"/>
      <c r="LYQ220" s="1075"/>
      <c r="LYR220" s="1075"/>
      <c r="LYS220" s="1075"/>
      <c r="LYT220" s="1075"/>
      <c r="LYU220" s="1075"/>
      <c r="LYV220" s="1075"/>
      <c r="LYW220" s="1074" t="s">
        <v>757</v>
      </c>
      <c r="LYX220" s="1075"/>
      <c r="LYY220" s="1075"/>
      <c r="LYZ220" s="1075"/>
      <c r="LZA220" s="1075"/>
      <c r="LZB220" s="1075"/>
      <c r="LZC220" s="1075"/>
      <c r="LZD220" s="1075"/>
      <c r="LZE220" s="1075"/>
      <c r="LZF220" s="1075"/>
      <c r="LZG220" s="1075"/>
      <c r="LZH220" s="1075"/>
      <c r="LZI220" s="1075"/>
      <c r="LZJ220" s="1075"/>
      <c r="LZK220" s="1075"/>
      <c r="LZL220" s="1075"/>
      <c r="LZM220" s="1074" t="s">
        <v>757</v>
      </c>
      <c r="LZN220" s="1075"/>
      <c r="LZO220" s="1075"/>
      <c r="LZP220" s="1075"/>
      <c r="LZQ220" s="1075"/>
      <c r="LZR220" s="1075"/>
      <c r="LZS220" s="1075"/>
      <c r="LZT220" s="1075"/>
      <c r="LZU220" s="1075"/>
      <c r="LZV220" s="1075"/>
      <c r="LZW220" s="1075"/>
      <c r="LZX220" s="1075"/>
      <c r="LZY220" s="1075"/>
      <c r="LZZ220" s="1075"/>
      <c r="MAA220" s="1075"/>
      <c r="MAB220" s="1075"/>
      <c r="MAC220" s="1074" t="s">
        <v>757</v>
      </c>
      <c r="MAD220" s="1075"/>
      <c r="MAE220" s="1075"/>
      <c r="MAF220" s="1075"/>
      <c r="MAG220" s="1075"/>
      <c r="MAH220" s="1075"/>
      <c r="MAI220" s="1075"/>
      <c r="MAJ220" s="1075"/>
      <c r="MAK220" s="1075"/>
      <c r="MAL220" s="1075"/>
      <c r="MAM220" s="1075"/>
      <c r="MAN220" s="1075"/>
      <c r="MAO220" s="1075"/>
      <c r="MAP220" s="1075"/>
      <c r="MAQ220" s="1075"/>
      <c r="MAR220" s="1075"/>
      <c r="MAS220" s="1074" t="s">
        <v>757</v>
      </c>
      <c r="MAT220" s="1075"/>
      <c r="MAU220" s="1075"/>
      <c r="MAV220" s="1075"/>
      <c r="MAW220" s="1075"/>
      <c r="MAX220" s="1075"/>
      <c r="MAY220" s="1075"/>
      <c r="MAZ220" s="1075"/>
      <c r="MBA220" s="1075"/>
      <c r="MBB220" s="1075"/>
      <c r="MBC220" s="1075"/>
      <c r="MBD220" s="1075"/>
      <c r="MBE220" s="1075"/>
      <c r="MBF220" s="1075"/>
      <c r="MBG220" s="1075"/>
      <c r="MBH220" s="1075"/>
      <c r="MBI220" s="1074" t="s">
        <v>757</v>
      </c>
      <c r="MBJ220" s="1075"/>
      <c r="MBK220" s="1075"/>
      <c r="MBL220" s="1075"/>
      <c r="MBM220" s="1075"/>
      <c r="MBN220" s="1075"/>
      <c r="MBO220" s="1075"/>
      <c r="MBP220" s="1075"/>
      <c r="MBQ220" s="1075"/>
      <c r="MBR220" s="1075"/>
      <c r="MBS220" s="1075"/>
      <c r="MBT220" s="1075"/>
      <c r="MBU220" s="1075"/>
      <c r="MBV220" s="1075"/>
      <c r="MBW220" s="1075"/>
      <c r="MBX220" s="1075"/>
      <c r="MBY220" s="1074" t="s">
        <v>757</v>
      </c>
      <c r="MBZ220" s="1075"/>
      <c r="MCA220" s="1075"/>
      <c r="MCB220" s="1075"/>
      <c r="MCC220" s="1075"/>
      <c r="MCD220" s="1075"/>
      <c r="MCE220" s="1075"/>
      <c r="MCF220" s="1075"/>
      <c r="MCG220" s="1075"/>
      <c r="MCH220" s="1075"/>
      <c r="MCI220" s="1075"/>
      <c r="MCJ220" s="1075"/>
      <c r="MCK220" s="1075"/>
      <c r="MCL220" s="1075"/>
      <c r="MCM220" s="1075"/>
      <c r="MCN220" s="1075"/>
      <c r="MCO220" s="1074" t="s">
        <v>757</v>
      </c>
      <c r="MCP220" s="1075"/>
      <c r="MCQ220" s="1075"/>
      <c r="MCR220" s="1075"/>
      <c r="MCS220" s="1075"/>
      <c r="MCT220" s="1075"/>
      <c r="MCU220" s="1075"/>
      <c r="MCV220" s="1075"/>
      <c r="MCW220" s="1075"/>
      <c r="MCX220" s="1075"/>
      <c r="MCY220" s="1075"/>
      <c r="MCZ220" s="1075"/>
      <c r="MDA220" s="1075"/>
      <c r="MDB220" s="1075"/>
      <c r="MDC220" s="1075"/>
      <c r="MDD220" s="1075"/>
      <c r="MDE220" s="1074" t="s">
        <v>757</v>
      </c>
      <c r="MDF220" s="1075"/>
      <c r="MDG220" s="1075"/>
      <c r="MDH220" s="1075"/>
      <c r="MDI220" s="1075"/>
      <c r="MDJ220" s="1075"/>
      <c r="MDK220" s="1075"/>
      <c r="MDL220" s="1075"/>
      <c r="MDM220" s="1075"/>
      <c r="MDN220" s="1075"/>
      <c r="MDO220" s="1075"/>
      <c r="MDP220" s="1075"/>
      <c r="MDQ220" s="1075"/>
      <c r="MDR220" s="1075"/>
      <c r="MDS220" s="1075"/>
      <c r="MDT220" s="1075"/>
      <c r="MDU220" s="1074" t="s">
        <v>757</v>
      </c>
      <c r="MDV220" s="1075"/>
      <c r="MDW220" s="1075"/>
      <c r="MDX220" s="1075"/>
      <c r="MDY220" s="1075"/>
      <c r="MDZ220" s="1075"/>
      <c r="MEA220" s="1075"/>
      <c r="MEB220" s="1075"/>
      <c r="MEC220" s="1075"/>
      <c r="MED220" s="1075"/>
      <c r="MEE220" s="1075"/>
      <c r="MEF220" s="1075"/>
      <c r="MEG220" s="1075"/>
      <c r="MEH220" s="1075"/>
      <c r="MEI220" s="1075"/>
      <c r="MEJ220" s="1075"/>
      <c r="MEK220" s="1074" t="s">
        <v>757</v>
      </c>
      <c r="MEL220" s="1075"/>
      <c r="MEM220" s="1075"/>
      <c r="MEN220" s="1075"/>
      <c r="MEO220" s="1075"/>
      <c r="MEP220" s="1075"/>
      <c r="MEQ220" s="1075"/>
      <c r="MER220" s="1075"/>
      <c r="MES220" s="1075"/>
      <c r="MET220" s="1075"/>
      <c r="MEU220" s="1075"/>
      <c r="MEV220" s="1075"/>
      <c r="MEW220" s="1075"/>
      <c r="MEX220" s="1075"/>
      <c r="MEY220" s="1075"/>
      <c r="MEZ220" s="1075"/>
      <c r="MFA220" s="1074" t="s">
        <v>757</v>
      </c>
      <c r="MFB220" s="1075"/>
      <c r="MFC220" s="1075"/>
      <c r="MFD220" s="1075"/>
      <c r="MFE220" s="1075"/>
      <c r="MFF220" s="1075"/>
      <c r="MFG220" s="1075"/>
      <c r="MFH220" s="1075"/>
      <c r="MFI220" s="1075"/>
      <c r="MFJ220" s="1075"/>
      <c r="MFK220" s="1075"/>
      <c r="MFL220" s="1075"/>
      <c r="MFM220" s="1075"/>
      <c r="MFN220" s="1075"/>
      <c r="MFO220" s="1075"/>
      <c r="MFP220" s="1075"/>
      <c r="MFQ220" s="1074" t="s">
        <v>757</v>
      </c>
      <c r="MFR220" s="1075"/>
      <c r="MFS220" s="1075"/>
      <c r="MFT220" s="1075"/>
      <c r="MFU220" s="1075"/>
      <c r="MFV220" s="1075"/>
      <c r="MFW220" s="1075"/>
      <c r="MFX220" s="1075"/>
      <c r="MFY220" s="1075"/>
      <c r="MFZ220" s="1075"/>
      <c r="MGA220" s="1075"/>
      <c r="MGB220" s="1075"/>
      <c r="MGC220" s="1075"/>
      <c r="MGD220" s="1075"/>
      <c r="MGE220" s="1075"/>
      <c r="MGF220" s="1075"/>
      <c r="MGG220" s="1074" t="s">
        <v>757</v>
      </c>
      <c r="MGH220" s="1075"/>
      <c r="MGI220" s="1075"/>
      <c r="MGJ220" s="1075"/>
      <c r="MGK220" s="1075"/>
      <c r="MGL220" s="1075"/>
      <c r="MGM220" s="1075"/>
      <c r="MGN220" s="1075"/>
      <c r="MGO220" s="1075"/>
      <c r="MGP220" s="1075"/>
      <c r="MGQ220" s="1075"/>
      <c r="MGR220" s="1075"/>
      <c r="MGS220" s="1075"/>
      <c r="MGT220" s="1075"/>
      <c r="MGU220" s="1075"/>
      <c r="MGV220" s="1075"/>
      <c r="MGW220" s="1074" t="s">
        <v>757</v>
      </c>
      <c r="MGX220" s="1075"/>
      <c r="MGY220" s="1075"/>
      <c r="MGZ220" s="1075"/>
      <c r="MHA220" s="1075"/>
      <c r="MHB220" s="1075"/>
      <c r="MHC220" s="1075"/>
      <c r="MHD220" s="1075"/>
      <c r="MHE220" s="1075"/>
      <c r="MHF220" s="1075"/>
      <c r="MHG220" s="1075"/>
      <c r="MHH220" s="1075"/>
      <c r="MHI220" s="1075"/>
      <c r="MHJ220" s="1075"/>
      <c r="MHK220" s="1075"/>
      <c r="MHL220" s="1075"/>
      <c r="MHM220" s="1074" t="s">
        <v>757</v>
      </c>
      <c r="MHN220" s="1075"/>
      <c r="MHO220" s="1075"/>
      <c r="MHP220" s="1075"/>
      <c r="MHQ220" s="1075"/>
      <c r="MHR220" s="1075"/>
      <c r="MHS220" s="1075"/>
      <c r="MHT220" s="1075"/>
      <c r="MHU220" s="1075"/>
      <c r="MHV220" s="1075"/>
      <c r="MHW220" s="1075"/>
      <c r="MHX220" s="1075"/>
      <c r="MHY220" s="1075"/>
      <c r="MHZ220" s="1075"/>
      <c r="MIA220" s="1075"/>
      <c r="MIB220" s="1075"/>
      <c r="MIC220" s="1074" t="s">
        <v>757</v>
      </c>
      <c r="MID220" s="1075"/>
      <c r="MIE220" s="1075"/>
      <c r="MIF220" s="1075"/>
      <c r="MIG220" s="1075"/>
      <c r="MIH220" s="1075"/>
      <c r="MII220" s="1075"/>
      <c r="MIJ220" s="1075"/>
      <c r="MIK220" s="1075"/>
      <c r="MIL220" s="1075"/>
      <c r="MIM220" s="1075"/>
      <c r="MIN220" s="1075"/>
      <c r="MIO220" s="1075"/>
      <c r="MIP220" s="1075"/>
      <c r="MIQ220" s="1075"/>
      <c r="MIR220" s="1075"/>
      <c r="MIS220" s="1074" t="s">
        <v>757</v>
      </c>
      <c r="MIT220" s="1075"/>
      <c r="MIU220" s="1075"/>
      <c r="MIV220" s="1075"/>
      <c r="MIW220" s="1075"/>
      <c r="MIX220" s="1075"/>
      <c r="MIY220" s="1075"/>
      <c r="MIZ220" s="1075"/>
      <c r="MJA220" s="1075"/>
      <c r="MJB220" s="1075"/>
      <c r="MJC220" s="1075"/>
      <c r="MJD220" s="1075"/>
      <c r="MJE220" s="1075"/>
      <c r="MJF220" s="1075"/>
      <c r="MJG220" s="1075"/>
      <c r="MJH220" s="1075"/>
      <c r="MJI220" s="1074" t="s">
        <v>757</v>
      </c>
      <c r="MJJ220" s="1075"/>
      <c r="MJK220" s="1075"/>
      <c r="MJL220" s="1075"/>
      <c r="MJM220" s="1075"/>
      <c r="MJN220" s="1075"/>
      <c r="MJO220" s="1075"/>
      <c r="MJP220" s="1075"/>
      <c r="MJQ220" s="1075"/>
      <c r="MJR220" s="1075"/>
      <c r="MJS220" s="1075"/>
      <c r="MJT220" s="1075"/>
      <c r="MJU220" s="1075"/>
      <c r="MJV220" s="1075"/>
      <c r="MJW220" s="1075"/>
      <c r="MJX220" s="1075"/>
      <c r="MJY220" s="1074" t="s">
        <v>757</v>
      </c>
      <c r="MJZ220" s="1075"/>
      <c r="MKA220" s="1075"/>
      <c r="MKB220" s="1075"/>
      <c r="MKC220" s="1075"/>
      <c r="MKD220" s="1075"/>
      <c r="MKE220" s="1075"/>
      <c r="MKF220" s="1075"/>
      <c r="MKG220" s="1075"/>
      <c r="MKH220" s="1075"/>
      <c r="MKI220" s="1075"/>
      <c r="MKJ220" s="1075"/>
      <c r="MKK220" s="1075"/>
      <c r="MKL220" s="1075"/>
      <c r="MKM220" s="1075"/>
      <c r="MKN220" s="1075"/>
      <c r="MKO220" s="1074" t="s">
        <v>757</v>
      </c>
      <c r="MKP220" s="1075"/>
      <c r="MKQ220" s="1075"/>
      <c r="MKR220" s="1075"/>
      <c r="MKS220" s="1075"/>
      <c r="MKT220" s="1075"/>
      <c r="MKU220" s="1075"/>
      <c r="MKV220" s="1075"/>
      <c r="MKW220" s="1075"/>
      <c r="MKX220" s="1075"/>
      <c r="MKY220" s="1075"/>
      <c r="MKZ220" s="1075"/>
      <c r="MLA220" s="1075"/>
      <c r="MLB220" s="1075"/>
      <c r="MLC220" s="1075"/>
      <c r="MLD220" s="1075"/>
      <c r="MLE220" s="1074" t="s">
        <v>757</v>
      </c>
      <c r="MLF220" s="1075"/>
      <c r="MLG220" s="1075"/>
      <c r="MLH220" s="1075"/>
      <c r="MLI220" s="1075"/>
      <c r="MLJ220" s="1075"/>
      <c r="MLK220" s="1075"/>
      <c r="MLL220" s="1075"/>
      <c r="MLM220" s="1075"/>
      <c r="MLN220" s="1075"/>
      <c r="MLO220" s="1075"/>
      <c r="MLP220" s="1075"/>
      <c r="MLQ220" s="1075"/>
      <c r="MLR220" s="1075"/>
      <c r="MLS220" s="1075"/>
      <c r="MLT220" s="1075"/>
      <c r="MLU220" s="1074" t="s">
        <v>757</v>
      </c>
      <c r="MLV220" s="1075"/>
      <c r="MLW220" s="1075"/>
      <c r="MLX220" s="1075"/>
      <c r="MLY220" s="1075"/>
      <c r="MLZ220" s="1075"/>
      <c r="MMA220" s="1075"/>
      <c r="MMB220" s="1075"/>
      <c r="MMC220" s="1075"/>
      <c r="MMD220" s="1075"/>
      <c r="MME220" s="1075"/>
      <c r="MMF220" s="1075"/>
      <c r="MMG220" s="1075"/>
      <c r="MMH220" s="1075"/>
      <c r="MMI220" s="1075"/>
      <c r="MMJ220" s="1075"/>
      <c r="MMK220" s="1074" t="s">
        <v>757</v>
      </c>
      <c r="MML220" s="1075"/>
      <c r="MMM220" s="1075"/>
      <c r="MMN220" s="1075"/>
      <c r="MMO220" s="1075"/>
      <c r="MMP220" s="1075"/>
      <c r="MMQ220" s="1075"/>
      <c r="MMR220" s="1075"/>
      <c r="MMS220" s="1075"/>
      <c r="MMT220" s="1075"/>
      <c r="MMU220" s="1075"/>
      <c r="MMV220" s="1075"/>
      <c r="MMW220" s="1075"/>
      <c r="MMX220" s="1075"/>
      <c r="MMY220" s="1075"/>
      <c r="MMZ220" s="1075"/>
      <c r="MNA220" s="1074" t="s">
        <v>757</v>
      </c>
      <c r="MNB220" s="1075"/>
      <c r="MNC220" s="1075"/>
      <c r="MND220" s="1075"/>
      <c r="MNE220" s="1075"/>
      <c r="MNF220" s="1075"/>
      <c r="MNG220" s="1075"/>
      <c r="MNH220" s="1075"/>
      <c r="MNI220" s="1075"/>
      <c r="MNJ220" s="1075"/>
      <c r="MNK220" s="1075"/>
      <c r="MNL220" s="1075"/>
      <c r="MNM220" s="1075"/>
      <c r="MNN220" s="1075"/>
      <c r="MNO220" s="1075"/>
      <c r="MNP220" s="1075"/>
      <c r="MNQ220" s="1074" t="s">
        <v>757</v>
      </c>
      <c r="MNR220" s="1075"/>
      <c r="MNS220" s="1075"/>
      <c r="MNT220" s="1075"/>
      <c r="MNU220" s="1075"/>
      <c r="MNV220" s="1075"/>
      <c r="MNW220" s="1075"/>
      <c r="MNX220" s="1075"/>
      <c r="MNY220" s="1075"/>
      <c r="MNZ220" s="1075"/>
      <c r="MOA220" s="1075"/>
      <c r="MOB220" s="1075"/>
      <c r="MOC220" s="1075"/>
      <c r="MOD220" s="1075"/>
      <c r="MOE220" s="1075"/>
      <c r="MOF220" s="1075"/>
      <c r="MOG220" s="1074" t="s">
        <v>757</v>
      </c>
      <c r="MOH220" s="1075"/>
      <c r="MOI220" s="1075"/>
      <c r="MOJ220" s="1075"/>
      <c r="MOK220" s="1075"/>
      <c r="MOL220" s="1075"/>
      <c r="MOM220" s="1075"/>
      <c r="MON220" s="1075"/>
      <c r="MOO220" s="1075"/>
      <c r="MOP220" s="1075"/>
      <c r="MOQ220" s="1075"/>
      <c r="MOR220" s="1075"/>
      <c r="MOS220" s="1075"/>
      <c r="MOT220" s="1075"/>
      <c r="MOU220" s="1075"/>
      <c r="MOV220" s="1075"/>
      <c r="MOW220" s="1074" t="s">
        <v>757</v>
      </c>
      <c r="MOX220" s="1075"/>
      <c r="MOY220" s="1075"/>
      <c r="MOZ220" s="1075"/>
      <c r="MPA220" s="1075"/>
      <c r="MPB220" s="1075"/>
      <c r="MPC220" s="1075"/>
      <c r="MPD220" s="1075"/>
      <c r="MPE220" s="1075"/>
      <c r="MPF220" s="1075"/>
      <c r="MPG220" s="1075"/>
      <c r="MPH220" s="1075"/>
      <c r="MPI220" s="1075"/>
      <c r="MPJ220" s="1075"/>
      <c r="MPK220" s="1075"/>
      <c r="MPL220" s="1075"/>
      <c r="MPM220" s="1074" t="s">
        <v>757</v>
      </c>
      <c r="MPN220" s="1075"/>
      <c r="MPO220" s="1075"/>
      <c r="MPP220" s="1075"/>
      <c r="MPQ220" s="1075"/>
      <c r="MPR220" s="1075"/>
      <c r="MPS220" s="1075"/>
      <c r="MPT220" s="1075"/>
      <c r="MPU220" s="1075"/>
      <c r="MPV220" s="1075"/>
      <c r="MPW220" s="1075"/>
      <c r="MPX220" s="1075"/>
      <c r="MPY220" s="1075"/>
      <c r="MPZ220" s="1075"/>
      <c r="MQA220" s="1075"/>
      <c r="MQB220" s="1075"/>
      <c r="MQC220" s="1074" t="s">
        <v>757</v>
      </c>
      <c r="MQD220" s="1075"/>
      <c r="MQE220" s="1075"/>
      <c r="MQF220" s="1075"/>
      <c r="MQG220" s="1075"/>
      <c r="MQH220" s="1075"/>
      <c r="MQI220" s="1075"/>
      <c r="MQJ220" s="1075"/>
      <c r="MQK220" s="1075"/>
      <c r="MQL220" s="1075"/>
      <c r="MQM220" s="1075"/>
      <c r="MQN220" s="1075"/>
      <c r="MQO220" s="1075"/>
      <c r="MQP220" s="1075"/>
      <c r="MQQ220" s="1075"/>
      <c r="MQR220" s="1075"/>
      <c r="MQS220" s="1074" t="s">
        <v>757</v>
      </c>
      <c r="MQT220" s="1075"/>
      <c r="MQU220" s="1075"/>
      <c r="MQV220" s="1075"/>
      <c r="MQW220" s="1075"/>
      <c r="MQX220" s="1075"/>
      <c r="MQY220" s="1075"/>
      <c r="MQZ220" s="1075"/>
      <c r="MRA220" s="1075"/>
      <c r="MRB220" s="1075"/>
      <c r="MRC220" s="1075"/>
      <c r="MRD220" s="1075"/>
      <c r="MRE220" s="1075"/>
      <c r="MRF220" s="1075"/>
      <c r="MRG220" s="1075"/>
      <c r="MRH220" s="1075"/>
      <c r="MRI220" s="1074" t="s">
        <v>757</v>
      </c>
      <c r="MRJ220" s="1075"/>
      <c r="MRK220" s="1075"/>
      <c r="MRL220" s="1075"/>
      <c r="MRM220" s="1075"/>
      <c r="MRN220" s="1075"/>
      <c r="MRO220" s="1075"/>
      <c r="MRP220" s="1075"/>
      <c r="MRQ220" s="1075"/>
      <c r="MRR220" s="1075"/>
      <c r="MRS220" s="1075"/>
      <c r="MRT220" s="1075"/>
      <c r="MRU220" s="1075"/>
      <c r="MRV220" s="1075"/>
      <c r="MRW220" s="1075"/>
      <c r="MRX220" s="1075"/>
      <c r="MRY220" s="1074" t="s">
        <v>757</v>
      </c>
      <c r="MRZ220" s="1075"/>
      <c r="MSA220" s="1075"/>
      <c r="MSB220" s="1075"/>
      <c r="MSC220" s="1075"/>
      <c r="MSD220" s="1075"/>
      <c r="MSE220" s="1075"/>
      <c r="MSF220" s="1075"/>
      <c r="MSG220" s="1075"/>
      <c r="MSH220" s="1075"/>
      <c r="MSI220" s="1075"/>
      <c r="MSJ220" s="1075"/>
      <c r="MSK220" s="1075"/>
      <c r="MSL220" s="1075"/>
      <c r="MSM220" s="1075"/>
      <c r="MSN220" s="1075"/>
      <c r="MSO220" s="1074" t="s">
        <v>757</v>
      </c>
      <c r="MSP220" s="1075"/>
      <c r="MSQ220" s="1075"/>
      <c r="MSR220" s="1075"/>
      <c r="MSS220" s="1075"/>
      <c r="MST220" s="1075"/>
      <c r="MSU220" s="1075"/>
      <c r="MSV220" s="1075"/>
      <c r="MSW220" s="1075"/>
      <c r="MSX220" s="1075"/>
      <c r="MSY220" s="1075"/>
      <c r="MSZ220" s="1075"/>
      <c r="MTA220" s="1075"/>
      <c r="MTB220" s="1075"/>
      <c r="MTC220" s="1075"/>
      <c r="MTD220" s="1075"/>
      <c r="MTE220" s="1074" t="s">
        <v>757</v>
      </c>
      <c r="MTF220" s="1075"/>
      <c r="MTG220" s="1075"/>
      <c r="MTH220" s="1075"/>
      <c r="MTI220" s="1075"/>
      <c r="MTJ220" s="1075"/>
      <c r="MTK220" s="1075"/>
      <c r="MTL220" s="1075"/>
      <c r="MTM220" s="1075"/>
      <c r="MTN220" s="1075"/>
      <c r="MTO220" s="1075"/>
      <c r="MTP220" s="1075"/>
      <c r="MTQ220" s="1075"/>
      <c r="MTR220" s="1075"/>
      <c r="MTS220" s="1075"/>
      <c r="MTT220" s="1075"/>
      <c r="MTU220" s="1074" t="s">
        <v>757</v>
      </c>
      <c r="MTV220" s="1075"/>
      <c r="MTW220" s="1075"/>
      <c r="MTX220" s="1075"/>
      <c r="MTY220" s="1075"/>
      <c r="MTZ220" s="1075"/>
      <c r="MUA220" s="1075"/>
      <c r="MUB220" s="1075"/>
      <c r="MUC220" s="1075"/>
      <c r="MUD220" s="1075"/>
      <c r="MUE220" s="1075"/>
      <c r="MUF220" s="1075"/>
      <c r="MUG220" s="1075"/>
      <c r="MUH220" s="1075"/>
      <c r="MUI220" s="1075"/>
      <c r="MUJ220" s="1075"/>
      <c r="MUK220" s="1074" t="s">
        <v>757</v>
      </c>
      <c r="MUL220" s="1075"/>
      <c r="MUM220" s="1075"/>
      <c r="MUN220" s="1075"/>
      <c r="MUO220" s="1075"/>
      <c r="MUP220" s="1075"/>
      <c r="MUQ220" s="1075"/>
      <c r="MUR220" s="1075"/>
      <c r="MUS220" s="1075"/>
      <c r="MUT220" s="1075"/>
      <c r="MUU220" s="1075"/>
      <c r="MUV220" s="1075"/>
      <c r="MUW220" s="1075"/>
      <c r="MUX220" s="1075"/>
      <c r="MUY220" s="1075"/>
      <c r="MUZ220" s="1075"/>
      <c r="MVA220" s="1074" t="s">
        <v>757</v>
      </c>
      <c r="MVB220" s="1075"/>
      <c r="MVC220" s="1075"/>
      <c r="MVD220" s="1075"/>
      <c r="MVE220" s="1075"/>
      <c r="MVF220" s="1075"/>
      <c r="MVG220" s="1075"/>
      <c r="MVH220" s="1075"/>
      <c r="MVI220" s="1075"/>
      <c r="MVJ220" s="1075"/>
      <c r="MVK220" s="1075"/>
      <c r="MVL220" s="1075"/>
      <c r="MVM220" s="1075"/>
      <c r="MVN220" s="1075"/>
      <c r="MVO220" s="1075"/>
      <c r="MVP220" s="1075"/>
      <c r="MVQ220" s="1074" t="s">
        <v>757</v>
      </c>
      <c r="MVR220" s="1075"/>
      <c r="MVS220" s="1075"/>
      <c r="MVT220" s="1075"/>
      <c r="MVU220" s="1075"/>
      <c r="MVV220" s="1075"/>
      <c r="MVW220" s="1075"/>
      <c r="MVX220" s="1075"/>
      <c r="MVY220" s="1075"/>
      <c r="MVZ220" s="1075"/>
      <c r="MWA220" s="1075"/>
      <c r="MWB220" s="1075"/>
      <c r="MWC220" s="1075"/>
      <c r="MWD220" s="1075"/>
      <c r="MWE220" s="1075"/>
      <c r="MWF220" s="1075"/>
      <c r="MWG220" s="1074" t="s">
        <v>757</v>
      </c>
      <c r="MWH220" s="1075"/>
      <c r="MWI220" s="1075"/>
      <c r="MWJ220" s="1075"/>
      <c r="MWK220" s="1075"/>
      <c r="MWL220" s="1075"/>
      <c r="MWM220" s="1075"/>
      <c r="MWN220" s="1075"/>
      <c r="MWO220" s="1075"/>
      <c r="MWP220" s="1075"/>
      <c r="MWQ220" s="1075"/>
      <c r="MWR220" s="1075"/>
      <c r="MWS220" s="1075"/>
      <c r="MWT220" s="1075"/>
      <c r="MWU220" s="1075"/>
      <c r="MWV220" s="1075"/>
      <c r="MWW220" s="1074" t="s">
        <v>757</v>
      </c>
      <c r="MWX220" s="1075"/>
      <c r="MWY220" s="1075"/>
      <c r="MWZ220" s="1075"/>
      <c r="MXA220" s="1075"/>
      <c r="MXB220" s="1075"/>
      <c r="MXC220" s="1075"/>
      <c r="MXD220" s="1075"/>
      <c r="MXE220" s="1075"/>
      <c r="MXF220" s="1075"/>
      <c r="MXG220" s="1075"/>
      <c r="MXH220" s="1075"/>
      <c r="MXI220" s="1075"/>
      <c r="MXJ220" s="1075"/>
      <c r="MXK220" s="1075"/>
      <c r="MXL220" s="1075"/>
      <c r="MXM220" s="1074" t="s">
        <v>757</v>
      </c>
      <c r="MXN220" s="1075"/>
      <c r="MXO220" s="1075"/>
      <c r="MXP220" s="1075"/>
      <c r="MXQ220" s="1075"/>
      <c r="MXR220" s="1075"/>
      <c r="MXS220" s="1075"/>
      <c r="MXT220" s="1075"/>
      <c r="MXU220" s="1075"/>
      <c r="MXV220" s="1075"/>
      <c r="MXW220" s="1075"/>
      <c r="MXX220" s="1075"/>
      <c r="MXY220" s="1075"/>
      <c r="MXZ220" s="1075"/>
      <c r="MYA220" s="1075"/>
      <c r="MYB220" s="1075"/>
      <c r="MYC220" s="1074" t="s">
        <v>757</v>
      </c>
      <c r="MYD220" s="1075"/>
      <c r="MYE220" s="1075"/>
      <c r="MYF220" s="1075"/>
      <c r="MYG220" s="1075"/>
      <c r="MYH220" s="1075"/>
      <c r="MYI220" s="1075"/>
      <c r="MYJ220" s="1075"/>
      <c r="MYK220" s="1075"/>
      <c r="MYL220" s="1075"/>
      <c r="MYM220" s="1075"/>
      <c r="MYN220" s="1075"/>
      <c r="MYO220" s="1075"/>
      <c r="MYP220" s="1075"/>
      <c r="MYQ220" s="1075"/>
      <c r="MYR220" s="1075"/>
      <c r="MYS220" s="1074" t="s">
        <v>757</v>
      </c>
      <c r="MYT220" s="1075"/>
      <c r="MYU220" s="1075"/>
      <c r="MYV220" s="1075"/>
      <c r="MYW220" s="1075"/>
      <c r="MYX220" s="1075"/>
      <c r="MYY220" s="1075"/>
      <c r="MYZ220" s="1075"/>
      <c r="MZA220" s="1075"/>
      <c r="MZB220" s="1075"/>
      <c r="MZC220" s="1075"/>
      <c r="MZD220" s="1075"/>
      <c r="MZE220" s="1075"/>
      <c r="MZF220" s="1075"/>
      <c r="MZG220" s="1075"/>
      <c r="MZH220" s="1075"/>
      <c r="MZI220" s="1074" t="s">
        <v>757</v>
      </c>
      <c r="MZJ220" s="1075"/>
      <c r="MZK220" s="1075"/>
      <c r="MZL220" s="1075"/>
      <c r="MZM220" s="1075"/>
      <c r="MZN220" s="1075"/>
      <c r="MZO220" s="1075"/>
      <c r="MZP220" s="1075"/>
      <c r="MZQ220" s="1075"/>
      <c r="MZR220" s="1075"/>
      <c r="MZS220" s="1075"/>
      <c r="MZT220" s="1075"/>
      <c r="MZU220" s="1075"/>
      <c r="MZV220" s="1075"/>
      <c r="MZW220" s="1075"/>
      <c r="MZX220" s="1075"/>
      <c r="MZY220" s="1074" t="s">
        <v>757</v>
      </c>
      <c r="MZZ220" s="1075"/>
      <c r="NAA220" s="1075"/>
      <c r="NAB220" s="1075"/>
      <c r="NAC220" s="1075"/>
      <c r="NAD220" s="1075"/>
      <c r="NAE220" s="1075"/>
      <c r="NAF220" s="1075"/>
      <c r="NAG220" s="1075"/>
      <c r="NAH220" s="1075"/>
      <c r="NAI220" s="1075"/>
      <c r="NAJ220" s="1075"/>
      <c r="NAK220" s="1075"/>
      <c r="NAL220" s="1075"/>
      <c r="NAM220" s="1075"/>
      <c r="NAN220" s="1075"/>
      <c r="NAO220" s="1074" t="s">
        <v>757</v>
      </c>
      <c r="NAP220" s="1075"/>
      <c r="NAQ220" s="1075"/>
      <c r="NAR220" s="1075"/>
      <c r="NAS220" s="1075"/>
      <c r="NAT220" s="1075"/>
      <c r="NAU220" s="1075"/>
      <c r="NAV220" s="1075"/>
      <c r="NAW220" s="1075"/>
      <c r="NAX220" s="1075"/>
      <c r="NAY220" s="1075"/>
      <c r="NAZ220" s="1075"/>
      <c r="NBA220" s="1075"/>
      <c r="NBB220" s="1075"/>
      <c r="NBC220" s="1075"/>
      <c r="NBD220" s="1075"/>
      <c r="NBE220" s="1074" t="s">
        <v>757</v>
      </c>
      <c r="NBF220" s="1075"/>
      <c r="NBG220" s="1075"/>
      <c r="NBH220" s="1075"/>
      <c r="NBI220" s="1075"/>
      <c r="NBJ220" s="1075"/>
      <c r="NBK220" s="1075"/>
      <c r="NBL220" s="1075"/>
      <c r="NBM220" s="1075"/>
      <c r="NBN220" s="1075"/>
      <c r="NBO220" s="1075"/>
      <c r="NBP220" s="1075"/>
      <c r="NBQ220" s="1075"/>
      <c r="NBR220" s="1075"/>
      <c r="NBS220" s="1075"/>
      <c r="NBT220" s="1075"/>
      <c r="NBU220" s="1074" t="s">
        <v>757</v>
      </c>
      <c r="NBV220" s="1075"/>
      <c r="NBW220" s="1075"/>
      <c r="NBX220" s="1075"/>
      <c r="NBY220" s="1075"/>
      <c r="NBZ220" s="1075"/>
      <c r="NCA220" s="1075"/>
      <c r="NCB220" s="1075"/>
      <c r="NCC220" s="1075"/>
      <c r="NCD220" s="1075"/>
      <c r="NCE220" s="1075"/>
      <c r="NCF220" s="1075"/>
      <c r="NCG220" s="1075"/>
      <c r="NCH220" s="1075"/>
      <c r="NCI220" s="1075"/>
      <c r="NCJ220" s="1075"/>
      <c r="NCK220" s="1074" t="s">
        <v>757</v>
      </c>
      <c r="NCL220" s="1075"/>
      <c r="NCM220" s="1075"/>
      <c r="NCN220" s="1075"/>
      <c r="NCO220" s="1075"/>
      <c r="NCP220" s="1075"/>
      <c r="NCQ220" s="1075"/>
      <c r="NCR220" s="1075"/>
      <c r="NCS220" s="1075"/>
      <c r="NCT220" s="1075"/>
      <c r="NCU220" s="1075"/>
      <c r="NCV220" s="1075"/>
      <c r="NCW220" s="1075"/>
      <c r="NCX220" s="1075"/>
      <c r="NCY220" s="1075"/>
      <c r="NCZ220" s="1075"/>
      <c r="NDA220" s="1074" t="s">
        <v>757</v>
      </c>
      <c r="NDB220" s="1075"/>
      <c r="NDC220" s="1075"/>
      <c r="NDD220" s="1075"/>
      <c r="NDE220" s="1075"/>
      <c r="NDF220" s="1075"/>
      <c r="NDG220" s="1075"/>
      <c r="NDH220" s="1075"/>
      <c r="NDI220" s="1075"/>
      <c r="NDJ220" s="1075"/>
      <c r="NDK220" s="1075"/>
      <c r="NDL220" s="1075"/>
      <c r="NDM220" s="1075"/>
      <c r="NDN220" s="1075"/>
      <c r="NDO220" s="1075"/>
      <c r="NDP220" s="1075"/>
      <c r="NDQ220" s="1074" t="s">
        <v>757</v>
      </c>
      <c r="NDR220" s="1075"/>
      <c r="NDS220" s="1075"/>
      <c r="NDT220" s="1075"/>
      <c r="NDU220" s="1075"/>
      <c r="NDV220" s="1075"/>
      <c r="NDW220" s="1075"/>
      <c r="NDX220" s="1075"/>
      <c r="NDY220" s="1075"/>
      <c r="NDZ220" s="1075"/>
      <c r="NEA220" s="1075"/>
      <c r="NEB220" s="1075"/>
      <c r="NEC220" s="1075"/>
      <c r="NED220" s="1075"/>
      <c r="NEE220" s="1075"/>
      <c r="NEF220" s="1075"/>
      <c r="NEG220" s="1074" t="s">
        <v>757</v>
      </c>
      <c r="NEH220" s="1075"/>
      <c r="NEI220" s="1075"/>
      <c r="NEJ220" s="1075"/>
      <c r="NEK220" s="1075"/>
      <c r="NEL220" s="1075"/>
      <c r="NEM220" s="1075"/>
      <c r="NEN220" s="1075"/>
      <c r="NEO220" s="1075"/>
      <c r="NEP220" s="1075"/>
      <c r="NEQ220" s="1075"/>
      <c r="NER220" s="1075"/>
      <c r="NES220" s="1075"/>
      <c r="NET220" s="1075"/>
      <c r="NEU220" s="1075"/>
      <c r="NEV220" s="1075"/>
      <c r="NEW220" s="1074" t="s">
        <v>757</v>
      </c>
      <c r="NEX220" s="1075"/>
      <c r="NEY220" s="1075"/>
      <c r="NEZ220" s="1075"/>
      <c r="NFA220" s="1075"/>
      <c r="NFB220" s="1075"/>
      <c r="NFC220" s="1075"/>
      <c r="NFD220" s="1075"/>
      <c r="NFE220" s="1075"/>
      <c r="NFF220" s="1075"/>
      <c r="NFG220" s="1075"/>
      <c r="NFH220" s="1075"/>
      <c r="NFI220" s="1075"/>
      <c r="NFJ220" s="1075"/>
      <c r="NFK220" s="1075"/>
      <c r="NFL220" s="1075"/>
      <c r="NFM220" s="1074" t="s">
        <v>757</v>
      </c>
      <c r="NFN220" s="1075"/>
      <c r="NFO220" s="1075"/>
      <c r="NFP220" s="1075"/>
      <c r="NFQ220" s="1075"/>
      <c r="NFR220" s="1075"/>
      <c r="NFS220" s="1075"/>
      <c r="NFT220" s="1075"/>
      <c r="NFU220" s="1075"/>
      <c r="NFV220" s="1075"/>
      <c r="NFW220" s="1075"/>
      <c r="NFX220" s="1075"/>
      <c r="NFY220" s="1075"/>
      <c r="NFZ220" s="1075"/>
      <c r="NGA220" s="1075"/>
      <c r="NGB220" s="1075"/>
      <c r="NGC220" s="1074" t="s">
        <v>757</v>
      </c>
      <c r="NGD220" s="1075"/>
      <c r="NGE220" s="1075"/>
      <c r="NGF220" s="1075"/>
      <c r="NGG220" s="1075"/>
      <c r="NGH220" s="1075"/>
      <c r="NGI220" s="1075"/>
      <c r="NGJ220" s="1075"/>
      <c r="NGK220" s="1075"/>
      <c r="NGL220" s="1075"/>
      <c r="NGM220" s="1075"/>
      <c r="NGN220" s="1075"/>
      <c r="NGO220" s="1075"/>
      <c r="NGP220" s="1075"/>
      <c r="NGQ220" s="1075"/>
      <c r="NGR220" s="1075"/>
      <c r="NGS220" s="1074" t="s">
        <v>757</v>
      </c>
      <c r="NGT220" s="1075"/>
      <c r="NGU220" s="1075"/>
      <c r="NGV220" s="1075"/>
      <c r="NGW220" s="1075"/>
      <c r="NGX220" s="1075"/>
      <c r="NGY220" s="1075"/>
      <c r="NGZ220" s="1075"/>
      <c r="NHA220" s="1075"/>
      <c r="NHB220" s="1075"/>
      <c r="NHC220" s="1075"/>
      <c r="NHD220" s="1075"/>
      <c r="NHE220" s="1075"/>
      <c r="NHF220" s="1075"/>
      <c r="NHG220" s="1075"/>
      <c r="NHH220" s="1075"/>
      <c r="NHI220" s="1074" t="s">
        <v>757</v>
      </c>
      <c r="NHJ220" s="1075"/>
      <c r="NHK220" s="1075"/>
      <c r="NHL220" s="1075"/>
      <c r="NHM220" s="1075"/>
      <c r="NHN220" s="1075"/>
      <c r="NHO220" s="1075"/>
      <c r="NHP220" s="1075"/>
      <c r="NHQ220" s="1075"/>
      <c r="NHR220" s="1075"/>
      <c r="NHS220" s="1075"/>
      <c r="NHT220" s="1075"/>
      <c r="NHU220" s="1075"/>
      <c r="NHV220" s="1075"/>
      <c r="NHW220" s="1075"/>
      <c r="NHX220" s="1075"/>
      <c r="NHY220" s="1074" t="s">
        <v>757</v>
      </c>
      <c r="NHZ220" s="1075"/>
      <c r="NIA220" s="1075"/>
      <c r="NIB220" s="1075"/>
      <c r="NIC220" s="1075"/>
      <c r="NID220" s="1075"/>
      <c r="NIE220" s="1075"/>
      <c r="NIF220" s="1075"/>
      <c r="NIG220" s="1075"/>
      <c r="NIH220" s="1075"/>
      <c r="NII220" s="1075"/>
      <c r="NIJ220" s="1075"/>
      <c r="NIK220" s="1075"/>
      <c r="NIL220" s="1075"/>
      <c r="NIM220" s="1075"/>
      <c r="NIN220" s="1075"/>
      <c r="NIO220" s="1074" t="s">
        <v>757</v>
      </c>
      <c r="NIP220" s="1075"/>
      <c r="NIQ220" s="1075"/>
      <c r="NIR220" s="1075"/>
      <c r="NIS220" s="1075"/>
      <c r="NIT220" s="1075"/>
      <c r="NIU220" s="1075"/>
      <c r="NIV220" s="1075"/>
      <c r="NIW220" s="1075"/>
      <c r="NIX220" s="1075"/>
      <c r="NIY220" s="1075"/>
      <c r="NIZ220" s="1075"/>
      <c r="NJA220" s="1075"/>
      <c r="NJB220" s="1075"/>
      <c r="NJC220" s="1075"/>
      <c r="NJD220" s="1075"/>
      <c r="NJE220" s="1074" t="s">
        <v>757</v>
      </c>
      <c r="NJF220" s="1075"/>
      <c r="NJG220" s="1075"/>
      <c r="NJH220" s="1075"/>
      <c r="NJI220" s="1075"/>
      <c r="NJJ220" s="1075"/>
      <c r="NJK220" s="1075"/>
      <c r="NJL220" s="1075"/>
      <c r="NJM220" s="1075"/>
      <c r="NJN220" s="1075"/>
      <c r="NJO220" s="1075"/>
      <c r="NJP220" s="1075"/>
      <c r="NJQ220" s="1075"/>
      <c r="NJR220" s="1075"/>
      <c r="NJS220" s="1075"/>
      <c r="NJT220" s="1075"/>
      <c r="NJU220" s="1074" t="s">
        <v>757</v>
      </c>
      <c r="NJV220" s="1075"/>
      <c r="NJW220" s="1075"/>
      <c r="NJX220" s="1075"/>
      <c r="NJY220" s="1075"/>
      <c r="NJZ220" s="1075"/>
      <c r="NKA220" s="1075"/>
      <c r="NKB220" s="1075"/>
      <c r="NKC220" s="1075"/>
      <c r="NKD220" s="1075"/>
      <c r="NKE220" s="1075"/>
      <c r="NKF220" s="1075"/>
      <c r="NKG220" s="1075"/>
      <c r="NKH220" s="1075"/>
      <c r="NKI220" s="1075"/>
      <c r="NKJ220" s="1075"/>
      <c r="NKK220" s="1074" t="s">
        <v>757</v>
      </c>
      <c r="NKL220" s="1075"/>
      <c r="NKM220" s="1075"/>
      <c r="NKN220" s="1075"/>
      <c r="NKO220" s="1075"/>
      <c r="NKP220" s="1075"/>
      <c r="NKQ220" s="1075"/>
      <c r="NKR220" s="1075"/>
      <c r="NKS220" s="1075"/>
      <c r="NKT220" s="1075"/>
      <c r="NKU220" s="1075"/>
      <c r="NKV220" s="1075"/>
      <c r="NKW220" s="1075"/>
      <c r="NKX220" s="1075"/>
      <c r="NKY220" s="1075"/>
      <c r="NKZ220" s="1075"/>
      <c r="NLA220" s="1074" t="s">
        <v>757</v>
      </c>
      <c r="NLB220" s="1075"/>
      <c r="NLC220" s="1075"/>
      <c r="NLD220" s="1075"/>
      <c r="NLE220" s="1075"/>
      <c r="NLF220" s="1075"/>
      <c r="NLG220" s="1075"/>
      <c r="NLH220" s="1075"/>
      <c r="NLI220" s="1075"/>
      <c r="NLJ220" s="1075"/>
      <c r="NLK220" s="1075"/>
      <c r="NLL220" s="1075"/>
      <c r="NLM220" s="1075"/>
      <c r="NLN220" s="1075"/>
      <c r="NLO220" s="1075"/>
      <c r="NLP220" s="1075"/>
      <c r="NLQ220" s="1074" t="s">
        <v>757</v>
      </c>
      <c r="NLR220" s="1075"/>
      <c r="NLS220" s="1075"/>
      <c r="NLT220" s="1075"/>
      <c r="NLU220" s="1075"/>
      <c r="NLV220" s="1075"/>
      <c r="NLW220" s="1075"/>
      <c r="NLX220" s="1075"/>
      <c r="NLY220" s="1075"/>
      <c r="NLZ220" s="1075"/>
      <c r="NMA220" s="1075"/>
      <c r="NMB220" s="1075"/>
      <c r="NMC220" s="1075"/>
      <c r="NMD220" s="1075"/>
      <c r="NME220" s="1075"/>
      <c r="NMF220" s="1075"/>
      <c r="NMG220" s="1074" t="s">
        <v>757</v>
      </c>
      <c r="NMH220" s="1075"/>
      <c r="NMI220" s="1075"/>
      <c r="NMJ220" s="1075"/>
      <c r="NMK220" s="1075"/>
      <c r="NML220" s="1075"/>
      <c r="NMM220" s="1075"/>
      <c r="NMN220" s="1075"/>
      <c r="NMO220" s="1075"/>
      <c r="NMP220" s="1075"/>
      <c r="NMQ220" s="1075"/>
      <c r="NMR220" s="1075"/>
      <c r="NMS220" s="1075"/>
      <c r="NMT220" s="1075"/>
      <c r="NMU220" s="1075"/>
      <c r="NMV220" s="1075"/>
      <c r="NMW220" s="1074" t="s">
        <v>757</v>
      </c>
      <c r="NMX220" s="1075"/>
      <c r="NMY220" s="1075"/>
      <c r="NMZ220" s="1075"/>
      <c r="NNA220" s="1075"/>
      <c r="NNB220" s="1075"/>
      <c r="NNC220" s="1075"/>
      <c r="NND220" s="1075"/>
      <c r="NNE220" s="1075"/>
      <c r="NNF220" s="1075"/>
      <c r="NNG220" s="1075"/>
      <c r="NNH220" s="1075"/>
      <c r="NNI220" s="1075"/>
      <c r="NNJ220" s="1075"/>
      <c r="NNK220" s="1075"/>
      <c r="NNL220" s="1075"/>
      <c r="NNM220" s="1074" t="s">
        <v>757</v>
      </c>
      <c r="NNN220" s="1075"/>
      <c r="NNO220" s="1075"/>
      <c r="NNP220" s="1075"/>
      <c r="NNQ220" s="1075"/>
      <c r="NNR220" s="1075"/>
      <c r="NNS220" s="1075"/>
      <c r="NNT220" s="1075"/>
      <c r="NNU220" s="1075"/>
      <c r="NNV220" s="1075"/>
      <c r="NNW220" s="1075"/>
      <c r="NNX220" s="1075"/>
      <c r="NNY220" s="1075"/>
      <c r="NNZ220" s="1075"/>
      <c r="NOA220" s="1075"/>
      <c r="NOB220" s="1075"/>
      <c r="NOC220" s="1074" t="s">
        <v>757</v>
      </c>
      <c r="NOD220" s="1075"/>
      <c r="NOE220" s="1075"/>
      <c r="NOF220" s="1075"/>
      <c r="NOG220" s="1075"/>
      <c r="NOH220" s="1075"/>
      <c r="NOI220" s="1075"/>
      <c r="NOJ220" s="1075"/>
      <c r="NOK220" s="1075"/>
      <c r="NOL220" s="1075"/>
      <c r="NOM220" s="1075"/>
      <c r="NON220" s="1075"/>
      <c r="NOO220" s="1075"/>
      <c r="NOP220" s="1075"/>
      <c r="NOQ220" s="1075"/>
      <c r="NOR220" s="1075"/>
      <c r="NOS220" s="1074" t="s">
        <v>757</v>
      </c>
      <c r="NOT220" s="1075"/>
      <c r="NOU220" s="1075"/>
      <c r="NOV220" s="1075"/>
      <c r="NOW220" s="1075"/>
      <c r="NOX220" s="1075"/>
      <c r="NOY220" s="1075"/>
      <c r="NOZ220" s="1075"/>
      <c r="NPA220" s="1075"/>
      <c r="NPB220" s="1075"/>
      <c r="NPC220" s="1075"/>
      <c r="NPD220" s="1075"/>
      <c r="NPE220" s="1075"/>
      <c r="NPF220" s="1075"/>
      <c r="NPG220" s="1075"/>
      <c r="NPH220" s="1075"/>
      <c r="NPI220" s="1074" t="s">
        <v>757</v>
      </c>
      <c r="NPJ220" s="1075"/>
      <c r="NPK220" s="1075"/>
      <c r="NPL220" s="1075"/>
      <c r="NPM220" s="1075"/>
      <c r="NPN220" s="1075"/>
      <c r="NPO220" s="1075"/>
      <c r="NPP220" s="1075"/>
      <c r="NPQ220" s="1075"/>
      <c r="NPR220" s="1075"/>
      <c r="NPS220" s="1075"/>
      <c r="NPT220" s="1075"/>
      <c r="NPU220" s="1075"/>
      <c r="NPV220" s="1075"/>
      <c r="NPW220" s="1075"/>
      <c r="NPX220" s="1075"/>
      <c r="NPY220" s="1074" t="s">
        <v>757</v>
      </c>
      <c r="NPZ220" s="1075"/>
      <c r="NQA220" s="1075"/>
      <c r="NQB220" s="1075"/>
      <c r="NQC220" s="1075"/>
      <c r="NQD220" s="1075"/>
      <c r="NQE220" s="1075"/>
      <c r="NQF220" s="1075"/>
      <c r="NQG220" s="1075"/>
      <c r="NQH220" s="1075"/>
      <c r="NQI220" s="1075"/>
      <c r="NQJ220" s="1075"/>
      <c r="NQK220" s="1075"/>
      <c r="NQL220" s="1075"/>
      <c r="NQM220" s="1075"/>
      <c r="NQN220" s="1075"/>
      <c r="NQO220" s="1074" t="s">
        <v>757</v>
      </c>
      <c r="NQP220" s="1075"/>
      <c r="NQQ220" s="1075"/>
      <c r="NQR220" s="1075"/>
      <c r="NQS220" s="1075"/>
      <c r="NQT220" s="1075"/>
      <c r="NQU220" s="1075"/>
      <c r="NQV220" s="1075"/>
      <c r="NQW220" s="1075"/>
      <c r="NQX220" s="1075"/>
      <c r="NQY220" s="1075"/>
      <c r="NQZ220" s="1075"/>
      <c r="NRA220" s="1075"/>
      <c r="NRB220" s="1075"/>
      <c r="NRC220" s="1075"/>
      <c r="NRD220" s="1075"/>
      <c r="NRE220" s="1074" t="s">
        <v>757</v>
      </c>
      <c r="NRF220" s="1075"/>
      <c r="NRG220" s="1075"/>
      <c r="NRH220" s="1075"/>
      <c r="NRI220" s="1075"/>
      <c r="NRJ220" s="1075"/>
      <c r="NRK220" s="1075"/>
      <c r="NRL220" s="1075"/>
      <c r="NRM220" s="1075"/>
      <c r="NRN220" s="1075"/>
      <c r="NRO220" s="1075"/>
      <c r="NRP220" s="1075"/>
      <c r="NRQ220" s="1075"/>
      <c r="NRR220" s="1075"/>
      <c r="NRS220" s="1075"/>
      <c r="NRT220" s="1075"/>
      <c r="NRU220" s="1074" t="s">
        <v>757</v>
      </c>
      <c r="NRV220" s="1075"/>
      <c r="NRW220" s="1075"/>
      <c r="NRX220" s="1075"/>
      <c r="NRY220" s="1075"/>
      <c r="NRZ220" s="1075"/>
      <c r="NSA220" s="1075"/>
      <c r="NSB220" s="1075"/>
      <c r="NSC220" s="1075"/>
      <c r="NSD220" s="1075"/>
      <c r="NSE220" s="1075"/>
      <c r="NSF220" s="1075"/>
      <c r="NSG220" s="1075"/>
      <c r="NSH220" s="1075"/>
      <c r="NSI220" s="1075"/>
      <c r="NSJ220" s="1075"/>
      <c r="NSK220" s="1074" t="s">
        <v>757</v>
      </c>
      <c r="NSL220" s="1075"/>
      <c r="NSM220" s="1075"/>
      <c r="NSN220" s="1075"/>
      <c r="NSO220" s="1075"/>
      <c r="NSP220" s="1075"/>
      <c r="NSQ220" s="1075"/>
      <c r="NSR220" s="1075"/>
      <c r="NSS220" s="1075"/>
      <c r="NST220" s="1075"/>
      <c r="NSU220" s="1075"/>
      <c r="NSV220" s="1075"/>
      <c r="NSW220" s="1075"/>
      <c r="NSX220" s="1075"/>
      <c r="NSY220" s="1075"/>
      <c r="NSZ220" s="1075"/>
      <c r="NTA220" s="1074" t="s">
        <v>757</v>
      </c>
      <c r="NTB220" s="1075"/>
      <c r="NTC220" s="1075"/>
      <c r="NTD220" s="1075"/>
      <c r="NTE220" s="1075"/>
      <c r="NTF220" s="1075"/>
      <c r="NTG220" s="1075"/>
      <c r="NTH220" s="1075"/>
      <c r="NTI220" s="1075"/>
      <c r="NTJ220" s="1075"/>
      <c r="NTK220" s="1075"/>
      <c r="NTL220" s="1075"/>
      <c r="NTM220" s="1075"/>
      <c r="NTN220" s="1075"/>
      <c r="NTO220" s="1075"/>
      <c r="NTP220" s="1075"/>
      <c r="NTQ220" s="1074" t="s">
        <v>757</v>
      </c>
      <c r="NTR220" s="1075"/>
      <c r="NTS220" s="1075"/>
      <c r="NTT220" s="1075"/>
      <c r="NTU220" s="1075"/>
      <c r="NTV220" s="1075"/>
      <c r="NTW220" s="1075"/>
      <c r="NTX220" s="1075"/>
      <c r="NTY220" s="1075"/>
      <c r="NTZ220" s="1075"/>
      <c r="NUA220" s="1075"/>
      <c r="NUB220" s="1075"/>
      <c r="NUC220" s="1075"/>
      <c r="NUD220" s="1075"/>
      <c r="NUE220" s="1075"/>
      <c r="NUF220" s="1075"/>
      <c r="NUG220" s="1074" t="s">
        <v>757</v>
      </c>
      <c r="NUH220" s="1075"/>
      <c r="NUI220" s="1075"/>
      <c r="NUJ220" s="1075"/>
      <c r="NUK220" s="1075"/>
      <c r="NUL220" s="1075"/>
      <c r="NUM220" s="1075"/>
      <c r="NUN220" s="1075"/>
      <c r="NUO220" s="1075"/>
      <c r="NUP220" s="1075"/>
      <c r="NUQ220" s="1075"/>
      <c r="NUR220" s="1075"/>
      <c r="NUS220" s="1075"/>
      <c r="NUT220" s="1075"/>
      <c r="NUU220" s="1075"/>
      <c r="NUV220" s="1075"/>
      <c r="NUW220" s="1074" t="s">
        <v>757</v>
      </c>
      <c r="NUX220" s="1075"/>
      <c r="NUY220" s="1075"/>
      <c r="NUZ220" s="1075"/>
      <c r="NVA220" s="1075"/>
      <c r="NVB220" s="1075"/>
      <c r="NVC220" s="1075"/>
      <c r="NVD220" s="1075"/>
      <c r="NVE220" s="1075"/>
      <c r="NVF220" s="1075"/>
      <c r="NVG220" s="1075"/>
      <c r="NVH220" s="1075"/>
      <c r="NVI220" s="1075"/>
      <c r="NVJ220" s="1075"/>
      <c r="NVK220" s="1075"/>
      <c r="NVL220" s="1075"/>
      <c r="NVM220" s="1074" t="s">
        <v>757</v>
      </c>
      <c r="NVN220" s="1075"/>
      <c r="NVO220" s="1075"/>
      <c r="NVP220" s="1075"/>
      <c r="NVQ220" s="1075"/>
      <c r="NVR220" s="1075"/>
      <c r="NVS220" s="1075"/>
      <c r="NVT220" s="1075"/>
      <c r="NVU220" s="1075"/>
      <c r="NVV220" s="1075"/>
      <c r="NVW220" s="1075"/>
      <c r="NVX220" s="1075"/>
      <c r="NVY220" s="1075"/>
      <c r="NVZ220" s="1075"/>
      <c r="NWA220" s="1075"/>
      <c r="NWB220" s="1075"/>
      <c r="NWC220" s="1074" t="s">
        <v>757</v>
      </c>
      <c r="NWD220" s="1075"/>
      <c r="NWE220" s="1075"/>
      <c r="NWF220" s="1075"/>
      <c r="NWG220" s="1075"/>
      <c r="NWH220" s="1075"/>
      <c r="NWI220" s="1075"/>
      <c r="NWJ220" s="1075"/>
      <c r="NWK220" s="1075"/>
      <c r="NWL220" s="1075"/>
      <c r="NWM220" s="1075"/>
      <c r="NWN220" s="1075"/>
      <c r="NWO220" s="1075"/>
      <c r="NWP220" s="1075"/>
      <c r="NWQ220" s="1075"/>
      <c r="NWR220" s="1075"/>
      <c r="NWS220" s="1074" t="s">
        <v>757</v>
      </c>
      <c r="NWT220" s="1075"/>
      <c r="NWU220" s="1075"/>
      <c r="NWV220" s="1075"/>
      <c r="NWW220" s="1075"/>
      <c r="NWX220" s="1075"/>
      <c r="NWY220" s="1075"/>
      <c r="NWZ220" s="1075"/>
      <c r="NXA220" s="1075"/>
      <c r="NXB220" s="1075"/>
      <c r="NXC220" s="1075"/>
      <c r="NXD220" s="1075"/>
      <c r="NXE220" s="1075"/>
      <c r="NXF220" s="1075"/>
      <c r="NXG220" s="1075"/>
      <c r="NXH220" s="1075"/>
      <c r="NXI220" s="1074" t="s">
        <v>757</v>
      </c>
      <c r="NXJ220" s="1075"/>
      <c r="NXK220" s="1075"/>
      <c r="NXL220" s="1075"/>
      <c r="NXM220" s="1075"/>
      <c r="NXN220" s="1075"/>
      <c r="NXO220" s="1075"/>
      <c r="NXP220" s="1075"/>
      <c r="NXQ220" s="1075"/>
      <c r="NXR220" s="1075"/>
      <c r="NXS220" s="1075"/>
      <c r="NXT220" s="1075"/>
      <c r="NXU220" s="1075"/>
      <c r="NXV220" s="1075"/>
      <c r="NXW220" s="1075"/>
      <c r="NXX220" s="1075"/>
      <c r="NXY220" s="1074" t="s">
        <v>757</v>
      </c>
      <c r="NXZ220" s="1075"/>
      <c r="NYA220" s="1075"/>
      <c r="NYB220" s="1075"/>
      <c r="NYC220" s="1075"/>
      <c r="NYD220" s="1075"/>
      <c r="NYE220" s="1075"/>
      <c r="NYF220" s="1075"/>
      <c r="NYG220" s="1075"/>
      <c r="NYH220" s="1075"/>
      <c r="NYI220" s="1075"/>
      <c r="NYJ220" s="1075"/>
      <c r="NYK220" s="1075"/>
      <c r="NYL220" s="1075"/>
      <c r="NYM220" s="1075"/>
      <c r="NYN220" s="1075"/>
      <c r="NYO220" s="1074" t="s">
        <v>757</v>
      </c>
      <c r="NYP220" s="1075"/>
      <c r="NYQ220" s="1075"/>
      <c r="NYR220" s="1075"/>
      <c r="NYS220" s="1075"/>
      <c r="NYT220" s="1075"/>
      <c r="NYU220" s="1075"/>
      <c r="NYV220" s="1075"/>
      <c r="NYW220" s="1075"/>
      <c r="NYX220" s="1075"/>
      <c r="NYY220" s="1075"/>
      <c r="NYZ220" s="1075"/>
      <c r="NZA220" s="1075"/>
      <c r="NZB220" s="1075"/>
      <c r="NZC220" s="1075"/>
      <c r="NZD220" s="1075"/>
      <c r="NZE220" s="1074" t="s">
        <v>757</v>
      </c>
      <c r="NZF220" s="1075"/>
      <c r="NZG220" s="1075"/>
      <c r="NZH220" s="1075"/>
      <c r="NZI220" s="1075"/>
      <c r="NZJ220" s="1075"/>
      <c r="NZK220" s="1075"/>
      <c r="NZL220" s="1075"/>
      <c r="NZM220" s="1075"/>
      <c r="NZN220" s="1075"/>
      <c r="NZO220" s="1075"/>
      <c r="NZP220" s="1075"/>
      <c r="NZQ220" s="1075"/>
      <c r="NZR220" s="1075"/>
      <c r="NZS220" s="1075"/>
      <c r="NZT220" s="1075"/>
      <c r="NZU220" s="1074" t="s">
        <v>757</v>
      </c>
      <c r="NZV220" s="1075"/>
      <c r="NZW220" s="1075"/>
      <c r="NZX220" s="1075"/>
      <c r="NZY220" s="1075"/>
      <c r="NZZ220" s="1075"/>
      <c r="OAA220" s="1075"/>
      <c r="OAB220" s="1075"/>
      <c r="OAC220" s="1075"/>
      <c r="OAD220" s="1075"/>
      <c r="OAE220" s="1075"/>
      <c r="OAF220" s="1075"/>
      <c r="OAG220" s="1075"/>
      <c r="OAH220" s="1075"/>
      <c r="OAI220" s="1075"/>
      <c r="OAJ220" s="1075"/>
      <c r="OAK220" s="1074" t="s">
        <v>757</v>
      </c>
      <c r="OAL220" s="1075"/>
      <c r="OAM220" s="1075"/>
      <c r="OAN220" s="1075"/>
      <c r="OAO220" s="1075"/>
      <c r="OAP220" s="1075"/>
      <c r="OAQ220" s="1075"/>
      <c r="OAR220" s="1075"/>
      <c r="OAS220" s="1075"/>
      <c r="OAT220" s="1075"/>
      <c r="OAU220" s="1075"/>
      <c r="OAV220" s="1075"/>
      <c r="OAW220" s="1075"/>
      <c r="OAX220" s="1075"/>
      <c r="OAY220" s="1075"/>
      <c r="OAZ220" s="1075"/>
      <c r="OBA220" s="1074" t="s">
        <v>757</v>
      </c>
      <c r="OBB220" s="1075"/>
      <c r="OBC220" s="1075"/>
      <c r="OBD220" s="1075"/>
      <c r="OBE220" s="1075"/>
      <c r="OBF220" s="1075"/>
      <c r="OBG220" s="1075"/>
      <c r="OBH220" s="1075"/>
      <c r="OBI220" s="1075"/>
      <c r="OBJ220" s="1075"/>
      <c r="OBK220" s="1075"/>
      <c r="OBL220" s="1075"/>
      <c r="OBM220" s="1075"/>
      <c r="OBN220" s="1075"/>
      <c r="OBO220" s="1075"/>
      <c r="OBP220" s="1075"/>
      <c r="OBQ220" s="1074" t="s">
        <v>757</v>
      </c>
      <c r="OBR220" s="1075"/>
      <c r="OBS220" s="1075"/>
      <c r="OBT220" s="1075"/>
      <c r="OBU220" s="1075"/>
      <c r="OBV220" s="1075"/>
      <c r="OBW220" s="1075"/>
      <c r="OBX220" s="1075"/>
      <c r="OBY220" s="1075"/>
      <c r="OBZ220" s="1075"/>
      <c r="OCA220" s="1075"/>
      <c r="OCB220" s="1075"/>
      <c r="OCC220" s="1075"/>
      <c r="OCD220" s="1075"/>
      <c r="OCE220" s="1075"/>
      <c r="OCF220" s="1075"/>
      <c r="OCG220" s="1074" t="s">
        <v>757</v>
      </c>
      <c r="OCH220" s="1075"/>
      <c r="OCI220" s="1075"/>
      <c r="OCJ220" s="1075"/>
      <c r="OCK220" s="1075"/>
      <c r="OCL220" s="1075"/>
      <c r="OCM220" s="1075"/>
      <c r="OCN220" s="1075"/>
      <c r="OCO220" s="1075"/>
      <c r="OCP220" s="1075"/>
      <c r="OCQ220" s="1075"/>
      <c r="OCR220" s="1075"/>
      <c r="OCS220" s="1075"/>
      <c r="OCT220" s="1075"/>
      <c r="OCU220" s="1075"/>
      <c r="OCV220" s="1075"/>
      <c r="OCW220" s="1074" t="s">
        <v>757</v>
      </c>
      <c r="OCX220" s="1075"/>
      <c r="OCY220" s="1075"/>
      <c r="OCZ220" s="1075"/>
      <c r="ODA220" s="1075"/>
      <c r="ODB220" s="1075"/>
      <c r="ODC220" s="1075"/>
      <c r="ODD220" s="1075"/>
      <c r="ODE220" s="1075"/>
      <c r="ODF220" s="1075"/>
      <c r="ODG220" s="1075"/>
      <c r="ODH220" s="1075"/>
      <c r="ODI220" s="1075"/>
      <c r="ODJ220" s="1075"/>
      <c r="ODK220" s="1075"/>
      <c r="ODL220" s="1075"/>
      <c r="ODM220" s="1074" t="s">
        <v>757</v>
      </c>
      <c r="ODN220" s="1075"/>
      <c r="ODO220" s="1075"/>
      <c r="ODP220" s="1075"/>
      <c r="ODQ220" s="1075"/>
      <c r="ODR220" s="1075"/>
      <c r="ODS220" s="1075"/>
      <c r="ODT220" s="1075"/>
      <c r="ODU220" s="1075"/>
      <c r="ODV220" s="1075"/>
      <c r="ODW220" s="1075"/>
      <c r="ODX220" s="1075"/>
      <c r="ODY220" s="1075"/>
      <c r="ODZ220" s="1075"/>
      <c r="OEA220" s="1075"/>
      <c r="OEB220" s="1075"/>
      <c r="OEC220" s="1074" t="s">
        <v>757</v>
      </c>
      <c r="OED220" s="1075"/>
      <c r="OEE220" s="1075"/>
      <c r="OEF220" s="1075"/>
      <c r="OEG220" s="1075"/>
      <c r="OEH220" s="1075"/>
      <c r="OEI220" s="1075"/>
      <c r="OEJ220" s="1075"/>
      <c r="OEK220" s="1075"/>
      <c r="OEL220" s="1075"/>
      <c r="OEM220" s="1075"/>
      <c r="OEN220" s="1075"/>
      <c r="OEO220" s="1075"/>
      <c r="OEP220" s="1075"/>
      <c r="OEQ220" s="1075"/>
      <c r="OER220" s="1075"/>
      <c r="OES220" s="1074" t="s">
        <v>757</v>
      </c>
      <c r="OET220" s="1075"/>
      <c r="OEU220" s="1075"/>
      <c r="OEV220" s="1075"/>
      <c r="OEW220" s="1075"/>
      <c r="OEX220" s="1075"/>
      <c r="OEY220" s="1075"/>
      <c r="OEZ220" s="1075"/>
      <c r="OFA220" s="1075"/>
      <c r="OFB220" s="1075"/>
      <c r="OFC220" s="1075"/>
      <c r="OFD220" s="1075"/>
      <c r="OFE220" s="1075"/>
      <c r="OFF220" s="1075"/>
      <c r="OFG220" s="1075"/>
      <c r="OFH220" s="1075"/>
      <c r="OFI220" s="1074" t="s">
        <v>757</v>
      </c>
      <c r="OFJ220" s="1075"/>
      <c r="OFK220" s="1075"/>
      <c r="OFL220" s="1075"/>
      <c r="OFM220" s="1075"/>
      <c r="OFN220" s="1075"/>
      <c r="OFO220" s="1075"/>
      <c r="OFP220" s="1075"/>
      <c r="OFQ220" s="1075"/>
      <c r="OFR220" s="1075"/>
      <c r="OFS220" s="1075"/>
      <c r="OFT220" s="1075"/>
      <c r="OFU220" s="1075"/>
      <c r="OFV220" s="1075"/>
      <c r="OFW220" s="1075"/>
      <c r="OFX220" s="1075"/>
      <c r="OFY220" s="1074" t="s">
        <v>757</v>
      </c>
      <c r="OFZ220" s="1075"/>
      <c r="OGA220" s="1075"/>
      <c r="OGB220" s="1075"/>
      <c r="OGC220" s="1075"/>
      <c r="OGD220" s="1075"/>
      <c r="OGE220" s="1075"/>
      <c r="OGF220" s="1075"/>
      <c r="OGG220" s="1075"/>
      <c r="OGH220" s="1075"/>
      <c r="OGI220" s="1075"/>
      <c r="OGJ220" s="1075"/>
      <c r="OGK220" s="1075"/>
      <c r="OGL220" s="1075"/>
      <c r="OGM220" s="1075"/>
      <c r="OGN220" s="1075"/>
      <c r="OGO220" s="1074" t="s">
        <v>757</v>
      </c>
      <c r="OGP220" s="1075"/>
      <c r="OGQ220" s="1075"/>
      <c r="OGR220" s="1075"/>
      <c r="OGS220" s="1075"/>
      <c r="OGT220" s="1075"/>
      <c r="OGU220" s="1075"/>
      <c r="OGV220" s="1075"/>
      <c r="OGW220" s="1075"/>
      <c r="OGX220" s="1075"/>
      <c r="OGY220" s="1075"/>
      <c r="OGZ220" s="1075"/>
      <c r="OHA220" s="1075"/>
      <c r="OHB220" s="1075"/>
      <c r="OHC220" s="1075"/>
      <c r="OHD220" s="1075"/>
      <c r="OHE220" s="1074" t="s">
        <v>757</v>
      </c>
      <c r="OHF220" s="1075"/>
      <c r="OHG220" s="1075"/>
      <c r="OHH220" s="1075"/>
      <c r="OHI220" s="1075"/>
      <c r="OHJ220" s="1075"/>
      <c r="OHK220" s="1075"/>
      <c r="OHL220" s="1075"/>
      <c r="OHM220" s="1075"/>
      <c r="OHN220" s="1075"/>
      <c r="OHO220" s="1075"/>
      <c r="OHP220" s="1075"/>
      <c r="OHQ220" s="1075"/>
      <c r="OHR220" s="1075"/>
      <c r="OHS220" s="1075"/>
      <c r="OHT220" s="1075"/>
      <c r="OHU220" s="1074" t="s">
        <v>757</v>
      </c>
      <c r="OHV220" s="1075"/>
      <c r="OHW220" s="1075"/>
      <c r="OHX220" s="1075"/>
      <c r="OHY220" s="1075"/>
      <c r="OHZ220" s="1075"/>
      <c r="OIA220" s="1075"/>
      <c r="OIB220" s="1075"/>
      <c r="OIC220" s="1075"/>
      <c r="OID220" s="1075"/>
      <c r="OIE220" s="1075"/>
      <c r="OIF220" s="1075"/>
      <c r="OIG220" s="1075"/>
      <c r="OIH220" s="1075"/>
      <c r="OII220" s="1075"/>
      <c r="OIJ220" s="1075"/>
      <c r="OIK220" s="1074" t="s">
        <v>757</v>
      </c>
      <c r="OIL220" s="1075"/>
      <c r="OIM220" s="1075"/>
      <c r="OIN220" s="1075"/>
      <c r="OIO220" s="1075"/>
      <c r="OIP220" s="1075"/>
      <c r="OIQ220" s="1075"/>
      <c r="OIR220" s="1075"/>
      <c r="OIS220" s="1075"/>
      <c r="OIT220" s="1075"/>
      <c r="OIU220" s="1075"/>
      <c r="OIV220" s="1075"/>
      <c r="OIW220" s="1075"/>
      <c r="OIX220" s="1075"/>
      <c r="OIY220" s="1075"/>
      <c r="OIZ220" s="1075"/>
      <c r="OJA220" s="1074" t="s">
        <v>757</v>
      </c>
      <c r="OJB220" s="1075"/>
      <c r="OJC220" s="1075"/>
      <c r="OJD220" s="1075"/>
      <c r="OJE220" s="1075"/>
      <c r="OJF220" s="1075"/>
      <c r="OJG220" s="1075"/>
      <c r="OJH220" s="1075"/>
      <c r="OJI220" s="1075"/>
      <c r="OJJ220" s="1075"/>
      <c r="OJK220" s="1075"/>
      <c r="OJL220" s="1075"/>
      <c r="OJM220" s="1075"/>
      <c r="OJN220" s="1075"/>
      <c r="OJO220" s="1075"/>
      <c r="OJP220" s="1075"/>
      <c r="OJQ220" s="1074" t="s">
        <v>757</v>
      </c>
      <c r="OJR220" s="1075"/>
      <c r="OJS220" s="1075"/>
      <c r="OJT220" s="1075"/>
      <c r="OJU220" s="1075"/>
      <c r="OJV220" s="1075"/>
      <c r="OJW220" s="1075"/>
      <c r="OJX220" s="1075"/>
      <c r="OJY220" s="1075"/>
      <c r="OJZ220" s="1075"/>
      <c r="OKA220" s="1075"/>
      <c r="OKB220" s="1075"/>
      <c r="OKC220" s="1075"/>
      <c r="OKD220" s="1075"/>
      <c r="OKE220" s="1075"/>
      <c r="OKF220" s="1075"/>
      <c r="OKG220" s="1074" t="s">
        <v>757</v>
      </c>
      <c r="OKH220" s="1075"/>
      <c r="OKI220" s="1075"/>
      <c r="OKJ220" s="1075"/>
      <c r="OKK220" s="1075"/>
      <c r="OKL220" s="1075"/>
      <c r="OKM220" s="1075"/>
      <c r="OKN220" s="1075"/>
      <c r="OKO220" s="1075"/>
      <c r="OKP220" s="1075"/>
      <c r="OKQ220" s="1075"/>
      <c r="OKR220" s="1075"/>
      <c r="OKS220" s="1075"/>
      <c r="OKT220" s="1075"/>
      <c r="OKU220" s="1075"/>
      <c r="OKV220" s="1075"/>
      <c r="OKW220" s="1074" t="s">
        <v>757</v>
      </c>
      <c r="OKX220" s="1075"/>
      <c r="OKY220" s="1075"/>
      <c r="OKZ220" s="1075"/>
      <c r="OLA220" s="1075"/>
      <c r="OLB220" s="1075"/>
      <c r="OLC220" s="1075"/>
      <c r="OLD220" s="1075"/>
      <c r="OLE220" s="1075"/>
      <c r="OLF220" s="1075"/>
      <c r="OLG220" s="1075"/>
      <c r="OLH220" s="1075"/>
      <c r="OLI220" s="1075"/>
      <c r="OLJ220" s="1075"/>
      <c r="OLK220" s="1075"/>
      <c r="OLL220" s="1075"/>
      <c r="OLM220" s="1074" t="s">
        <v>757</v>
      </c>
      <c r="OLN220" s="1075"/>
      <c r="OLO220" s="1075"/>
      <c r="OLP220" s="1075"/>
      <c r="OLQ220" s="1075"/>
      <c r="OLR220" s="1075"/>
      <c r="OLS220" s="1075"/>
      <c r="OLT220" s="1075"/>
      <c r="OLU220" s="1075"/>
      <c r="OLV220" s="1075"/>
      <c r="OLW220" s="1075"/>
      <c r="OLX220" s="1075"/>
      <c r="OLY220" s="1075"/>
      <c r="OLZ220" s="1075"/>
      <c r="OMA220" s="1075"/>
      <c r="OMB220" s="1075"/>
      <c r="OMC220" s="1074" t="s">
        <v>757</v>
      </c>
      <c r="OMD220" s="1075"/>
      <c r="OME220" s="1075"/>
      <c r="OMF220" s="1075"/>
      <c r="OMG220" s="1075"/>
      <c r="OMH220" s="1075"/>
      <c r="OMI220" s="1075"/>
      <c r="OMJ220" s="1075"/>
      <c r="OMK220" s="1075"/>
      <c r="OML220" s="1075"/>
      <c r="OMM220" s="1075"/>
      <c r="OMN220" s="1075"/>
      <c r="OMO220" s="1075"/>
      <c r="OMP220" s="1075"/>
      <c r="OMQ220" s="1075"/>
      <c r="OMR220" s="1075"/>
      <c r="OMS220" s="1074" t="s">
        <v>757</v>
      </c>
      <c r="OMT220" s="1075"/>
      <c r="OMU220" s="1075"/>
      <c r="OMV220" s="1075"/>
      <c r="OMW220" s="1075"/>
      <c r="OMX220" s="1075"/>
      <c r="OMY220" s="1075"/>
      <c r="OMZ220" s="1075"/>
      <c r="ONA220" s="1075"/>
      <c r="ONB220" s="1075"/>
      <c r="ONC220" s="1075"/>
      <c r="OND220" s="1075"/>
      <c r="ONE220" s="1075"/>
      <c r="ONF220" s="1075"/>
      <c r="ONG220" s="1075"/>
      <c r="ONH220" s="1075"/>
      <c r="ONI220" s="1074" t="s">
        <v>757</v>
      </c>
      <c r="ONJ220" s="1075"/>
      <c r="ONK220" s="1075"/>
      <c r="ONL220" s="1075"/>
      <c r="ONM220" s="1075"/>
      <c r="ONN220" s="1075"/>
      <c r="ONO220" s="1075"/>
      <c r="ONP220" s="1075"/>
      <c r="ONQ220" s="1075"/>
      <c r="ONR220" s="1075"/>
      <c r="ONS220" s="1075"/>
      <c r="ONT220" s="1075"/>
      <c r="ONU220" s="1075"/>
      <c r="ONV220" s="1075"/>
      <c r="ONW220" s="1075"/>
      <c r="ONX220" s="1075"/>
      <c r="ONY220" s="1074" t="s">
        <v>757</v>
      </c>
      <c r="ONZ220" s="1075"/>
      <c r="OOA220" s="1075"/>
      <c r="OOB220" s="1075"/>
      <c r="OOC220" s="1075"/>
      <c r="OOD220" s="1075"/>
      <c r="OOE220" s="1075"/>
      <c r="OOF220" s="1075"/>
      <c r="OOG220" s="1075"/>
      <c r="OOH220" s="1075"/>
      <c r="OOI220" s="1075"/>
      <c r="OOJ220" s="1075"/>
      <c r="OOK220" s="1075"/>
      <c r="OOL220" s="1075"/>
      <c r="OOM220" s="1075"/>
      <c r="OON220" s="1075"/>
      <c r="OOO220" s="1074" t="s">
        <v>757</v>
      </c>
      <c r="OOP220" s="1075"/>
      <c r="OOQ220" s="1075"/>
      <c r="OOR220" s="1075"/>
      <c r="OOS220" s="1075"/>
      <c r="OOT220" s="1075"/>
      <c r="OOU220" s="1075"/>
      <c r="OOV220" s="1075"/>
      <c r="OOW220" s="1075"/>
      <c r="OOX220" s="1075"/>
      <c r="OOY220" s="1075"/>
      <c r="OOZ220" s="1075"/>
      <c r="OPA220" s="1075"/>
      <c r="OPB220" s="1075"/>
      <c r="OPC220" s="1075"/>
      <c r="OPD220" s="1075"/>
      <c r="OPE220" s="1074" t="s">
        <v>757</v>
      </c>
      <c r="OPF220" s="1075"/>
      <c r="OPG220" s="1075"/>
      <c r="OPH220" s="1075"/>
      <c r="OPI220" s="1075"/>
      <c r="OPJ220" s="1075"/>
      <c r="OPK220" s="1075"/>
      <c r="OPL220" s="1075"/>
      <c r="OPM220" s="1075"/>
      <c r="OPN220" s="1075"/>
      <c r="OPO220" s="1075"/>
      <c r="OPP220" s="1075"/>
      <c r="OPQ220" s="1075"/>
      <c r="OPR220" s="1075"/>
      <c r="OPS220" s="1075"/>
      <c r="OPT220" s="1075"/>
      <c r="OPU220" s="1074" t="s">
        <v>757</v>
      </c>
      <c r="OPV220" s="1075"/>
      <c r="OPW220" s="1075"/>
      <c r="OPX220" s="1075"/>
      <c r="OPY220" s="1075"/>
      <c r="OPZ220" s="1075"/>
      <c r="OQA220" s="1075"/>
      <c r="OQB220" s="1075"/>
      <c r="OQC220" s="1075"/>
      <c r="OQD220" s="1075"/>
      <c r="OQE220" s="1075"/>
      <c r="OQF220" s="1075"/>
      <c r="OQG220" s="1075"/>
      <c r="OQH220" s="1075"/>
      <c r="OQI220" s="1075"/>
      <c r="OQJ220" s="1075"/>
      <c r="OQK220" s="1074" t="s">
        <v>757</v>
      </c>
      <c r="OQL220" s="1075"/>
      <c r="OQM220" s="1075"/>
      <c r="OQN220" s="1075"/>
      <c r="OQO220" s="1075"/>
      <c r="OQP220" s="1075"/>
      <c r="OQQ220" s="1075"/>
      <c r="OQR220" s="1075"/>
      <c r="OQS220" s="1075"/>
      <c r="OQT220" s="1075"/>
      <c r="OQU220" s="1075"/>
      <c r="OQV220" s="1075"/>
      <c r="OQW220" s="1075"/>
      <c r="OQX220" s="1075"/>
      <c r="OQY220" s="1075"/>
      <c r="OQZ220" s="1075"/>
      <c r="ORA220" s="1074" t="s">
        <v>757</v>
      </c>
      <c r="ORB220" s="1075"/>
      <c r="ORC220" s="1075"/>
      <c r="ORD220" s="1075"/>
      <c r="ORE220" s="1075"/>
      <c r="ORF220" s="1075"/>
      <c r="ORG220" s="1075"/>
      <c r="ORH220" s="1075"/>
      <c r="ORI220" s="1075"/>
      <c r="ORJ220" s="1075"/>
      <c r="ORK220" s="1075"/>
      <c r="ORL220" s="1075"/>
      <c r="ORM220" s="1075"/>
      <c r="ORN220" s="1075"/>
      <c r="ORO220" s="1075"/>
      <c r="ORP220" s="1075"/>
      <c r="ORQ220" s="1074" t="s">
        <v>757</v>
      </c>
      <c r="ORR220" s="1075"/>
      <c r="ORS220" s="1075"/>
      <c r="ORT220" s="1075"/>
      <c r="ORU220" s="1075"/>
      <c r="ORV220" s="1075"/>
      <c r="ORW220" s="1075"/>
      <c r="ORX220" s="1075"/>
      <c r="ORY220" s="1075"/>
      <c r="ORZ220" s="1075"/>
      <c r="OSA220" s="1075"/>
      <c r="OSB220" s="1075"/>
      <c r="OSC220" s="1075"/>
      <c r="OSD220" s="1075"/>
      <c r="OSE220" s="1075"/>
      <c r="OSF220" s="1075"/>
      <c r="OSG220" s="1074" t="s">
        <v>757</v>
      </c>
      <c r="OSH220" s="1075"/>
      <c r="OSI220" s="1075"/>
      <c r="OSJ220" s="1075"/>
      <c r="OSK220" s="1075"/>
      <c r="OSL220" s="1075"/>
      <c r="OSM220" s="1075"/>
      <c r="OSN220" s="1075"/>
      <c r="OSO220" s="1075"/>
      <c r="OSP220" s="1075"/>
      <c r="OSQ220" s="1075"/>
      <c r="OSR220" s="1075"/>
      <c r="OSS220" s="1075"/>
      <c r="OST220" s="1075"/>
      <c r="OSU220" s="1075"/>
      <c r="OSV220" s="1075"/>
      <c r="OSW220" s="1074" t="s">
        <v>757</v>
      </c>
      <c r="OSX220" s="1075"/>
      <c r="OSY220" s="1075"/>
      <c r="OSZ220" s="1075"/>
      <c r="OTA220" s="1075"/>
      <c r="OTB220" s="1075"/>
      <c r="OTC220" s="1075"/>
      <c r="OTD220" s="1075"/>
      <c r="OTE220" s="1075"/>
      <c r="OTF220" s="1075"/>
      <c r="OTG220" s="1075"/>
      <c r="OTH220" s="1075"/>
      <c r="OTI220" s="1075"/>
      <c r="OTJ220" s="1075"/>
      <c r="OTK220" s="1075"/>
      <c r="OTL220" s="1075"/>
      <c r="OTM220" s="1074" t="s">
        <v>757</v>
      </c>
      <c r="OTN220" s="1075"/>
      <c r="OTO220" s="1075"/>
      <c r="OTP220" s="1075"/>
      <c r="OTQ220" s="1075"/>
      <c r="OTR220" s="1075"/>
      <c r="OTS220" s="1075"/>
      <c r="OTT220" s="1075"/>
      <c r="OTU220" s="1075"/>
      <c r="OTV220" s="1075"/>
      <c r="OTW220" s="1075"/>
      <c r="OTX220" s="1075"/>
      <c r="OTY220" s="1075"/>
      <c r="OTZ220" s="1075"/>
      <c r="OUA220" s="1075"/>
      <c r="OUB220" s="1075"/>
      <c r="OUC220" s="1074" t="s">
        <v>757</v>
      </c>
      <c r="OUD220" s="1075"/>
      <c r="OUE220" s="1075"/>
      <c r="OUF220" s="1075"/>
      <c r="OUG220" s="1075"/>
      <c r="OUH220" s="1075"/>
      <c r="OUI220" s="1075"/>
      <c r="OUJ220" s="1075"/>
      <c r="OUK220" s="1075"/>
      <c r="OUL220" s="1075"/>
      <c r="OUM220" s="1075"/>
      <c r="OUN220" s="1075"/>
      <c r="OUO220" s="1075"/>
      <c r="OUP220" s="1075"/>
      <c r="OUQ220" s="1075"/>
      <c r="OUR220" s="1075"/>
      <c r="OUS220" s="1074" t="s">
        <v>757</v>
      </c>
      <c r="OUT220" s="1075"/>
      <c r="OUU220" s="1075"/>
      <c r="OUV220" s="1075"/>
      <c r="OUW220" s="1075"/>
      <c r="OUX220" s="1075"/>
      <c r="OUY220" s="1075"/>
      <c r="OUZ220" s="1075"/>
      <c r="OVA220" s="1075"/>
      <c r="OVB220" s="1075"/>
      <c r="OVC220" s="1075"/>
      <c r="OVD220" s="1075"/>
      <c r="OVE220" s="1075"/>
      <c r="OVF220" s="1075"/>
      <c r="OVG220" s="1075"/>
      <c r="OVH220" s="1075"/>
      <c r="OVI220" s="1074" t="s">
        <v>757</v>
      </c>
      <c r="OVJ220" s="1075"/>
      <c r="OVK220" s="1075"/>
      <c r="OVL220" s="1075"/>
      <c r="OVM220" s="1075"/>
      <c r="OVN220" s="1075"/>
      <c r="OVO220" s="1075"/>
      <c r="OVP220" s="1075"/>
      <c r="OVQ220" s="1075"/>
      <c r="OVR220" s="1075"/>
      <c r="OVS220" s="1075"/>
      <c r="OVT220" s="1075"/>
      <c r="OVU220" s="1075"/>
      <c r="OVV220" s="1075"/>
      <c r="OVW220" s="1075"/>
      <c r="OVX220" s="1075"/>
      <c r="OVY220" s="1074" t="s">
        <v>757</v>
      </c>
      <c r="OVZ220" s="1075"/>
      <c r="OWA220" s="1075"/>
      <c r="OWB220" s="1075"/>
      <c r="OWC220" s="1075"/>
      <c r="OWD220" s="1075"/>
      <c r="OWE220" s="1075"/>
      <c r="OWF220" s="1075"/>
      <c r="OWG220" s="1075"/>
      <c r="OWH220" s="1075"/>
      <c r="OWI220" s="1075"/>
      <c r="OWJ220" s="1075"/>
      <c r="OWK220" s="1075"/>
      <c r="OWL220" s="1075"/>
      <c r="OWM220" s="1075"/>
      <c r="OWN220" s="1075"/>
      <c r="OWO220" s="1074" t="s">
        <v>757</v>
      </c>
      <c r="OWP220" s="1075"/>
      <c r="OWQ220" s="1075"/>
      <c r="OWR220" s="1075"/>
      <c r="OWS220" s="1075"/>
      <c r="OWT220" s="1075"/>
      <c r="OWU220" s="1075"/>
      <c r="OWV220" s="1075"/>
      <c r="OWW220" s="1075"/>
      <c r="OWX220" s="1075"/>
      <c r="OWY220" s="1075"/>
      <c r="OWZ220" s="1075"/>
      <c r="OXA220" s="1075"/>
      <c r="OXB220" s="1075"/>
      <c r="OXC220" s="1075"/>
      <c r="OXD220" s="1075"/>
      <c r="OXE220" s="1074" t="s">
        <v>757</v>
      </c>
      <c r="OXF220" s="1075"/>
      <c r="OXG220" s="1075"/>
      <c r="OXH220" s="1075"/>
      <c r="OXI220" s="1075"/>
      <c r="OXJ220" s="1075"/>
      <c r="OXK220" s="1075"/>
      <c r="OXL220" s="1075"/>
      <c r="OXM220" s="1075"/>
      <c r="OXN220" s="1075"/>
      <c r="OXO220" s="1075"/>
      <c r="OXP220" s="1075"/>
      <c r="OXQ220" s="1075"/>
      <c r="OXR220" s="1075"/>
      <c r="OXS220" s="1075"/>
      <c r="OXT220" s="1075"/>
      <c r="OXU220" s="1074" t="s">
        <v>757</v>
      </c>
      <c r="OXV220" s="1075"/>
      <c r="OXW220" s="1075"/>
      <c r="OXX220" s="1075"/>
      <c r="OXY220" s="1075"/>
      <c r="OXZ220" s="1075"/>
      <c r="OYA220" s="1075"/>
      <c r="OYB220" s="1075"/>
      <c r="OYC220" s="1075"/>
      <c r="OYD220" s="1075"/>
      <c r="OYE220" s="1075"/>
      <c r="OYF220" s="1075"/>
      <c r="OYG220" s="1075"/>
      <c r="OYH220" s="1075"/>
      <c r="OYI220" s="1075"/>
      <c r="OYJ220" s="1075"/>
      <c r="OYK220" s="1074" t="s">
        <v>757</v>
      </c>
      <c r="OYL220" s="1075"/>
      <c r="OYM220" s="1075"/>
      <c r="OYN220" s="1075"/>
      <c r="OYO220" s="1075"/>
      <c r="OYP220" s="1075"/>
      <c r="OYQ220" s="1075"/>
      <c r="OYR220" s="1075"/>
      <c r="OYS220" s="1075"/>
      <c r="OYT220" s="1075"/>
      <c r="OYU220" s="1075"/>
      <c r="OYV220" s="1075"/>
      <c r="OYW220" s="1075"/>
      <c r="OYX220" s="1075"/>
      <c r="OYY220" s="1075"/>
      <c r="OYZ220" s="1075"/>
      <c r="OZA220" s="1074" t="s">
        <v>757</v>
      </c>
      <c r="OZB220" s="1075"/>
      <c r="OZC220" s="1075"/>
      <c r="OZD220" s="1075"/>
      <c r="OZE220" s="1075"/>
      <c r="OZF220" s="1075"/>
      <c r="OZG220" s="1075"/>
      <c r="OZH220" s="1075"/>
      <c r="OZI220" s="1075"/>
      <c r="OZJ220" s="1075"/>
      <c r="OZK220" s="1075"/>
      <c r="OZL220" s="1075"/>
      <c r="OZM220" s="1075"/>
      <c r="OZN220" s="1075"/>
      <c r="OZO220" s="1075"/>
      <c r="OZP220" s="1075"/>
      <c r="OZQ220" s="1074" t="s">
        <v>757</v>
      </c>
      <c r="OZR220" s="1075"/>
      <c r="OZS220" s="1075"/>
      <c r="OZT220" s="1075"/>
      <c r="OZU220" s="1075"/>
      <c r="OZV220" s="1075"/>
      <c r="OZW220" s="1075"/>
      <c r="OZX220" s="1075"/>
      <c r="OZY220" s="1075"/>
      <c r="OZZ220" s="1075"/>
      <c r="PAA220" s="1075"/>
      <c r="PAB220" s="1075"/>
      <c r="PAC220" s="1075"/>
      <c r="PAD220" s="1075"/>
      <c r="PAE220" s="1075"/>
      <c r="PAF220" s="1075"/>
      <c r="PAG220" s="1074" t="s">
        <v>757</v>
      </c>
      <c r="PAH220" s="1075"/>
      <c r="PAI220" s="1075"/>
      <c r="PAJ220" s="1075"/>
      <c r="PAK220" s="1075"/>
      <c r="PAL220" s="1075"/>
      <c r="PAM220" s="1075"/>
      <c r="PAN220" s="1075"/>
      <c r="PAO220" s="1075"/>
      <c r="PAP220" s="1075"/>
      <c r="PAQ220" s="1075"/>
      <c r="PAR220" s="1075"/>
      <c r="PAS220" s="1075"/>
      <c r="PAT220" s="1075"/>
      <c r="PAU220" s="1075"/>
      <c r="PAV220" s="1075"/>
      <c r="PAW220" s="1074" t="s">
        <v>757</v>
      </c>
      <c r="PAX220" s="1075"/>
      <c r="PAY220" s="1075"/>
      <c r="PAZ220" s="1075"/>
      <c r="PBA220" s="1075"/>
      <c r="PBB220" s="1075"/>
      <c r="PBC220" s="1075"/>
      <c r="PBD220" s="1075"/>
      <c r="PBE220" s="1075"/>
      <c r="PBF220" s="1075"/>
      <c r="PBG220" s="1075"/>
      <c r="PBH220" s="1075"/>
      <c r="PBI220" s="1075"/>
      <c r="PBJ220" s="1075"/>
      <c r="PBK220" s="1075"/>
      <c r="PBL220" s="1075"/>
      <c r="PBM220" s="1074" t="s">
        <v>757</v>
      </c>
      <c r="PBN220" s="1075"/>
      <c r="PBO220" s="1075"/>
      <c r="PBP220" s="1075"/>
      <c r="PBQ220" s="1075"/>
      <c r="PBR220" s="1075"/>
      <c r="PBS220" s="1075"/>
      <c r="PBT220" s="1075"/>
      <c r="PBU220" s="1075"/>
      <c r="PBV220" s="1075"/>
      <c r="PBW220" s="1075"/>
      <c r="PBX220" s="1075"/>
      <c r="PBY220" s="1075"/>
      <c r="PBZ220" s="1075"/>
      <c r="PCA220" s="1075"/>
      <c r="PCB220" s="1075"/>
      <c r="PCC220" s="1074" t="s">
        <v>757</v>
      </c>
      <c r="PCD220" s="1075"/>
      <c r="PCE220" s="1075"/>
      <c r="PCF220" s="1075"/>
      <c r="PCG220" s="1075"/>
      <c r="PCH220" s="1075"/>
      <c r="PCI220" s="1075"/>
      <c r="PCJ220" s="1075"/>
      <c r="PCK220" s="1075"/>
      <c r="PCL220" s="1075"/>
      <c r="PCM220" s="1075"/>
      <c r="PCN220" s="1075"/>
      <c r="PCO220" s="1075"/>
      <c r="PCP220" s="1075"/>
      <c r="PCQ220" s="1075"/>
      <c r="PCR220" s="1075"/>
      <c r="PCS220" s="1074" t="s">
        <v>757</v>
      </c>
      <c r="PCT220" s="1075"/>
      <c r="PCU220" s="1075"/>
      <c r="PCV220" s="1075"/>
      <c r="PCW220" s="1075"/>
      <c r="PCX220" s="1075"/>
      <c r="PCY220" s="1075"/>
      <c r="PCZ220" s="1075"/>
      <c r="PDA220" s="1075"/>
      <c r="PDB220" s="1075"/>
      <c r="PDC220" s="1075"/>
      <c r="PDD220" s="1075"/>
      <c r="PDE220" s="1075"/>
      <c r="PDF220" s="1075"/>
      <c r="PDG220" s="1075"/>
      <c r="PDH220" s="1075"/>
      <c r="PDI220" s="1074" t="s">
        <v>757</v>
      </c>
      <c r="PDJ220" s="1075"/>
      <c r="PDK220" s="1075"/>
      <c r="PDL220" s="1075"/>
      <c r="PDM220" s="1075"/>
      <c r="PDN220" s="1075"/>
      <c r="PDO220" s="1075"/>
      <c r="PDP220" s="1075"/>
      <c r="PDQ220" s="1075"/>
      <c r="PDR220" s="1075"/>
      <c r="PDS220" s="1075"/>
      <c r="PDT220" s="1075"/>
      <c r="PDU220" s="1075"/>
      <c r="PDV220" s="1075"/>
      <c r="PDW220" s="1075"/>
      <c r="PDX220" s="1075"/>
      <c r="PDY220" s="1074" t="s">
        <v>757</v>
      </c>
      <c r="PDZ220" s="1075"/>
      <c r="PEA220" s="1075"/>
      <c r="PEB220" s="1075"/>
      <c r="PEC220" s="1075"/>
      <c r="PED220" s="1075"/>
      <c r="PEE220" s="1075"/>
      <c r="PEF220" s="1075"/>
      <c r="PEG220" s="1075"/>
      <c r="PEH220" s="1075"/>
      <c r="PEI220" s="1075"/>
      <c r="PEJ220" s="1075"/>
      <c r="PEK220" s="1075"/>
      <c r="PEL220" s="1075"/>
      <c r="PEM220" s="1075"/>
      <c r="PEN220" s="1075"/>
      <c r="PEO220" s="1074" t="s">
        <v>757</v>
      </c>
      <c r="PEP220" s="1075"/>
      <c r="PEQ220" s="1075"/>
      <c r="PER220" s="1075"/>
      <c r="PES220" s="1075"/>
      <c r="PET220" s="1075"/>
      <c r="PEU220" s="1075"/>
      <c r="PEV220" s="1075"/>
      <c r="PEW220" s="1075"/>
      <c r="PEX220" s="1075"/>
      <c r="PEY220" s="1075"/>
      <c r="PEZ220" s="1075"/>
      <c r="PFA220" s="1075"/>
      <c r="PFB220" s="1075"/>
      <c r="PFC220" s="1075"/>
      <c r="PFD220" s="1075"/>
      <c r="PFE220" s="1074" t="s">
        <v>757</v>
      </c>
      <c r="PFF220" s="1075"/>
      <c r="PFG220" s="1075"/>
      <c r="PFH220" s="1075"/>
      <c r="PFI220" s="1075"/>
      <c r="PFJ220" s="1075"/>
      <c r="PFK220" s="1075"/>
      <c r="PFL220" s="1075"/>
      <c r="PFM220" s="1075"/>
      <c r="PFN220" s="1075"/>
      <c r="PFO220" s="1075"/>
      <c r="PFP220" s="1075"/>
      <c r="PFQ220" s="1075"/>
      <c r="PFR220" s="1075"/>
      <c r="PFS220" s="1075"/>
      <c r="PFT220" s="1075"/>
      <c r="PFU220" s="1074" t="s">
        <v>757</v>
      </c>
      <c r="PFV220" s="1075"/>
      <c r="PFW220" s="1075"/>
      <c r="PFX220" s="1075"/>
      <c r="PFY220" s="1075"/>
      <c r="PFZ220" s="1075"/>
      <c r="PGA220" s="1075"/>
      <c r="PGB220" s="1075"/>
      <c r="PGC220" s="1075"/>
      <c r="PGD220" s="1075"/>
      <c r="PGE220" s="1075"/>
      <c r="PGF220" s="1075"/>
      <c r="PGG220" s="1075"/>
      <c r="PGH220" s="1075"/>
      <c r="PGI220" s="1075"/>
      <c r="PGJ220" s="1075"/>
      <c r="PGK220" s="1074" t="s">
        <v>757</v>
      </c>
      <c r="PGL220" s="1075"/>
      <c r="PGM220" s="1075"/>
      <c r="PGN220" s="1075"/>
      <c r="PGO220" s="1075"/>
      <c r="PGP220" s="1075"/>
      <c r="PGQ220" s="1075"/>
      <c r="PGR220" s="1075"/>
      <c r="PGS220" s="1075"/>
      <c r="PGT220" s="1075"/>
      <c r="PGU220" s="1075"/>
      <c r="PGV220" s="1075"/>
      <c r="PGW220" s="1075"/>
      <c r="PGX220" s="1075"/>
      <c r="PGY220" s="1075"/>
      <c r="PGZ220" s="1075"/>
      <c r="PHA220" s="1074" t="s">
        <v>757</v>
      </c>
      <c r="PHB220" s="1075"/>
      <c r="PHC220" s="1075"/>
      <c r="PHD220" s="1075"/>
      <c r="PHE220" s="1075"/>
      <c r="PHF220" s="1075"/>
      <c r="PHG220" s="1075"/>
      <c r="PHH220" s="1075"/>
      <c r="PHI220" s="1075"/>
      <c r="PHJ220" s="1075"/>
      <c r="PHK220" s="1075"/>
      <c r="PHL220" s="1075"/>
      <c r="PHM220" s="1075"/>
      <c r="PHN220" s="1075"/>
      <c r="PHO220" s="1075"/>
      <c r="PHP220" s="1075"/>
      <c r="PHQ220" s="1074" t="s">
        <v>757</v>
      </c>
      <c r="PHR220" s="1075"/>
      <c r="PHS220" s="1075"/>
      <c r="PHT220" s="1075"/>
      <c r="PHU220" s="1075"/>
      <c r="PHV220" s="1075"/>
      <c r="PHW220" s="1075"/>
      <c r="PHX220" s="1075"/>
      <c r="PHY220" s="1075"/>
      <c r="PHZ220" s="1075"/>
      <c r="PIA220" s="1075"/>
      <c r="PIB220" s="1075"/>
      <c r="PIC220" s="1075"/>
      <c r="PID220" s="1075"/>
      <c r="PIE220" s="1075"/>
      <c r="PIF220" s="1075"/>
      <c r="PIG220" s="1074" t="s">
        <v>757</v>
      </c>
      <c r="PIH220" s="1075"/>
      <c r="PII220" s="1075"/>
      <c r="PIJ220" s="1075"/>
      <c r="PIK220" s="1075"/>
      <c r="PIL220" s="1075"/>
      <c r="PIM220" s="1075"/>
      <c r="PIN220" s="1075"/>
      <c r="PIO220" s="1075"/>
      <c r="PIP220" s="1075"/>
      <c r="PIQ220" s="1075"/>
      <c r="PIR220" s="1075"/>
      <c r="PIS220" s="1075"/>
      <c r="PIT220" s="1075"/>
      <c r="PIU220" s="1075"/>
      <c r="PIV220" s="1075"/>
      <c r="PIW220" s="1074" t="s">
        <v>757</v>
      </c>
      <c r="PIX220" s="1075"/>
      <c r="PIY220" s="1075"/>
      <c r="PIZ220" s="1075"/>
      <c r="PJA220" s="1075"/>
      <c r="PJB220" s="1075"/>
      <c r="PJC220" s="1075"/>
      <c r="PJD220" s="1075"/>
      <c r="PJE220" s="1075"/>
      <c r="PJF220" s="1075"/>
      <c r="PJG220" s="1075"/>
      <c r="PJH220" s="1075"/>
      <c r="PJI220" s="1075"/>
      <c r="PJJ220" s="1075"/>
      <c r="PJK220" s="1075"/>
      <c r="PJL220" s="1075"/>
      <c r="PJM220" s="1074" t="s">
        <v>757</v>
      </c>
      <c r="PJN220" s="1075"/>
      <c r="PJO220" s="1075"/>
      <c r="PJP220" s="1075"/>
      <c r="PJQ220" s="1075"/>
      <c r="PJR220" s="1075"/>
      <c r="PJS220" s="1075"/>
      <c r="PJT220" s="1075"/>
      <c r="PJU220" s="1075"/>
      <c r="PJV220" s="1075"/>
      <c r="PJW220" s="1075"/>
      <c r="PJX220" s="1075"/>
      <c r="PJY220" s="1075"/>
      <c r="PJZ220" s="1075"/>
      <c r="PKA220" s="1075"/>
      <c r="PKB220" s="1075"/>
      <c r="PKC220" s="1074" t="s">
        <v>757</v>
      </c>
      <c r="PKD220" s="1075"/>
      <c r="PKE220" s="1075"/>
      <c r="PKF220" s="1075"/>
      <c r="PKG220" s="1075"/>
      <c r="PKH220" s="1075"/>
      <c r="PKI220" s="1075"/>
      <c r="PKJ220" s="1075"/>
      <c r="PKK220" s="1075"/>
      <c r="PKL220" s="1075"/>
      <c r="PKM220" s="1075"/>
      <c r="PKN220" s="1075"/>
      <c r="PKO220" s="1075"/>
      <c r="PKP220" s="1075"/>
      <c r="PKQ220" s="1075"/>
      <c r="PKR220" s="1075"/>
      <c r="PKS220" s="1074" t="s">
        <v>757</v>
      </c>
      <c r="PKT220" s="1075"/>
      <c r="PKU220" s="1075"/>
      <c r="PKV220" s="1075"/>
      <c r="PKW220" s="1075"/>
      <c r="PKX220" s="1075"/>
      <c r="PKY220" s="1075"/>
      <c r="PKZ220" s="1075"/>
      <c r="PLA220" s="1075"/>
      <c r="PLB220" s="1075"/>
      <c r="PLC220" s="1075"/>
      <c r="PLD220" s="1075"/>
      <c r="PLE220" s="1075"/>
      <c r="PLF220" s="1075"/>
      <c r="PLG220" s="1075"/>
      <c r="PLH220" s="1075"/>
      <c r="PLI220" s="1074" t="s">
        <v>757</v>
      </c>
      <c r="PLJ220" s="1075"/>
      <c r="PLK220" s="1075"/>
      <c r="PLL220" s="1075"/>
      <c r="PLM220" s="1075"/>
      <c r="PLN220" s="1075"/>
      <c r="PLO220" s="1075"/>
      <c r="PLP220" s="1075"/>
      <c r="PLQ220" s="1075"/>
      <c r="PLR220" s="1075"/>
      <c r="PLS220" s="1075"/>
      <c r="PLT220" s="1075"/>
      <c r="PLU220" s="1075"/>
      <c r="PLV220" s="1075"/>
      <c r="PLW220" s="1075"/>
      <c r="PLX220" s="1075"/>
      <c r="PLY220" s="1074" t="s">
        <v>757</v>
      </c>
      <c r="PLZ220" s="1075"/>
      <c r="PMA220" s="1075"/>
      <c r="PMB220" s="1075"/>
      <c r="PMC220" s="1075"/>
      <c r="PMD220" s="1075"/>
      <c r="PME220" s="1075"/>
      <c r="PMF220" s="1075"/>
      <c r="PMG220" s="1075"/>
      <c r="PMH220" s="1075"/>
      <c r="PMI220" s="1075"/>
      <c r="PMJ220" s="1075"/>
      <c r="PMK220" s="1075"/>
      <c r="PML220" s="1075"/>
      <c r="PMM220" s="1075"/>
      <c r="PMN220" s="1075"/>
      <c r="PMO220" s="1074" t="s">
        <v>757</v>
      </c>
      <c r="PMP220" s="1075"/>
      <c r="PMQ220" s="1075"/>
      <c r="PMR220" s="1075"/>
      <c r="PMS220" s="1075"/>
      <c r="PMT220" s="1075"/>
      <c r="PMU220" s="1075"/>
      <c r="PMV220" s="1075"/>
      <c r="PMW220" s="1075"/>
      <c r="PMX220" s="1075"/>
      <c r="PMY220" s="1075"/>
      <c r="PMZ220" s="1075"/>
      <c r="PNA220" s="1075"/>
      <c r="PNB220" s="1075"/>
      <c r="PNC220" s="1075"/>
      <c r="PND220" s="1075"/>
      <c r="PNE220" s="1074" t="s">
        <v>757</v>
      </c>
      <c r="PNF220" s="1075"/>
      <c r="PNG220" s="1075"/>
      <c r="PNH220" s="1075"/>
      <c r="PNI220" s="1075"/>
      <c r="PNJ220" s="1075"/>
      <c r="PNK220" s="1075"/>
      <c r="PNL220" s="1075"/>
      <c r="PNM220" s="1075"/>
      <c r="PNN220" s="1075"/>
      <c r="PNO220" s="1075"/>
      <c r="PNP220" s="1075"/>
      <c r="PNQ220" s="1075"/>
      <c r="PNR220" s="1075"/>
      <c r="PNS220" s="1075"/>
      <c r="PNT220" s="1075"/>
      <c r="PNU220" s="1074" t="s">
        <v>757</v>
      </c>
      <c r="PNV220" s="1075"/>
      <c r="PNW220" s="1075"/>
      <c r="PNX220" s="1075"/>
      <c r="PNY220" s="1075"/>
      <c r="PNZ220" s="1075"/>
      <c r="POA220" s="1075"/>
      <c r="POB220" s="1075"/>
      <c r="POC220" s="1075"/>
      <c r="POD220" s="1075"/>
      <c r="POE220" s="1075"/>
      <c r="POF220" s="1075"/>
      <c r="POG220" s="1075"/>
      <c r="POH220" s="1075"/>
      <c r="POI220" s="1075"/>
      <c r="POJ220" s="1075"/>
      <c r="POK220" s="1074" t="s">
        <v>757</v>
      </c>
      <c r="POL220" s="1075"/>
      <c r="POM220" s="1075"/>
      <c r="PON220" s="1075"/>
      <c r="POO220" s="1075"/>
      <c r="POP220" s="1075"/>
      <c r="POQ220" s="1075"/>
      <c r="POR220" s="1075"/>
      <c r="POS220" s="1075"/>
      <c r="POT220" s="1075"/>
      <c r="POU220" s="1075"/>
      <c r="POV220" s="1075"/>
      <c r="POW220" s="1075"/>
      <c r="POX220" s="1075"/>
      <c r="POY220" s="1075"/>
      <c r="POZ220" s="1075"/>
      <c r="PPA220" s="1074" t="s">
        <v>757</v>
      </c>
      <c r="PPB220" s="1075"/>
      <c r="PPC220" s="1075"/>
      <c r="PPD220" s="1075"/>
      <c r="PPE220" s="1075"/>
      <c r="PPF220" s="1075"/>
      <c r="PPG220" s="1075"/>
      <c r="PPH220" s="1075"/>
      <c r="PPI220" s="1075"/>
      <c r="PPJ220" s="1075"/>
      <c r="PPK220" s="1075"/>
      <c r="PPL220" s="1075"/>
      <c r="PPM220" s="1075"/>
      <c r="PPN220" s="1075"/>
      <c r="PPO220" s="1075"/>
      <c r="PPP220" s="1075"/>
      <c r="PPQ220" s="1074" t="s">
        <v>757</v>
      </c>
      <c r="PPR220" s="1075"/>
      <c r="PPS220" s="1075"/>
      <c r="PPT220" s="1075"/>
      <c r="PPU220" s="1075"/>
      <c r="PPV220" s="1075"/>
      <c r="PPW220" s="1075"/>
      <c r="PPX220" s="1075"/>
      <c r="PPY220" s="1075"/>
      <c r="PPZ220" s="1075"/>
      <c r="PQA220" s="1075"/>
      <c r="PQB220" s="1075"/>
      <c r="PQC220" s="1075"/>
      <c r="PQD220" s="1075"/>
      <c r="PQE220" s="1075"/>
      <c r="PQF220" s="1075"/>
      <c r="PQG220" s="1074" t="s">
        <v>757</v>
      </c>
      <c r="PQH220" s="1075"/>
      <c r="PQI220" s="1075"/>
      <c r="PQJ220" s="1075"/>
      <c r="PQK220" s="1075"/>
      <c r="PQL220" s="1075"/>
      <c r="PQM220" s="1075"/>
      <c r="PQN220" s="1075"/>
      <c r="PQO220" s="1075"/>
      <c r="PQP220" s="1075"/>
      <c r="PQQ220" s="1075"/>
      <c r="PQR220" s="1075"/>
      <c r="PQS220" s="1075"/>
      <c r="PQT220" s="1075"/>
      <c r="PQU220" s="1075"/>
      <c r="PQV220" s="1075"/>
      <c r="PQW220" s="1074" t="s">
        <v>757</v>
      </c>
      <c r="PQX220" s="1075"/>
      <c r="PQY220" s="1075"/>
      <c r="PQZ220" s="1075"/>
      <c r="PRA220" s="1075"/>
      <c r="PRB220" s="1075"/>
      <c r="PRC220" s="1075"/>
      <c r="PRD220" s="1075"/>
      <c r="PRE220" s="1075"/>
      <c r="PRF220" s="1075"/>
      <c r="PRG220" s="1075"/>
      <c r="PRH220" s="1075"/>
      <c r="PRI220" s="1075"/>
      <c r="PRJ220" s="1075"/>
      <c r="PRK220" s="1075"/>
      <c r="PRL220" s="1075"/>
      <c r="PRM220" s="1074" t="s">
        <v>757</v>
      </c>
      <c r="PRN220" s="1075"/>
      <c r="PRO220" s="1075"/>
      <c r="PRP220" s="1075"/>
      <c r="PRQ220" s="1075"/>
      <c r="PRR220" s="1075"/>
      <c r="PRS220" s="1075"/>
      <c r="PRT220" s="1075"/>
      <c r="PRU220" s="1075"/>
      <c r="PRV220" s="1075"/>
      <c r="PRW220" s="1075"/>
      <c r="PRX220" s="1075"/>
      <c r="PRY220" s="1075"/>
      <c r="PRZ220" s="1075"/>
      <c r="PSA220" s="1075"/>
      <c r="PSB220" s="1075"/>
      <c r="PSC220" s="1074" t="s">
        <v>757</v>
      </c>
      <c r="PSD220" s="1075"/>
      <c r="PSE220" s="1075"/>
      <c r="PSF220" s="1075"/>
      <c r="PSG220" s="1075"/>
      <c r="PSH220" s="1075"/>
      <c r="PSI220" s="1075"/>
      <c r="PSJ220" s="1075"/>
      <c r="PSK220" s="1075"/>
      <c r="PSL220" s="1075"/>
      <c r="PSM220" s="1075"/>
      <c r="PSN220" s="1075"/>
      <c r="PSO220" s="1075"/>
      <c r="PSP220" s="1075"/>
      <c r="PSQ220" s="1075"/>
      <c r="PSR220" s="1075"/>
      <c r="PSS220" s="1074" t="s">
        <v>757</v>
      </c>
      <c r="PST220" s="1075"/>
      <c r="PSU220" s="1075"/>
      <c r="PSV220" s="1075"/>
      <c r="PSW220" s="1075"/>
      <c r="PSX220" s="1075"/>
      <c r="PSY220" s="1075"/>
      <c r="PSZ220" s="1075"/>
      <c r="PTA220" s="1075"/>
      <c r="PTB220" s="1075"/>
      <c r="PTC220" s="1075"/>
      <c r="PTD220" s="1075"/>
      <c r="PTE220" s="1075"/>
      <c r="PTF220" s="1075"/>
      <c r="PTG220" s="1075"/>
      <c r="PTH220" s="1075"/>
      <c r="PTI220" s="1074" t="s">
        <v>757</v>
      </c>
      <c r="PTJ220" s="1075"/>
      <c r="PTK220" s="1075"/>
      <c r="PTL220" s="1075"/>
      <c r="PTM220" s="1075"/>
      <c r="PTN220" s="1075"/>
      <c r="PTO220" s="1075"/>
      <c r="PTP220" s="1075"/>
      <c r="PTQ220" s="1075"/>
      <c r="PTR220" s="1075"/>
      <c r="PTS220" s="1075"/>
      <c r="PTT220" s="1075"/>
      <c r="PTU220" s="1075"/>
      <c r="PTV220" s="1075"/>
      <c r="PTW220" s="1075"/>
      <c r="PTX220" s="1075"/>
      <c r="PTY220" s="1074" t="s">
        <v>757</v>
      </c>
      <c r="PTZ220" s="1075"/>
      <c r="PUA220" s="1075"/>
      <c r="PUB220" s="1075"/>
      <c r="PUC220" s="1075"/>
      <c r="PUD220" s="1075"/>
      <c r="PUE220" s="1075"/>
      <c r="PUF220" s="1075"/>
      <c r="PUG220" s="1075"/>
      <c r="PUH220" s="1075"/>
      <c r="PUI220" s="1075"/>
      <c r="PUJ220" s="1075"/>
      <c r="PUK220" s="1075"/>
      <c r="PUL220" s="1075"/>
      <c r="PUM220" s="1075"/>
      <c r="PUN220" s="1075"/>
      <c r="PUO220" s="1074" t="s">
        <v>757</v>
      </c>
      <c r="PUP220" s="1075"/>
      <c r="PUQ220" s="1075"/>
      <c r="PUR220" s="1075"/>
      <c r="PUS220" s="1075"/>
      <c r="PUT220" s="1075"/>
      <c r="PUU220" s="1075"/>
      <c r="PUV220" s="1075"/>
      <c r="PUW220" s="1075"/>
      <c r="PUX220" s="1075"/>
      <c r="PUY220" s="1075"/>
      <c r="PUZ220" s="1075"/>
      <c r="PVA220" s="1075"/>
      <c r="PVB220" s="1075"/>
      <c r="PVC220" s="1075"/>
      <c r="PVD220" s="1075"/>
      <c r="PVE220" s="1074" t="s">
        <v>757</v>
      </c>
      <c r="PVF220" s="1075"/>
      <c r="PVG220" s="1075"/>
      <c r="PVH220" s="1075"/>
      <c r="PVI220" s="1075"/>
      <c r="PVJ220" s="1075"/>
      <c r="PVK220" s="1075"/>
      <c r="PVL220" s="1075"/>
      <c r="PVM220" s="1075"/>
      <c r="PVN220" s="1075"/>
      <c r="PVO220" s="1075"/>
      <c r="PVP220" s="1075"/>
      <c r="PVQ220" s="1075"/>
      <c r="PVR220" s="1075"/>
      <c r="PVS220" s="1075"/>
      <c r="PVT220" s="1075"/>
      <c r="PVU220" s="1074" t="s">
        <v>757</v>
      </c>
      <c r="PVV220" s="1075"/>
      <c r="PVW220" s="1075"/>
      <c r="PVX220" s="1075"/>
      <c r="PVY220" s="1075"/>
      <c r="PVZ220" s="1075"/>
      <c r="PWA220" s="1075"/>
      <c r="PWB220" s="1075"/>
      <c r="PWC220" s="1075"/>
      <c r="PWD220" s="1075"/>
      <c r="PWE220" s="1075"/>
      <c r="PWF220" s="1075"/>
      <c r="PWG220" s="1075"/>
      <c r="PWH220" s="1075"/>
      <c r="PWI220" s="1075"/>
      <c r="PWJ220" s="1075"/>
      <c r="PWK220" s="1074" t="s">
        <v>757</v>
      </c>
      <c r="PWL220" s="1075"/>
      <c r="PWM220" s="1075"/>
      <c r="PWN220" s="1075"/>
      <c r="PWO220" s="1075"/>
      <c r="PWP220" s="1075"/>
      <c r="PWQ220" s="1075"/>
      <c r="PWR220" s="1075"/>
      <c r="PWS220" s="1075"/>
      <c r="PWT220" s="1075"/>
      <c r="PWU220" s="1075"/>
      <c r="PWV220" s="1075"/>
      <c r="PWW220" s="1075"/>
      <c r="PWX220" s="1075"/>
      <c r="PWY220" s="1075"/>
      <c r="PWZ220" s="1075"/>
      <c r="PXA220" s="1074" t="s">
        <v>757</v>
      </c>
      <c r="PXB220" s="1075"/>
      <c r="PXC220" s="1075"/>
      <c r="PXD220" s="1075"/>
      <c r="PXE220" s="1075"/>
      <c r="PXF220" s="1075"/>
      <c r="PXG220" s="1075"/>
      <c r="PXH220" s="1075"/>
      <c r="PXI220" s="1075"/>
      <c r="PXJ220" s="1075"/>
      <c r="PXK220" s="1075"/>
      <c r="PXL220" s="1075"/>
      <c r="PXM220" s="1075"/>
      <c r="PXN220" s="1075"/>
      <c r="PXO220" s="1075"/>
      <c r="PXP220" s="1075"/>
      <c r="PXQ220" s="1074" t="s">
        <v>757</v>
      </c>
      <c r="PXR220" s="1075"/>
      <c r="PXS220" s="1075"/>
      <c r="PXT220" s="1075"/>
      <c r="PXU220" s="1075"/>
      <c r="PXV220" s="1075"/>
      <c r="PXW220" s="1075"/>
      <c r="PXX220" s="1075"/>
      <c r="PXY220" s="1075"/>
      <c r="PXZ220" s="1075"/>
      <c r="PYA220" s="1075"/>
      <c r="PYB220" s="1075"/>
      <c r="PYC220" s="1075"/>
      <c r="PYD220" s="1075"/>
      <c r="PYE220" s="1075"/>
      <c r="PYF220" s="1075"/>
      <c r="PYG220" s="1074" t="s">
        <v>757</v>
      </c>
      <c r="PYH220" s="1075"/>
      <c r="PYI220" s="1075"/>
      <c r="PYJ220" s="1075"/>
      <c r="PYK220" s="1075"/>
      <c r="PYL220" s="1075"/>
      <c r="PYM220" s="1075"/>
      <c r="PYN220" s="1075"/>
      <c r="PYO220" s="1075"/>
      <c r="PYP220" s="1075"/>
      <c r="PYQ220" s="1075"/>
      <c r="PYR220" s="1075"/>
      <c r="PYS220" s="1075"/>
      <c r="PYT220" s="1075"/>
      <c r="PYU220" s="1075"/>
      <c r="PYV220" s="1075"/>
      <c r="PYW220" s="1074" t="s">
        <v>757</v>
      </c>
      <c r="PYX220" s="1075"/>
      <c r="PYY220" s="1075"/>
      <c r="PYZ220" s="1075"/>
      <c r="PZA220" s="1075"/>
      <c r="PZB220" s="1075"/>
      <c r="PZC220" s="1075"/>
      <c r="PZD220" s="1075"/>
      <c r="PZE220" s="1075"/>
      <c r="PZF220" s="1075"/>
      <c r="PZG220" s="1075"/>
      <c r="PZH220" s="1075"/>
      <c r="PZI220" s="1075"/>
      <c r="PZJ220" s="1075"/>
      <c r="PZK220" s="1075"/>
      <c r="PZL220" s="1075"/>
      <c r="PZM220" s="1074" t="s">
        <v>757</v>
      </c>
      <c r="PZN220" s="1075"/>
      <c r="PZO220" s="1075"/>
      <c r="PZP220" s="1075"/>
      <c r="PZQ220" s="1075"/>
      <c r="PZR220" s="1075"/>
      <c r="PZS220" s="1075"/>
      <c r="PZT220" s="1075"/>
      <c r="PZU220" s="1075"/>
      <c r="PZV220" s="1075"/>
      <c r="PZW220" s="1075"/>
      <c r="PZX220" s="1075"/>
      <c r="PZY220" s="1075"/>
      <c r="PZZ220" s="1075"/>
      <c r="QAA220" s="1075"/>
      <c r="QAB220" s="1075"/>
      <c r="QAC220" s="1074" t="s">
        <v>757</v>
      </c>
      <c r="QAD220" s="1075"/>
      <c r="QAE220" s="1075"/>
      <c r="QAF220" s="1075"/>
      <c r="QAG220" s="1075"/>
      <c r="QAH220" s="1075"/>
      <c r="QAI220" s="1075"/>
      <c r="QAJ220" s="1075"/>
      <c r="QAK220" s="1075"/>
      <c r="QAL220" s="1075"/>
      <c r="QAM220" s="1075"/>
      <c r="QAN220" s="1075"/>
      <c r="QAO220" s="1075"/>
      <c r="QAP220" s="1075"/>
      <c r="QAQ220" s="1075"/>
      <c r="QAR220" s="1075"/>
      <c r="QAS220" s="1074" t="s">
        <v>757</v>
      </c>
      <c r="QAT220" s="1075"/>
      <c r="QAU220" s="1075"/>
      <c r="QAV220" s="1075"/>
      <c r="QAW220" s="1075"/>
      <c r="QAX220" s="1075"/>
      <c r="QAY220" s="1075"/>
      <c r="QAZ220" s="1075"/>
      <c r="QBA220" s="1075"/>
      <c r="QBB220" s="1075"/>
      <c r="QBC220" s="1075"/>
      <c r="QBD220" s="1075"/>
      <c r="QBE220" s="1075"/>
      <c r="QBF220" s="1075"/>
      <c r="QBG220" s="1075"/>
      <c r="QBH220" s="1075"/>
      <c r="QBI220" s="1074" t="s">
        <v>757</v>
      </c>
      <c r="QBJ220" s="1075"/>
      <c r="QBK220" s="1075"/>
      <c r="QBL220" s="1075"/>
      <c r="QBM220" s="1075"/>
      <c r="QBN220" s="1075"/>
      <c r="QBO220" s="1075"/>
      <c r="QBP220" s="1075"/>
      <c r="QBQ220" s="1075"/>
      <c r="QBR220" s="1075"/>
      <c r="QBS220" s="1075"/>
      <c r="QBT220" s="1075"/>
      <c r="QBU220" s="1075"/>
      <c r="QBV220" s="1075"/>
      <c r="QBW220" s="1075"/>
      <c r="QBX220" s="1075"/>
      <c r="QBY220" s="1074" t="s">
        <v>757</v>
      </c>
      <c r="QBZ220" s="1075"/>
      <c r="QCA220" s="1075"/>
      <c r="QCB220" s="1075"/>
      <c r="QCC220" s="1075"/>
      <c r="QCD220" s="1075"/>
      <c r="QCE220" s="1075"/>
      <c r="QCF220" s="1075"/>
      <c r="QCG220" s="1075"/>
      <c r="QCH220" s="1075"/>
      <c r="QCI220" s="1075"/>
      <c r="QCJ220" s="1075"/>
      <c r="QCK220" s="1075"/>
      <c r="QCL220" s="1075"/>
      <c r="QCM220" s="1075"/>
      <c r="QCN220" s="1075"/>
      <c r="QCO220" s="1074" t="s">
        <v>757</v>
      </c>
      <c r="QCP220" s="1075"/>
      <c r="QCQ220" s="1075"/>
      <c r="QCR220" s="1075"/>
      <c r="QCS220" s="1075"/>
      <c r="QCT220" s="1075"/>
      <c r="QCU220" s="1075"/>
      <c r="QCV220" s="1075"/>
      <c r="QCW220" s="1075"/>
      <c r="QCX220" s="1075"/>
      <c r="QCY220" s="1075"/>
      <c r="QCZ220" s="1075"/>
      <c r="QDA220" s="1075"/>
      <c r="QDB220" s="1075"/>
      <c r="QDC220" s="1075"/>
      <c r="QDD220" s="1075"/>
      <c r="QDE220" s="1074" t="s">
        <v>757</v>
      </c>
      <c r="QDF220" s="1075"/>
      <c r="QDG220" s="1075"/>
      <c r="QDH220" s="1075"/>
      <c r="QDI220" s="1075"/>
      <c r="QDJ220" s="1075"/>
      <c r="QDK220" s="1075"/>
      <c r="QDL220" s="1075"/>
      <c r="QDM220" s="1075"/>
      <c r="QDN220" s="1075"/>
      <c r="QDO220" s="1075"/>
      <c r="QDP220" s="1075"/>
      <c r="QDQ220" s="1075"/>
      <c r="QDR220" s="1075"/>
      <c r="QDS220" s="1075"/>
      <c r="QDT220" s="1075"/>
      <c r="QDU220" s="1074" t="s">
        <v>757</v>
      </c>
      <c r="QDV220" s="1075"/>
      <c r="QDW220" s="1075"/>
      <c r="QDX220" s="1075"/>
      <c r="QDY220" s="1075"/>
      <c r="QDZ220" s="1075"/>
      <c r="QEA220" s="1075"/>
      <c r="QEB220" s="1075"/>
      <c r="QEC220" s="1075"/>
      <c r="QED220" s="1075"/>
      <c r="QEE220" s="1075"/>
      <c r="QEF220" s="1075"/>
      <c r="QEG220" s="1075"/>
      <c r="QEH220" s="1075"/>
      <c r="QEI220" s="1075"/>
      <c r="QEJ220" s="1075"/>
      <c r="QEK220" s="1074" t="s">
        <v>757</v>
      </c>
      <c r="QEL220" s="1075"/>
      <c r="QEM220" s="1075"/>
      <c r="QEN220" s="1075"/>
      <c r="QEO220" s="1075"/>
      <c r="QEP220" s="1075"/>
      <c r="QEQ220" s="1075"/>
      <c r="QER220" s="1075"/>
      <c r="QES220" s="1075"/>
      <c r="QET220" s="1075"/>
      <c r="QEU220" s="1075"/>
      <c r="QEV220" s="1075"/>
      <c r="QEW220" s="1075"/>
      <c r="QEX220" s="1075"/>
      <c r="QEY220" s="1075"/>
      <c r="QEZ220" s="1075"/>
      <c r="QFA220" s="1074" t="s">
        <v>757</v>
      </c>
      <c r="QFB220" s="1075"/>
      <c r="QFC220" s="1075"/>
      <c r="QFD220" s="1075"/>
      <c r="QFE220" s="1075"/>
      <c r="QFF220" s="1075"/>
      <c r="QFG220" s="1075"/>
      <c r="QFH220" s="1075"/>
      <c r="QFI220" s="1075"/>
      <c r="QFJ220" s="1075"/>
      <c r="QFK220" s="1075"/>
      <c r="QFL220" s="1075"/>
      <c r="QFM220" s="1075"/>
      <c r="QFN220" s="1075"/>
      <c r="QFO220" s="1075"/>
      <c r="QFP220" s="1075"/>
      <c r="QFQ220" s="1074" t="s">
        <v>757</v>
      </c>
      <c r="QFR220" s="1075"/>
      <c r="QFS220" s="1075"/>
      <c r="QFT220" s="1075"/>
      <c r="QFU220" s="1075"/>
      <c r="QFV220" s="1075"/>
      <c r="QFW220" s="1075"/>
      <c r="QFX220" s="1075"/>
      <c r="QFY220" s="1075"/>
      <c r="QFZ220" s="1075"/>
      <c r="QGA220" s="1075"/>
      <c r="QGB220" s="1075"/>
      <c r="QGC220" s="1075"/>
      <c r="QGD220" s="1075"/>
      <c r="QGE220" s="1075"/>
      <c r="QGF220" s="1075"/>
      <c r="QGG220" s="1074" t="s">
        <v>757</v>
      </c>
      <c r="QGH220" s="1075"/>
      <c r="QGI220" s="1075"/>
      <c r="QGJ220" s="1075"/>
      <c r="QGK220" s="1075"/>
      <c r="QGL220" s="1075"/>
      <c r="QGM220" s="1075"/>
      <c r="QGN220" s="1075"/>
      <c r="QGO220" s="1075"/>
      <c r="QGP220" s="1075"/>
      <c r="QGQ220" s="1075"/>
      <c r="QGR220" s="1075"/>
      <c r="QGS220" s="1075"/>
      <c r="QGT220" s="1075"/>
      <c r="QGU220" s="1075"/>
      <c r="QGV220" s="1075"/>
      <c r="QGW220" s="1074" t="s">
        <v>757</v>
      </c>
      <c r="QGX220" s="1075"/>
      <c r="QGY220" s="1075"/>
      <c r="QGZ220" s="1075"/>
      <c r="QHA220" s="1075"/>
      <c r="QHB220" s="1075"/>
      <c r="QHC220" s="1075"/>
      <c r="QHD220" s="1075"/>
      <c r="QHE220" s="1075"/>
      <c r="QHF220" s="1075"/>
      <c r="QHG220" s="1075"/>
      <c r="QHH220" s="1075"/>
      <c r="QHI220" s="1075"/>
      <c r="QHJ220" s="1075"/>
      <c r="QHK220" s="1075"/>
      <c r="QHL220" s="1075"/>
      <c r="QHM220" s="1074" t="s">
        <v>757</v>
      </c>
      <c r="QHN220" s="1075"/>
      <c r="QHO220" s="1075"/>
      <c r="QHP220" s="1075"/>
      <c r="QHQ220" s="1075"/>
      <c r="QHR220" s="1075"/>
      <c r="QHS220" s="1075"/>
      <c r="QHT220" s="1075"/>
      <c r="QHU220" s="1075"/>
      <c r="QHV220" s="1075"/>
      <c r="QHW220" s="1075"/>
      <c r="QHX220" s="1075"/>
      <c r="QHY220" s="1075"/>
      <c r="QHZ220" s="1075"/>
      <c r="QIA220" s="1075"/>
      <c r="QIB220" s="1075"/>
      <c r="QIC220" s="1074" t="s">
        <v>757</v>
      </c>
      <c r="QID220" s="1075"/>
      <c r="QIE220" s="1075"/>
      <c r="QIF220" s="1075"/>
      <c r="QIG220" s="1075"/>
      <c r="QIH220" s="1075"/>
      <c r="QII220" s="1075"/>
      <c r="QIJ220" s="1075"/>
      <c r="QIK220" s="1075"/>
      <c r="QIL220" s="1075"/>
      <c r="QIM220" s="1075"/>
      <c r="QIN220" s="1075"/>
      <c r="QIO220" s="1075"/>
      <c r="QIP220" s="1075"/>
      <c r="QIQ220" s="1075"/>
      <c r="QIR220" s="1075"/>
      <c r="QIS220" s="1074" t="s">
        <v>757</v>
      </c>
      <c r="QIT220" s="1075"/>
      <c r="QIU220" s="1075"/>
      <c r="QIV220" s="1075"/>
      <c r="QIW220" s="1075"/>
      <c r="QIX220" s="1075"/>
      <c r="QIY220" s="1075"/>
      <c r="QIZ220" s="1075"/>
      <c r="QJA220" s="1075"/>
      <c r="QJB220" s="1075"/>
      <c r="QJC220" s="1075"/>
      <c r="QJD220" s="1075"/>
      <c r="QJE220" s="1075"/>
      <c r="QJF220" s="1075"/>
      <c r="QJG220" s="1075"/>
      <c r="QJH220" s="1075"/>
      <c r="QJI220" s="1074" t="s">
        <v>757</v>
      </c>
      <c r="QJJ220" s="1075"/>
      <c r="QJK220" s="1075"/>
      <c r="QJL220" s="1075"/>
      <c r="QJM220" s="1075"/>
      <c r="QJN220" s="1075"/>
      <c r="QJO220" s="1075"/>
      <c r="QJP220" s="1075"/>
      <c r="QJQ220" s="1075"/>
      <c r="QJR220" s="1075"/>
      <c r="QJS220" s="1075"/>
      <c r="QJT220" s="1075"/>
      <c r="QJU220" s="1075"/>
      <c r="QJV220" s="1075"/>
      <c r="QJW220" s="1075"/>
      <c r="QJX220" s="1075"/>
      <c r="QJY220" s="1074" t="s">
        <v>757</v>
      </c>
      <c r="QJZ220" s="1075"/>
      <c r="QKA220" s="1075"/>
      <c r="QKB220" s="1075"/>
      <c r="QKC220" s="1075"/>
      <c r="QKD220" s="1075"/>
      <c r="QKE220" s="1075"/>
      <c r="QKF220" s="1075"/>
      <c r="QKG220" s="1075"/>
      <c r="QKH220" s="1075"/>
      <c r="QKI220" s="1075"/>
      <c r="QKJ220" s="1075"/>
      <c r="QKK220" s="1075"/>
      <c r="QKL220" s="1075"/>
      <c r="QKM220" s="1075"/>
      <c r="QKN220" s="1075"/>
      <c r="QKO220" s="1074" t="s">
        <v>757</v>
      </c>
      <c r="QKP220" s="1075"/>
      <c r="QKQ220" s="1075"/>
      <c r="QKR220" s="1075"/>
      <c r="QKS220" s="1075"/>
      <c r="QKT220" s="1075"/>
      <c r="QKU220" s="1075"/>
      <c r="QKV220" s="1075"/>
      <c r="QKW220" s="1075"/>
      <c r="QKX220" s="1075"/>
      <c r="QKY220" s="1075"/>
      <c r="QKZ220" s="1075"/>
      <c r="QLA220" s="1075"/>
      <c r="QLB220" s="1075"/>
      <c r="QLC220" s="1075"/>
      <c r="QLD220" s="1075"/>
      <c r="QLE220" s="1074" t="s">
        <v>757</v>
      </c>
      <c r="QLF220" s="1075"/>
      <c r="QLG220" s="1075"/>
      <c r="QLH220" s="1075"/>
      <c r="QLI220" s="1075"/>
      <c r="QLJ220" s="1075"/>
      <c r="QLK220" s="1075"/>
      <c r="QLL220" s="1075"/>
      <c r="QLM220" s="1075"/>
      <c r="QLN220" s="1075"/>
      <c r="QLO220" s="1075"/>
      <c r="QLP220" s="1075"/>
      <c r="QLQ220" s="1075"/>
      <c r="QLR220" s="1075"/>
      <c r="QLS220" s="1075"/>
      <c r="QLT220" s="1075"/>
      <c r="QLU220" s="1074" t="s">
        <v>757</v>
      </c>
      <c r="QLV220" s="1075"/>
      <c r="QLW220" s="1075"/>
      <c r="QLX220" s="1075"/>
      <c r="QLY220" s="1075"/>
      <c r="QLZ220" s="1075"/>
      <c r="QMA220" s="1075"/>
      <c r="QMB220" s="1075"/>
      <c r="QMC220" s="1075"/>
      <c r="QMD220" s="1075"/>
      <c r="QME220" s="1075"/>
      <c r="QMF220" s="1075"/>
      <c r="QMG220" s="1075"/>
      <c r="QMH220" s="1075"/>
      <c r="QMI220" s="1075"/>
      <c r="QMJ220" s="1075"/>
      <c r="QMK220" s="1074" t="s">
        <v>757</v>
      </c>
      <c r="QML220" s="1075"/>
      <c r="QMM220" s="1075"/>
      <c r="QMN220" s="1075"/>
      <c r="QMO220" s="1075"/>
      <c r="QMP220" s="1075"/>
      <c r="QMQ220" s="1075"/>
      <c r="QMR220" s="1075"/>
      <c r="QMS220" s="1075"/>
      <c r="QMT220" s="1075"/>
      <c r="QMU220" s="1075"/>
      <c r="QMV220" s="1075"/>
      <c r="QMW220" s="1075"/>
      <c r="QMX220" s="1075"/>
      <c r="QMY220" s="1075"/>
      <c r="QMZ220" s="1075"/>
      <c r="QNA220" s="1074" t="s">
        <v>757</v>
      </c>
      <c r="QNB220" s="1075"/>
      <c r="QNC220" s="1075"/>
      <c r="QND220" s="1075"/>
      <c r="QNE220" s="1075"/>
      <c r="QNF220" s="1075"/>
      <c r="QNG220" s="1075"/>
      <c r="QNH220" s="1075"/>
      <c r="QNI220" s="1075"/>
      <c r="QNJ220" s="1075"/>
      <c r="QNK220" s="1075"/>
      <c r="QNL220" s="1075"/>
      <c r="QNM220" s="1075"/>
      <c r="QNN220" s="1075"/>
      <c r="QNO220" s="1075"/>
      <c r="QNP220" s="1075"/>
      <c r="QNQ220" s="1074" t="s">
        <v>757</v>
      </c>
      <c r="QNR220" s="1075"/>
      <c r="QNS220" s="1075"/>
      <c r="QNT220" s="1075"/>
      <c r="QNU220" s="1075"/>
      <c r="QNV220" s="1075"/>
      <c r="QNW220" s="1075"/>
      <c r="QNX220" s="1075"/>
      <c r="QNY220" s="1075"/>
      <c r="QNZ220" s="1075"/>
      <c r="QOA220" s="1075"/>
      <c r="QOB220" s="1075"/>
      <c r="QOC220" s="1075"/>
      <c r="QOD220" s="1075"/>
      <c r="QOE220" s="1075"/>
      <c r="QOF220" s="1075"/>
      <c r="QOG220" s="1074" t="s">
        <v>757</v>
      </c>
      <c r="QOH220" s="1075"/>
      <c r="QOI220" s="1075"/>
      <c r="QOJ220" s="1075"/>
      <c r="QOK220" s="1075"/>
      <c r="QOL220" s="1075"/>
      <c r="QOM220" s="1075"/>
      <c r="QON220" s="1075"/>
      <c r="QOO220" s="1075"/>
      <c r="QOP220" s="1075"/>
      <c r="QOQ220" s="1075"/>
      <c r="QOR220" s="1075"/>
      <c r="QOS220" s="1075"/>
      <c r="QOT220" s="1075"/>
      <c r="QOU220" s="1075"/>
      <c r="QOV220" s="1075"/>
      <c r="QOW220" s="1074" t="s">
        <v>757</v>
      </c>
      <c r="QOX220" s="1075"/>
      <c r="QOY220" s="1075"/>
      <c r="QOZ220" s="1075"/>
      <c r="QPA220" s="1075"/>
      <c r="QPB220" s="1075"/>
      <c r="QPC220" s="1075"/>
      <c r="QPD220" s="1075"/>
      <c r="QPE220" s="1075"/>
      <c r="QPF220" s="1075"/>
      <c r="QPG220" s="1075"/>
      <c r="QPH220" s="1075"/>
      <c r="QPI220" s="1075"/>
      <c r="QPJ220" s="1075"/>
      <c r="QPK220" s="1075"/>
      <c r="QPL220" s="1075"/>
      <c r="QPM220" s="1074" t="s">
        <v>757</v>
      </c>
      <c r="QPN220" s="1075"/>
      <c r="QPO220" s="1075"/>
      <c r="QPP220" s="1075"/>
      <c r="QPQ220" s="1075"/>
      <c r="QPR220" s="1075"/>
      <c r="QPS220" s="1075"/>
      <c r="QPT220" s="1075"/>
      <c r="QPU220" s="1075"/>
      <c r="QPV220" s="1075"/>
      <c r="QPW220" s="1075"/>
      <c r="QPX220" s="1075"/>
      <c r="QPY220" s="1075"/>
      <c r="QPZ220" s="1075"/>
      <c r="QQA220" s="1075"/>
      <c r="QQB220" s="1075"/>
      <c r="QQC220" s="1074" t="s">
        <v>757</v>
      </c>
      <c r="QQD220" s="1075"/>
      <c r="QQE220" s="1075"/>
      <c r="QQF220" s="1075"/>
      <c r="QQG220" s="1075"/>
      <c r="QQH220" s="1075"/>
      <c r="QQI220" s="1075"/>
      <c r="QQJ220" s="1075"/>
      <c r="QQK220" s="1075"/>
      <c r="QQL220" s="1075"/>
      <c r="QQM220" s="1075"/>
      <c r="QQN220" s="1075"/>
      <c r="QQO220" s="1075"/>
      <c r="QQP220" s="1075"/>
      <c r="QQQ220" s="1075"/>
      <c r="QQR220" s="1075"/>
      <c r="QQS220" s="1074" t="s">
        <v>757</v>
      </c>
      <c r="QQT220" s="1075"/>
      <c r="QQU220" s="1075"/>
      <c r="QQV220" s="1075"/>
      <c r="QQW220" s="1075"/>
      <c r="QQX220" s="1075"/>
      <c r="QQY220" s="1075"/>
      <c r="QQZ220" s="1075"/>
      <c r="QRA220" s="1075"/>
      <c r="QRB220" s="1075"/>
      <c r="QRC220" s="1075"/>
      <c r="QRD220" s="1075"/>
      <c r="QRE220" s="1075"/>
      <c r="QRF220" s="1075"/>
      <c r="QRG220" s="1075"/>
      <c r="QRH220" s="1075"/>
      <c r="QRI220" s="1074" t="s">
        <v>757</v>
      </c>
      <c r="QRJ220" s="1075"/>
      <c r="QRK220" s="1075"/>
      <c r="QRL220" s="1075"/>
      <c r="QRM220" s="1075"/>
      <c r="QRN220" s="1075"/>
      <c r="QRO220" s="1075"/>
      <c r="QRP220" s="1075"/>
      <c r="QRQ220" s="1075"/>
      <c r="QRR220" s="1075"/>
      <c r="QRS220" s="1075"/>
      <c r="QRT220" s="1075"/>
      <c r="QRU220" s="1075"/>
      <c r="QRV220" s="1075"/>
      <c r="QRW220" s="1075"/>
      <c r="QRX220" s="1075"/>
      <c r="QRY220" s="1074" t="s">
        <v>757</v>
      </c>
      <c r="QRZ220" s="1075"/>
      <c r="QSA220" s="1075"/>
      <c r="QSB220" s="1075"/>
      <c r="QSC220" s="1075"/>
      <c r="QSD220" s="1075"/>
      <c r="QSE220" s="1075"/>
      <c r="QSF220" s="1075"/>
      <c r="QSG220" s="1075"/>
      <c r="QSH220" s="1075"/>
      <c r="QSI220" s="1075"/>
      <c r="QSJ220" s="1075"/>
      <c r="QSK220" s="1075"/>
      <c r="QSL220" s="1075"/>
      <c r="QSM220" s="1075"/>
      <c r="QSN220" s="1075"/>
      <c r="QSO220" s="1074" t="s">
        <v>757</v>
      </c>
      <c r="QSP220" s="1075"/>
      <c r="QSQ220" s="1075"/>
      <c r="QSR220" s="1075"/>
      <c r="QSS220" s="1075"/>
      <c r="QST220" s="1075"/>
      <c r="QSU220" s="1075"/>
      <c r="QSV220" s="1075"/>
      <c r="QSW220" s="1075"/>
      <c r="QSX220" s="1075"/>
      <c r="QSY220" s="1075"/>
      <c r="QSZ220" s="1075"/>
      <c r="QTA220" s="1075"/>
      <c r="QTB220" s="1075"/>
      <c r="QTC220" s="1075"/>
      <c r="QTD220" s="1075"/>
      <c r="QTE220" s="1074" t="s">
        <v>757</v>
      </c>
      <c r="QTF220" s="1075"/>
      <c r="QTG220" s="1075"/>
      <c r="QTH220" s="1075"/>
      <c r="QTI220" s="1075"/>
      <c r="QTJ220" s="1075"/>
      <c r="QTK220" s="1075"/>
      <c r="QTL220" s="1075"/>
      <c r="QTM220" s="1075"/>
      <c r="QTN220" s="1075"/>
      <c r="QTO220" s="1075"/>
      <c r="QTP220" s="1075"/>
      <c r="QTQ220" s="1075"/>
      <c r="QTR220" s="1075"/>
      <c r="QTS220" s="1075"/>
      <c r="QTT220" s="1075"/>
      <c r="QTU220" s="1074" t="s">
        <v>757</v>
      </c>
      <c r="QTV220" s="1075"/>
      <c r="QTW220" s="1075"/>
      <c r="QTX220" s="1075"/>
      <c r="QTY220" s="1075"/>
      <c r="QTZ220" s="1075"/>
      <c r="QUA220" s="1075"/>
      <c r="QUB220" s="1075"/>
      <c r="QUC220" s="1075"/>
      <c r="QUD220" s="1075"/>
      <c r="QUE220" s="1075"/>
      <c r="QUF220" s="1075"/>
      <c r="QUG220" s="1075"/>
      <c r="QUH220" s="1075"/>
      <c r="QUI220" s="1075"/>
      <c r="QUJ220" s="1075"/>
      <c r="QUK220" s="1074" t="s">
        <v>757</v>
      </c>
      <c r="QUL220" s="1075"/>
      <c r="QUM220" s="1075"/>
      <c r="QUN220" s="1075"/>
      <c r="QUO220" s="1075"/>
      <c r="QUP220" s="1075"/>
      <c r="QUQ220" s="1075"/>
      <c r="QUR220" s="1075"/>
      <c r="QUS220" s="1075"/>
      <c r="QUT220" s="1075"/>
      <c r="QUU220" s="1075"/>
      <c r="QUV220" s="1075"/>
      <c r="QUW220" s="1075"/>
      <c r="QUX220" s="1075"/>
      <c r="QUY220" s="1075"/>
      <c r="QUZ220" s="1075"/>
      <c r="QVA220" s="1074" t="s">
        <v>757</v>
      </c>
      <c r="QVB220" s="1075"/>
      <c r="QVC220" s="1075"/>
      <c r="QVD220" s="1075"/>
      <c r="QVE220" s="1075"/>
      <c r="QVF220" s="1075"/>
      <c r="QVG220" s="1075"/>
      <c r="QVH220" s="1075"/>
      <c r="QVI220" s="1075"/>
      <c r="QVJ220" s="1075"/>
      <c r="QVK220" s="1075"/>
      <c r="QVL220" s="1075"/>
      <c r="QVM220" s="1075"/>
      <c r="QVN220" s="1075"/>
      <c r="QVO220" s="1075"/>
      <c r="QVP220" s="1075"/>
      <c r="QVQ220" s="1074" t="s">
        <v>757</v>
      </c>
      <c r="QVR220" s="1075"/>
      <c r="QVS220" s="1075"/>
      <c r="QVT220" s="1075"/>
      <c r="QVU220" s="1075"/>
      <c r="QVV220" s="1075"/>
      <c r="QVW220" s="1075"/>
      <c r="QVX220" s="1075"/>
      <c r="QVY220" s="1075"/>
      <c r="QVZ220" s="1075"/>
      <c r="QWA220" s="1075"/>
      <c r="QWB220" s="1075"/>
      <c r="QWC220" s="1075"/>
      <c r="QWD220" s="1075"/>
      <c r="QWE220" s="1075"/>
      <c r="QWF220" s="1075"/>
      <c r="QWG220" s="1074" t="s">
        <v>757</v>
      </c>
      <c r="QWH220" s="1075"/>
      <c r="QWI220" s="1075"/>
      <c r="QWJ220" s="1075"/>
      <c r="QWK220" s="1075"/>
      <c r="QWL220" s="1075"/>
      <c r="QWM220" s="1075"/>
      <c r="QWN220" s="1075"/>
      <c r="QWO220" s="1075"/>
      <c r="QWP220" s="1075"/>
      <c r="QWQ220" s="1075"/>
      <c r="QWR220" s="1075"/>
      <c r="QWS220" s="1075"/>
      <c r="QWT220" s="1075"/>
      <c r="QWU220" s="1075"/>
      <c r="QWV220" s="1075"/>
      <c r="QWW220" s="1074" t="s">
        <v>757</v>
      </c>
      <c r="QWX220" s="1075"/>
      <c r="QWY220" s="1075"/>
      <c r="QWZ220" s="1075"/>
      <c r="QXA220" s="1075"/>
      <c r="QXB220" s="1075"/>
      <c r="QXC220" s="1075"/>
      <c r="QXD220" s="1075"/>
      <c r="QXE220" s="1075"/>
      <c r="QXF220" s="1075"/>
      <c r="QXG220" s="1075"/>
      <c r="QXH220" s="1075"/>
      <c r="QXI220" s="1075"/>
      <c r="QXJ220" s="1075"/>
      <c r="QXK220" s="1075"/>
      <c r="QXL220" s="1075"/>
      <c r="QXM220" s="1074" t="s">
        <v>757</v>
      </c>
      <c r="QXN220" s="1075"/>
      <c r="QXO220" s="1075"/>
      <c r="QXP220" s="1075"/>
      <c r="QXQ220" s="1075"/>
      <c r="QXR220" s="1075"/>
      <c r="QXS220" s="1075"/>
      <c r="QXT220" s="1075"/>
      <c r="QXU220" s="1075"/>
      <c r="QXV220" s="1075"/>
      <c r="QXW220" s="1075"/>
      <c r="QXX220" s="1075"/>
      <c r="QXY220" s="1075"/>
      <c r="QXZ220" s="1075"/>
      <c r="QYA220" s="1075"/>
      <c r="QYB220" s="1075"/>
      <c r="QYC220" s="1074" t="s">
        <v>757</v>
      </c>
      <c r="QYD220" s="1075"/>
      <c r="QYE220" s="1075"/>
      <c r="QYF220" s="1075"/>
      <c r="QYG220" s="1075"/>
      <c r="QYH220" s="1075"/>
      <c r="QYI220" s="1075"/>
      <c r="QYJ220" s="1075"/>
      <c r="QYK220" s="1075"/>
      <c r="QYL220" s="1075"/>
      <c r="QYM220" s="1075"/>
      <c r="QYN220" s="1075"/>
      <c r="QYO220" s="1075"/>
      <c r="QYP220" s="1075"/>
      <c r="QYQ220" s="1075"/>
      <c r="QYR220" s="1075"/>
      <c r="QYS220" s="1074" t="s">
        <v>757</v>
      </c>
      <c r="QYT220" s="1075"/>
      <c r="QYU220" s="1075"/>
      <c r="QYV220" s="1075"/>
      <c r="QYW220" s="1075"/>
      <c r="QYX220" s="1075"/>
      <c r="QYY220" s="1075"/>
      <c r="QYZ220" s="1075"/>
      <c r="QZA220" s="1075"/>
      <c r="QZB220" s="1075"/>
      <c r="QZC220" s="1075"/>
      <c r="QZD220" s="1075"/>
      <c r="QZE220" s="1075"/>
      <c r="QZF220" s="1075"/>
      <c r="QZG220" s="1075"/>
      <c r="QZH220" s="1075"/>
      <c r="QZI220" s="1074" t="s">
        <v>757</v>
      </c>
      <c r="QZJ220" s="1075"/>
      <c r="QZK220" s="1075"/>
      <c r="QZL220" s="1075"/>
      <c r="QZM220" s="1075"/>
      <c r="QZN220" s="1075"/>
      <c r="QZO220" s="1075"/>
      <c r="QZP220" s="1075"/>
      <c r="QZQ220" s="1075"/>
      <c r="QZR220" s="1075"/>
      <c r="QZS220" s="1075"/>
      <c r="QZT220" s="1075"/>
      <c r="QZU220" s="1075"/>
      <c r="QZV220" s="1075"/>
      <c r="QZW220" s="1075"/>
      <c r="QZX220" s="1075"/>
      <c r="QZY220" s="1074" t="s">
        <v>757</v>
      </c>
      <c r="QZZ220" s="1075"/>
      <c r="RAA220" s="1075"/>
      <c r="RAB220" s="1075"/>
      <c r="RAC220" s="1075"/>
      <c r="RAD220" s="1075"/>
      <c r="RAE220" s="1075"/>
      <c r="RAF220" s="1075"/>
      <c r="RAG220" s="1075"/>
      <c r="RAH220" s="1075"/>
      <c r="RAI220" s="1075"/>
      <c r="RAJ220" s="1075"/>
      <c r="RAK220" s="1075"/>
      <c r="RAL220" s="1075"/>
      <c r="RAM220" s="1075"/>
      <c r="RAN220" s="1075"/>
      <c r="RAO220" s="1074" t="s">
        <v>757</v>
      </c>
      <c r="RAP220" s="1075"/>
      <c r="RAQ220" s="1075"/>
      <c r="RAR220" s="1075"/>
      <c r="RAS220" s="1075"/>
      <c r="RAT220" s="1075"/>
      <c r="RAU220" s="1075"/>
      <c r="RAV220" s="1075"/>
      <c r="RAW220" s="1075"/>
      <c r="RAX220" s="1075"/>
      <c r="RAY220" s="1075"/>
      <c r="RAZ220" s="1075"/>
      <c r="RBA220" s="1075"/>
      <c r="RBB220" s="1075"/>
      <c r="RBC220" s="1075"/>
      <c r="RBD220" s="1075"/>
      <c r="RBE220" s="1074" t="s">
        <v>757</v>
      </c>
      <c r="RBF220" s="1075"/>
      <c r="RBG220" s="1075"/>
      <c r="RBH220" s="1075"/>
      <c r="RBI220" s="1075"/>
      <c r="RBJ220" s="1075"/>
      <c r="RBK220" s="1075"/>
      <c r="RBL220" s="1075"/>
      <c r="RBM220" s="1075"/>
      <c r="RBN220" s="1075"/>
      <c r="RBO220" s="1075"/>
      <c r="RBP220" s="1075"/>
      <c r="RBQ220" s="1075"/>
      <c r="RBR220" s="1075"/>
      <c r="RBS220" s="1075"/>
      <c r="RBT220" s="1075"/>
      <c r="RBU220" s="1074" t="s">
        <v>757</v>
      </c>
      <c r="RBV220" s="1075"/>
      <c r="RBW220" s="1075"/>
      <c r="RBX220" s="1075"/>
      <c r="RBY220" s="1075"/>
      <c r="RBZ220" s="1075"/>
      <c r="RCA220" s="1075"/>
      <c r="RCB220" s="1075"/>
      <c r="RCC220" s="1075"/>
      <c r="RCD220" s="1075"/>
      <c r="RCE220" s="1075"/>
      <c r="RCF220" s="1075"/>
      <c r="RCG220" s="1075"/>
      <c r="RCH220" s="1075"/>
      <c r="RCI220" s="1075"/>
      <c r="RCJ220" s="1075"/>
      <c r="RCK220" s="1074" t="s">
        <v>757</v>
      </c>
      <c r="RCL220" s="1075"/>
      <c r="RCM220" s="1075"/>
      <c r="RCN220" s="1075"/>
      <c r="RCO220" s="1075"/>
      <c r="RCP220" s="1075"/>
      <c r="RCQ220" s="1075"/>
      <c r="RCR220" s="1075"/>
      <c r="RCS220" s="1075"/>
      <c r="RCT220" s="1075"/>
      <c r="RCU220" s="1075"/>
      <c r="RCV220" s="1075"/>
      <c r="RCW220" s="1075"/>
      <c r="RCX220" s="1075"/>
      <c r="RCY220" s="1075"/>
      <c r="RCZ220" s="1075"/>
      <c r="RDA220" s="1074" t="s">
        <v>757</v>
      </c>
      <c r="RDB220" s="1075"/>
      <c r="RDC220" s="1075"/>
      <c r="RDD220" s="1075"/>
      <c r="RDE220" s="1075"/>
      <c r="RDF220" s="1075"/>
      <c r="RDG220" s="1075"/>
      <c r="RDH220" s="1075"/>
      <c r="RDI220" s="1075"/>
      <c r="RDJ220" s="1075"/>
      <c r="RDK220" s="1075"/>
      <c r="RDL220" s="1075"/>
      <c r="RDM220" s="1075"/>
      <c r="RDN220" s="1075"/>
      <c r="RDO220" s="1075"/>
      <c r="RDP220" s="1075"/>
      <c r="RDQ220" s="1074" t="s">
        <v>757</v>
      </c>
      <c r="RDR220" s="1075"/>
      <c r="RDS220" s="1075"/>
      <c r="RDT220" s="1075"/>
      <c r="RDU220" s="1075"/>
      <c r="RDV220" s="1075"/>
      <c r="RDW220" s="1075"/>
      <c r="RDX220" s="1075"/>
      <c r="RDY220" s="1075"/>
      <c r="RDZ220" s="1075"/>
      <c r="REA220" s="1075"/>
      <c r="REB220" s="1075"/>
      <c r="REC220" s="1075"/>
      <c r="RED220" s="1075"/>
      <c r="REE220" s="1075"/>
      <c r="REF220" s="1075"/>
      <c r="REG220" s="1074" t="s">
        <v>757</v>
      </c>
      <c r="REH220" s="1075"/>
      <c r="REI220" s="1075"/>
      <c r="REJ220" s="1075"/>
      <c r="REK220" s="1075"/>
      <c r="REL220" s="1075"/>
      <c r="REM220" s="1075"/>
      <c r="REN220" s="1075"/>
      <c r="REO220" s="1075"/>
      <c r="REP220" s="1075"/>
      <c r="REQ220" s="1075"/>
      <c r="RER220" s="1075"/>
      <c r="RES220" s="1075"/>
      <c r="RET220" s="1075"/>
      <c r="REU220" s="1075"/>
      <c r="REV220" s="1075"/>
      <c r="REW220" s="1074" t="s">
        <v>757</v>
      </c>
      <c r="REX220" s="1075"/>
      <c r="REY220" s="1075"/>
      <c r="REZ220" s="1075"/>
      <c r="RFA220" s="1075"/>
      <c r="RFB220" s="1075"/>
      <c r="RFC220" s="1075"/>
      <c r="RFD220" s="1075"/>
      <c r="RFE220" s="1075"/>
      <c r="RFF220" s="1075"/>
      <c r="RFG220" s="1075"/>
      <c r="RFH220" s="1075"/>
      <c r="RFI220" s="1075"/>
      <c r="RFJ220" s="1075"/>
      <c r="RFK220" s="1075"/>
      <c r="RFL220" s="1075"/>
      <c r="RFM220" s="1074" t="s">
        <v>757</v>
      </c>
      <c r="RFN220" s="1075"/>
      <c r="RFO220" s="1075"/>
      <c r="RFP220" s="1075"/>
      <c r="RFQ220" s="1075"/>
      <c r="RFR220" s="1075"/>
      <c r="RFS220" s="1075"/>
      <c r="RFT220" s="1075"/>
      <c r="RFU220" s="1075"/>
      <c r="RFV220" s="1075"/>
      <c r="RFW220" s="1075"/>
      <c r="RFX220" s="1075"/>
      <c r="RFY220" s="1075"/>
      <c r="RFZ220" s="1075"/>
      <c r="RGA220" s="1075"/>
      <c r="RGB220" s="1075"/>
      <c r="RGC220" s="1074" t="s">
        <v>757</v>
      </c>
      <c r="RGD220" s="1075"/>
      <c r="RGE220" s="1075"/>
      <c r="RGF220" s="1075"/>
      <c r="RGG220" s="1075"/>
      <c r="RGH220" s="1075"/>
      <c r="RGI220" s="1075"/>
      <c r="RGJ220" s="1075"/>
      <c r="RGK220" s="1075"/>
      <c r="RGL220" s="1075"/>
      <c r="RGM220" s="1075"/>
      <c r="RGN220" s="1075"/>
      <c r="RGO220" s="1075"/>
      <c r="RGP220" s="1075"/>
      <c r="RGQ220" s="1075"/>
      <c r="RGR220" s="1075"/>
      <c r="RGS220" s="1074" t="s">
        <v>757</v>
      </c>
      <c r="RGT220" s="1075"/>
      <c r="RGU220" s="1075"/>
      <c r="RGV220" s="1075"/>
      <c r="RGW220" s="1075"/>
      <c r="RGX220" s="1075"/>
      <c r="RGY220" s="1075"/>
      <c r="RGZ220" s="1075"/>
      <c r="RHA220" s="1075"/>
      <c r="RHB220" s="1075"/>
      <c r="RHC220" s="1075"/>
      <c r="RHD220" s="1075"/>
      <c r="RHE220" s="1075"/>
      <c r="RHF220" s="1075"/>
      <c r="RHG220" s="1075"/>
      <c r="RHH220" s="1075"/>
      <c r="RHI220" s="1074" t="s">
        <v>757</v>
      </c>
      <c r="RHJ220" s="1075"/>
      <c r="RHK220" s="1075"/>
      <c r="RHL220" s="1075"/>
      <c r="RHM220" s="1075"/>
      <c r="RHN220" s="1075"/>
      <c r="RHO220" s="1075"/>
      <c r="RHP220" s="1075"/>
      <c r="RHQ220" s="1075"/>
      <c r="RHR220" s="1075"/>
      <c r="RHS220" s="1075"/>
      <c r="RHT220" s="1075"/>
      <c r="RHU220" s="1075"/>
      <c r="RHV220" s="1075"/>
      <c r="RHW220" s="1075"/>
      <c r="RHX220" s="1075"/>
      <c r="RHY220" s="1074" t="s">
        <v>757</v>
      </c>
      <c r="RHZ220" s="1075"/>
      <c r="RIA220" s="1075"/>
      <c r="RIB220" s="1075"/>
      <c r="RIC220" s="1075"/>
      <c r="RID220" s="1075"/>
      <c r="RIE220" s="1075"/>
      <c r="RIF220" s="1075"/>
      <c r="RIG220" s="1075"/>
      <c r="RIH220" s="1075"/>
      <c r="RII220" s="1075"/>
      <c r="RIJ220" s="1075"/>
      <c r="RIK220" s="1075"/>
      <c r="RIL220" s="1075"/>
      <c r="RIM220" s="1075"/>
      <c r="RIN220" s="1075"/>
      <c r="RIO220" s="1074" t="s">
        <v>757</v>
      </c>
      <c r="RIP220" s="1075"/>
      <c r="RIQ220" s="1075"/>
      <c r="RIR220" s="1075"/>
      <c r="RIS220" s="1075"/>
      <c r="RIT220" s="1075"/>
      <c r="RIU220" s="1075"/>
      <c r="RIV220" s="1075"/>
      <c r="RIW220" s="1075"/>
      <c r="RIX220" s="1075"/>
      <c r="RIY220" s="1075"/>
      <c r="RIZ220" s="1075"/>
      <c r="RJA220" s="1075"/>
      <c r="RJB220" s="1075"/>
      <c r="RJC220" s="1075"/>
      <c r="RJD220" s="1075"/>
      <c r="RJE220" s="1074" t="s">
        <v>757</v>
      </c>
      <c r="RJF220" s="1075"/>
      <c r="RJG220" s="1075"/>
      <c r="RJH220" s="1075"/>
      <c r="RJI220" s="1075"/>
      <c r="RJJ220" s="1075"/>
      <c r="RJK220" s="1075"/>
      <c r="RJL220" s="1075"/>
      <c r="RJM220" s="1075"/>
      <c r="RJN220" s="1075"/>
      <c r="RJO220" s="1075"/>
      <c r="RJP220" s="1075"/>
      <c r="RJQ220" s="1075"/>
      <c r="RJR220" s="1075"/>
      <c r="RJS220" s="1075"/>
      <c r="RJT220" s="1075"/>
      <c r="RJU220" s="1074" t="s">
        <v>757</v>
      </c>
      <c r="RJV220" s="1075"/>
      <c r="RJW220" s="1075"/>
      <c r="RJX220" s="1075"/>
      <c r="RJY220" s="1075"/>
      <c r="RJZ220" s="1075"/>
      <c r="RKA220" s="1075"/>
      <c r="RKB220" s="1075"/>
      <c r="RKC220" s="1075"/>
      <c r="RKD220" s="1075"/>
      <c r="RKE220" s="1075"/>
      <c r="RKF220" s="1075"/>
      <c r="RKG220" s="1075"/>
      <c r="RKH220" s="1075"/>
      <c r="RKI220" s="1075"/>
      <c r="RKJ220" s="1075"/>
      <c r="RKK220" s="1074" t="s">
        <v>757</v>
      </c>
      <c r="RKL220" s="1075"/>
      <c r="RKM220" s="1075"/>
      <c r="RKN220" s="1075"/>
      <c r="RKO220" s="1075"/>
      <c r="RKP220" s="1075"/>
      <c r="RKQ220" s="1075"/>
      <c r="RKR220" s="1075"/>
      <c r="RKS220" s="1075"/>
      <c r="RKT220" s="1075"/>
      <c r="RKU220" s="1075"/>
      <c r="RKV220" s="1075"/>
      <c r="RKW220" s="1075"/>
      <c r="RKX220" s="1075"/>
      <c r="RKY220" s="1075"/>
      <c r="RKZ220" s="1075"/>
      <c r="RLA220" s="1074" t="s">
        <v>757</v>
      </c>
      <c r="RLB220" s="1075"/>
      <c r="RLC220" s="1075"/>
      <c r="RLD220" s="1075"/>
      <c r="RLE220" s="1075"/>
      <c r="RLF220" s="1075"/>
      <c r="RLG220" s="1075"/>
      <c r="RLH220" s="1075"/>
      <c r="RLI220" s="1075"/>
      <c r="RLJ220" s="1075"/>
      <c r="RLK220" s="1075"/>
      <c r="RLL220" s="1075"/>
      <c r="RLM220" s="1075"/>
      <c r="RLN220" s="1075"/>
      <c r="RLO220" s="1075"/>
      <c r="RLP220" s="1075"/>
      <c r="RLQ220" s="1074" t="s">
        <v>757</v>
      </c>
      <c r="RLR220" s="1075"/>
      <c r="RLS220" s="1075"/>
      <c r="RLT220" s="1075"/>
      <c r="RLU220" s="1075"/>
      <c r="RLV220" s="1075"/>
      <c r="RLW220" s="1075"/>
      <c r="RLX220" s="1075"/>
      <c r="RLY220" s="1075"/>
      <c r="RLZ220" s="1075"/>
      <c r="RMA220" s="1075"/>
      <c r="RMB220" s="1075"/>
      <c r="RMC220" s="1075"/>
      <c r="RMD220" s="1075"/>
      <c r="RME220" s="1075"/>
      <c r="RMF220" s="1075"/>
      <c r="RMG220" s="1074" t="s">
        <v>757</v>
      </c>
      <c r="RMH220" s="1075"/>
      <c r="RMI220" s="1075"/>
      <c r="RMJ220" s="1075"/>
      <c r="RMK220" s="1075"/>
      <c r="RML220" s="1075"/>
      <c r="RMM220" s="1075"/>
      <c r="RMN220" s="1075"/>
      <c r="RMO220" s="1075"/>
      <c r="RMP220" s="1075"/>
      <c r="RMQ220" s="1075"/>
      <c r="RMR220" s="1075"/>
      <c r="RMS220" s="1075"/>
      <c r="RMT220" s="1075"/>
      <c r="RMU220" s="1075"/>
      <c r="RMV220" s="1075"/>
      <c r="RMW220" s="1074" t="s">
        <v>757</v>
      </c>
      <c r="RMX220" s="1075"/>
      <c r="RMY220" s="1075"/>
      <c r="RMZ220" s="1075"/>
      <c r="RNA220" s="1075"/>
      <c r="RNB220" s="1075"/>
      <c r="RNC220" s="1075"/>
      <c r="RND220" s="1075"/>
      <c r="RNE220" s="1075"/>
      <c r="RNF220" s="1075"/>
      <c r="RNG220" s="1075"/>
      <c r="RNH220" s="1075"/>
      <c r="RNI220" s="1075"/>
      <c r="RNJ220" s="1075"/>
      <c r="RNK220" s="1075"/>
      <c r="RNL220" s="1075"/>
      <c r="RNM220" s="1074" t="s">
        <v>757</v>
      </c>
      <c r="RNN220" s="1075"/>
      <c r="RNO220" s="1075"/>
      <c r="RNP220" s="1075"/>
      <c r="RNQ220" s="1075"/>
      <c r="RNR220" s="1075"/>
      <c r="RNS220" s="1075"/>
      <c r="RNT220" s="1075"/>
      <c r="RNU220" s="1075"/>
      <c r="RNV220" s="1075"/>
      <c r="RNW220" s="1075"/>
      <c r="RNX220" s="1075"/>
      <c r="RNY220" s="1075"/>
      <c r="RNZ220" s="1075"/>
      <c r="ROA220" s="1075"/>
      <c r="ROB220" s="1075"/>
      <c r="ROC220" s="1074" t="s">
        <v>757</v>
      </c>
      <c r="ROD220" s="1075"/>
      <c r="ROE220" s="1075"/>
      <c r="ROF220" s="1075"/>
      <c r="ROG220" s="1075"/>
      <c r="ROH220" s="1075"/>
      <c r="ROI220" s="1075"/>
      <c r="ROJ220" s="1075"/>
      <c r="ROK220" s="1075"/>
      <c r="ROL220" s="1075"/>
      <c r="ROM220" s="1075"/>
      <c r="RON220" s="1075"/>
      <c r="ROO220" s="1075"/>
      <c r="ROP220" s="1075"/>
      <c r="ROQ220" s="1075"/>
      <c r="ROR220" s="1075"/>
      <c r="ROS220" s="1074" t="s">
        <v>757</v>
      </c>
      <c r="ROT220" s="1075"/>
      <c r="ROU220" s="1075"/>
      <c r="ROV220" s="1075"/>
      <c r="ROW220" s="1075"/>
      <c r="ROX220" s="1075"/>
      <c r="ROY220" s="1075"/>
      <c r="ROZ220" s="1075"/>
      <c r="RPA220" s="1075"/>
      <c r="RPB220" s="1075"/>
      <c r="RPC220" s="1075"/>
      <c r="RPD220" s="1075"/>
      <c r="RPE220" s="1075"/>
      <c r="RPF220" s="1075"/>
      <c r="RPG220" s="1075"/>
      <c r="RPH220" s="1075"/>
      <c r="RPI220" s="1074" t="s">
        <v>757</v>
      </c>
      <c r="RPJ220" s="1075"/>
      <c r="RPK220" s="1075"/>
      <c r="RPL220" s="1075"/>
      <c r="RPM220" s="1075"/>
      <c r="RPN220" s="1075"/>
      <c r="RPO220" s="1075"/>
      <c r="RPP220" s="1075"/>
      <c r="RPQ220" s="1075"/>
      <c r="RPR220" s="1075"/>
      <c r="RPS220" s="1075"/>
      <c r="RPT220" s="1075"/>
      <c r="RPU220" s="1075"/>
      <c r="RPV220" s="1075"/>
      <c r="RPW220" s="1075"/>
      <c r="RPX220" s="1075"/>
      <c r="RPY220" s="1074" t="s">
        <v>757</v>
      </c>
      <c r="RPZ220" s="1075"/>
      <c r="RQA220" s="1075"/>
      <c r="RQB220" s="1075"/>
      <c r="RQC220" s="1075"/>
      <c r="RQD220" s="1075"/>
      <c r="RQE220" s="1075"/>
      <c r="RQF220" s="1075"/>
      <c r="RQG220" s="1075"/>
      <c r="RQH220" s="1075"/>
      <c r="RQI220" s="1075"/>
      <c r="RQJ220" s="1075"/>
      <c r="RQK220" s="1075"/>
      <c r="RQL220" s="1075"/>
      <c r="RQM220" s="1075"/>
      <c r="RQN220" s="1075"/>
      <c r="RQO220" s="1074" t="s">
        <v>757</v>
      </c>
      <c r="RQP220" s="1075"/>
      <c r="RQQ220" s="1075"/>
      <c r="RQR220" s="1075"/>
      <c r="RQS220" s="1075"/>
      <c r="RQT220" s="1075"/>
      <c r="RQU220" s="1075"/>
      <c r="RQV220" s="1075"/>
      <c r="RQW220" s="1075"/>
      <c r="RQX220" s="1075"/>
      <c r="RQY220" s="1075"/>
      <c r="RQZ220" s="1075"/>
      <c r="RRA220" s="1075"/>
      <c r="RRB220" s="1075"/>
      <c r="RRC220" s="1075"/>
      <c r="RRD220" s="1075"/>
      <c r="RRE220" s="1074" t="s">
        <v>757</v>
      </c>
      <c r="RRF220" s="1075"/>
      <c r="RRG220" s="1075"/>
      <c r="RRH220" s="1075"/>
      <c r="RRI220" s="1075"/>
      <c r="RRJ220" s="1075"/>
      <c r="RRK220" s="1075"/>
      <c r="RRL220" s="1075"/>
      <c r="RRM220" s="1075"/>
      <c r="RRN220" s="1075"/>
      <c r="RRO220" s="1075"/>
      <c r="RRP220" s="1075"/>
      <c r="RRQ220" s="1075"/>
      <c r="RRR220" s="1075"/>
      <c r="RRS220" s="1075"/>
      <c r="RRT220" s="1075"/>
      <c r="RRU220" s="1074" t="s">
        <v>757</v>
      </c>
      <c r="RRV220" s="1075"/>
      <c r="RRW220" s="1075"/>
      <c r="RRX220" s="1075"/>
      <c r="RRY220" s="1075"/>
      <c r="RRZ220" s="1075"/>
      <c r="RSA220" s="1075"/>
      <c r="RSB220" s="1075"/>
      <c r="RSC220" s="1075"/>
      <c r="RSD220" s="1075"/>
      <c r="RSE220" s="1075"/>
      <c r="RSF220" s="1075"/>
      <c r="RSG220" s="1075"/>
      <c r="RSH220" s="1075"/>
      <c r="RSI220" s="1075"/>
      <c r="RSJ220" s="1075"/>
      <c r="RSK220" s="1074" t="s">
        <v>757</v>
      </c>
      <c r="RSL220" s="1075"/>
      <c r="RSM220" s="1075"/>
      <c r="RSN220" s="1075"/>
      <c r="RSO220" s="1075"/>
      <c r="RSP220" s="1075"/>
      <c r="RSQ220" s="1075"/>
      <c r="RSR220" s="1075"/>
      <c r="RSS220" s="1075"/>
      <c r="RST220" s="1075"/>
      <c r="RSU220" s="1075"/>
      <c r="RSV220" s="1075"/>
      <c r="RSW220" s="1075"/>
      <c r="RSX220" s="1075"/>
      <c r="RSY220" s="1075"/>
      <c r="RSZ220" s="1075"/>
      <c r="RTA220" s="1074" t="s">
        <v>757</v>
      </c>
      <c r="RTB220" s="1075"/>
      <c r="RTC220" s="1075"/>
      <c r="RTD220" s="1075"/>
      <c r="RTE220" s="1075"/>
      <c r="RTF220" s="1075"/>
      <c r="RTG220" s="1075"/>
      <c r="RTH220" s="1075"/>
      <c r="RTI220" s="1075"/>
      <c r="RTJ220" s="1075"/>
      <c r="RTK220" s="1075"/>
      <c r="RTL220" s="1075"/>
      <c r="RTM220" s="1075"/>
      <c r="RTN220" s="1075"/>
      <c r="RTO220" s="1075"/>
      <c r="RTP220" s="1075"/>
      <c r="RTQ220" s="1074" t="s">
        <v>757</v>
      </c>
      <c r="RTR220" s="1075"/>
      <c r="RTS220" s="1075"/>
      <c r="RTT220" s="1075"/>
      <c r="RTU220" s="1075"/>
      <c r="RTV220" s="1075"/>
      <c r="RTW220" s="1075"/>
      <c r="RTX220" s="1075"/>
      <c r="RTY220" s="1075"/>
      <c r="RTZ220" s="1075"/>
      <c r="RUA220" s="1075"/>
      <c r="RUB220" s="1075"/>
      <c r="RUC220" s="1075"/>
      <c r="RUD220" s="1075"/>
      <c r="RUE220" s="1075"/>
      <c r="RUF220" s="1075"/>
      <c r="RUG220" s="1074" t="s">
        <v>757</v>
      </c>
      <c r="RUH220" s="1075"/>
      <c r="RUI220" s="1075"/>
      <c r="RUJ220" s="1075"/>
      <c r="RUK220" s="1075"/>
      <c r="RUL220" s="1075"/>
      <c r="RUM220" s="1075"/>
      <c r="RUN220" s="1075"/>
      <c r="RUO220" s="1075"/>
      <c r="RUP220" s="1075"/>
      <c r="RUQ220" s="1075"/>
      <c r="RUR220" s="1075"/>
      <c r="RUS220" s="1075"/>
      <c r="RUT220" s="1075"/>
      <c r="RUU220" s="1075"/>
      <c r="RUV220" s="1075"/>
      <c r="RUW220" s="1074" t="s">
        <v>757</v>
      </c>
      <c r="RUX220" s="1075"/>
      <c r="RUY220" s="1075"/>
      <c r="RUZ220" s="1075"/>
      <c r="RVA220" s="1075"/>
      <c r="RVB220" s="1075"/>
      <c r="RVC220" s="1075"/>
      <c r="RVD220" s="1075"/>
      <c r="RVE220" s="1075"/>
      <c r="RVF220" s="1075"/>
      <c r="RVG220" s="1075"/>
      <c r="RVH220" s="1075"/>
      <c r="RVI220" s="1075"/>
      <c r="RVJ220" s="1075"/>
      <c r="RVK220" s="1075"/>
      <c r="RVL220" s="1075"/>
      <c r="RVM220" s="1074" t="s">
        <v>757</v>
      </c>
      <c r="RVN220" s="1075"/>
      <c r="RVO220" s="1075"/>
      <c r="RVP220" s="1075"/>
      <c r="RVQ220" s="1075"/>
      <c r="RVR220" s="1075"/>
      <c r="RVS220" s="1075"/>
      <c r="RVT220" s="1075"/>
      <c r="RVU220" s="1075"/>
      <c r="RVV220" s="1075"/>
      <c r="RVW220" s="1075"/>
      <c r="RVX220" s="1075"/>
      <c r="RVY220" s="1075"/>
      <c r="RVZ220" s="1075"/>
      <c r="RWA220" s="1075"/>
      <c r="RWB220" s="1075"/>
      <c r="RWC220" s="1074" t="s">
        <v>757</v>
      </c>
      <c r="RWD220" s="1075"/>
      <c r="RWE220" s="1075"/>
      <c r="RWF220" s="1075"/>
      <c r="RWG220" s="1075"/>
      <c r="RWH220" s="1075"/>
      <c r="RWI220" s="1075"/>
      <c r="RWJ220" s="1075"/>
      <c r="RWK220" s="1075"/>
      <c r="RWL220" s="1075"/>
      <c r="RWM220" s="1075"/>
      <c r="RWN220" s="1075"/>
      <c r="RWO220" s="1075"/>
      <c r="RWP220" s="1075"/>
      <c r="RWQ220" s="1075"/>
      <c r="RWR220" s="1075"/>
      <c r="RWS220" s="1074" t="s">
        <v>757</v>
      </c>
      <c r="RWT220" s="1075"/>
      <c r="RWU220" s="1075"/>
      <c r="RWV220" s="1075"/>
      <c r="RWW220" s="1075"/>
      <c r="RWX220" s="1075"/>
      <c r="RWY220" s="1075"/>
      <c r="RWZ220" s="1075"/>
      <c r="RXA220" s="1075"/>
      <c r="RXB220" s="1075"/>
      <c r="RXC220" s="1075"/>
      <c r="RXD220" s="1075"/>
      <c r="RXE220" s="1075"/>
      <c r="RXF220" s="1075"/>
      <c r="RXG220" s="1075"/>
      <c r="RXH220" s="1075"/>
      <c r="RXI220" s="1074" t="s">
        <v>757</v>
      </c>
      <c r="RXJ220" s="1075"/>
      <c r="RXK220" s="1075"/>
      <c r="RXL220" s="1075"/>
      <c r="RXM220" s="1075"/>
      <c r="RXN220" s="1075"/>
      <c r="RXO220" s="1075"/>
      <c r="RXP220" s="1075"/>
      <c r="RXQ220" s="1075"/>
      <c r="RXR220" s="1075"/>
      <c r="RXS220" s="1075"/>
      <c r="RXT220" s="1075"/>
      <c r="RXU220" s="1075"/>
      <c r="RXV220" s="1075"/>
      <c r="RXW220" s="1075"/>
      <c r="RXX220" s="1075"/>
      <c r="RXY220" s="1074" t="s">
        <v>757</v>
      </c>
      <c r="RXZ220" s="1075"/>
      <c r="RYA220" s="1075"/>
      <c r="RYB220" s="1075"/>
      <c r="RYC220" s="1075"/>
      <c r="RYD220" s="1075"/>
      <c r="RYE220" s="1075"/>
      <c r="RYF220" s="1075"/>
      <c r="RYG220" s="1075"/>
      <c r="RYH220" s="1075"/>
      <c r="RYI220" s="1075"/>
      <c r="RYJ220" s="1075"/>
      <c r="RYK220" s="1075"/>
      <c r="RYL220" s="1075"/>
      <c r="RYM220" s="1075"/>
      <c r="RYN220" s="1075"/>
      <c r="RYO220" s="1074" t="s">
        <v>757</v>
      </c>
      <c r="RYP220" s="1075"/>
      <c r="RYQ220" s="1075"/>
      <c r="RYR220" s="1075"/>
      <c r="RYS220" s="1075"/>
      <c r="RYT220" s="1075"/>
      <c r="RYU220" s="1075"/>
      <c r="RYV220" s="1075"/>
      <c r="RYW220" s="1075"/>
      <c r="RYX220" s="1075"/>
      <c r="RYY220" s="1075"/>
      <c r="RYZ220" s="1075"/>
      <c r="RZA220" s="1075"/>
      <c r="RZB220" s="1075"/>
      <c r="RZC220" s="1075"/>
      <c r="RZD220" s="1075"/>
      <c r="RZE220" s="1074" t="s">
        <v>757</v>
      </c>
      <c r="RZF220" s="1075"/>
      <c r="RZG220" s="1075"/>
      <c r="RZH220" s="1075"/>
      <c r="RZI220" s="1075"/>
      <c r="RZJ220" s="1075"/>
      <c r="RZK220" s="1075"/>
      <c r="RZL220" s="1075"/>
      <c r="RZM220" s="1075"/>
      <c r="RZN220" s="1075"/>
      <c r="RZO220" s="1075"/>
      <c r="RZP220" s="1075"/>
      <c r="RZQ220" s="1075"/>
      <c r="RZR220" s="1075"/>
      <c r="RZS220" s="1075"/>
      <c r="RZT220" s="1075"/>
      <c r="RZU220" s="1074" t="s">
        <v>757</v>
      </c>
      <c r="RZV220" s="1075"/>
      <c r="RZW220" s="1075"/>
      <c r="RZX220" s="1075"/>
      <c r="RZY220" s="1075"/>
      <c r="RZZ220" s="1075"/>
      <c r="SAA220" s="1075"/>
      <c r="SAB220" s="1075"/>
      <c r="SAC220" s="1075"/>
      <c r="SAD220" s="1075"/>
      <c r="SAE220" s="1075"/>
      <c r="SAF220" s="1075"/>
      <c r="SAG220" s="1075"/>
      <c r="SAH220" s="1075"/>
      <c r="SAI220" s="1075"/>
      <c r="SAJ220" s="1075"/>
      <c r="SAK220" s="1074" t="s">
        <v>757</v>
      </c>
      <c r="SAL220" s="1075"/>
      <c r="SAM220" s="1075"/>
      <c r="SAN220" s="1075"/>
      <c r="SAO220" s="1075"/>
      <c r="SAP220" s="1075"/>
      <c r="SAQ220" s="1075"/>
      <c r="SAR220" s="1075"/>
      <c r="SAS220" s="1075"/>
      <c r="SAT220" s="1075"/>
      <c r="SAU220" s="1075"/>
      <c r="SAV220" s="1075"/>
      <c r="SAW220" s="1075"/>
      <c r="SAX220" s="1075"/>
      <c r="SAY220" s="1075"/>
      <c r="SAZ220" s="1075"/>
      <c r="SBA220" s="1074" t="s">
        <v>757</v>
      </c>
      <c r="SBB220" s="1075"/>
      <c r="SBC220" s="1075"/>
      <c r="SBD220" s="1075"/>
      <c r="SBE220" s="1075"/>
      <c r="SBF220" s="1075"/>
      <c r="SBG220" s="1075"/>
      <c r="SBH220" s="1075"/>
      <c r="SBI220" s="1075"/>
      <c r="SBJ220" s="1075"/>
      <c r="SBK220" s="1075"/>
      <c r="SBL220" s="1075"/>
      <c r="SBM220" s="1075"/>
      <c r="SBN220" s="1075"/>
      <c r="SBO220" s="1075"/>
      <c r="SBP220" s="1075"/>
      <c r="SBQ220" s="1074" t="s">
        <v>757</v>
      </c>
      <c r="SBR220" s="1075"/>
      <c r="SBS220" s="1075"/>
      <c r="SBT220" s="1075"/>
      <c r="SBU220" s="1075"/>
      <c r="SBV220" s="1075"/>
      <c r="SBW220" s="1075"/>
      <c r="SBX220" s="1075"/>
      <c r="SBY220" s="1075"/>
      <c r="SBZ220" s="1075"/>
      <c r="SCA220" s="1075"/>
      <c r="SCB220" s="1075"/>
      <c r="SCC220" s="1075"/>
      <c r="SCD220" s="1075"/>
      <c r="SCE220" s="1075"/>
      <c r="SCF220" s="1075"/>
      <c r="SCG220" s="1074" t="s">
        <v>757</v>
      </c>
      <c r="SCH220" s="1075"/>
      <c r="SCI220" s="1075"/>
      <c r="SCJ220" s="1075"/>
      <c r="SCK220" s="1075"/>
      <c r="SCL220" s="1075"/>
      <c r="SCM220" s="1075"/>
      <c r="SCN220" s="1075"/>
      <c r="SCO220" s="1075"/>
      <c r="SCP220" s="1075"/>
      <c r="SCQ220" s="1075"/>
      <c r="SCR220" s="1075"/>
      <c r="SCS220" s="1075"/>
      <c r="SCT220" s="1075"/>
      <c r="SCU220" s="1075"/>
      <c r="SCV220" s="1075"/>
      <c r="SCW220" s="1074" t="s">
        <v>757</v>
      </c>
      <c r="SCX220" s="1075"/>
      <c r="SCY220" s="1075"/>
      <c r="SCZ220" s="1075"/>
      <c r="SDA220" s="1075"/>
      <c r="SDB220" s="1075"/>
      <c r="SDC220" s="1075"/>
      <c r="SDD220" s="1075"/>
      <c r="SDE220" s="1075"/>
      <c r="SDF220" s="1075"/>
      <c r="SDG220" s="1075"/>
      <c r="SDH220" s="1075"/>
      <c r="SDI220" s="1075"/>
      <c r="SDJ220" s="1075"/>
      <c r="SDK220" s="1075"/>
      <c r="SDL220" s="1075"/>
      <c r="SDM220" s="1074" t="s">
        <v>757</v>
      </c>
      <c r="SDN220" s="1075"/>
      <c r="SDO220" s="1075"/>
      <c r="SDP220" s="1075"/>
      <c r="SDQ220" s="1075"/>
      <c r="SDR220" s="1075"/>
      <c r="SDS220" s="1075"/>
      <c r="SDT220" s="1075"/>
      <c r="SDU220" s="1075"/>
      <c r="SDV220" s="1075"/>
      <c r="SDW220" s="1075"/>
      <c r="SDX220" s="1075"/>
      <c r="SDY220" s="1075"/>
      <c r="SDZ220" s="1075"/>
      <c r="SEA220" s="1075"/>
      <c r="SEB220" s="1075"/>
      <c r="SEC220" s="1074" t="s">
        <v>757</v>
      </c>
      <c r="SED220" s="1075"/>
      <c r="SEE220" s="1075"/>
      <c r="SEF220" s="1075"/>
      <c r="SEG220" s="1075"/>
      <c r="SEH220" s="1075"/>
      <c r="SEI220" s="1075"/>
      <c r="SEJ220" s="1075"/>
      <c r="SEK220" s="1075"/>
      <c r="SEL220" s="1075"/>
      <c r="SEM220" s="1075"/>
      <c r="SEN220" s="1075"/>
      <c r="SEO220" s="1075"/>
      <c r="SEP220" s="1075"/>
      <c r="SEQ220" s="1075"/>
      <c r="SER220" s="1075"/>
      <c r="SES220" s="1074" t="s">
        <v>757</v>
      </c>
      <c r="SET220" s="1075"/>
      <c r="SEU220" s="1075"/>
      <c r="SEV220" s="1075"/>
      <c r="SEW220" s="1075"/>
      <c r="SEX220" s="1075"/>
      <c r="SEY220" s="1075"/>
      <c r="SEZ220" s="1075"/>
      <c r="SFA220" s="1075"/>
      <c r="SFB220" s="1075"/>
      <c r="SFC220" s="1075"/>
      <c r="SFD220" s="1075"/>
      <c r="SFE220" s="1075"/>
      <c r="SFF220" s="1075"/>
      <c r="SFG220" s="1075"/>
      <c r="SFH220" s="1075"/>
      <c r="SFI220" s="1074" t="s">
        <v>757</v>
      </c>
      <c r="SFJ220" s="1075"/>
      <c r="SFK220" s="1075"/>
      <c r="SFL220" s="1075"/>
      <c r="SFM220" s="1075"/>
      <c r="SFN220" s="1075"/>
      <c r="SFO220" s="1075"/>
      <c r="SFP220" s="1075"/>
      <c r="SFQ220" s="1075"/>
      <c r="SFR220" s="1075"/>
      <c r="SFS220" s="1075"/>
      <c r="SFT220" s="1075"/>
      <c r="SFU220" s="1075"/>
      <c r="SFV220" s="1075"/>
      <c r="SFW220" s="1075"/>
      <c r="SFX220" s="1075"/>
      <c r="SFY220" s="1074" t="s">
        <v>757</v>
      </c>
      <c r="SFZ220" s="1075"/>
      <c r="SGA220" s="1075"/>
      <c r="SGB220" s="1075"/>
      <c r="SGC220" s="1075"/>
      <c r="SGD220" s="1075"/>
      <c r="SGE220" s="1075"/>
      <c r="SGF220" s="1075"/>
      <c r="SGG220" s="1075"/>
      <c r="SGH220" s="1075"/>
      <c r="SGI220" s="1075"/>
      <c r="SGJ220" s="1075"/>
      <c r="SGK220" s="1075"/>
      <c r="SGL220" s="1075"/>
      <c r="SGM220" s="1075"/>
      <c r="SGN220" s="1075"/>
      <c r="SGO220" s="1074" t="s">
        <v>757</v>
      </c>
      <c r="SGP220" s="1075"/>
      <c r="SGQ220" s="1075"/>
      <c r="SGR220" s="1075"/>
      <c r="SGS220" s="1075"/>
      <c r="SGT220" s="1075"/>
      <c r="SGU220" s="1075"/>
      <c r="SGV220" s="1075"/>
      <c r="SGW220" s="1075"/>
      <c r="SGX220" s="1075"/>
      <c r="SGY220" s="1075"/>
      <c r="SGZ220" s="1075"/>
      <c r="SHA220" s="1075"/>
      <c r="SHB220" s="1075"/>
      <c r="SHC220" s="1075"/>
      <c r="SHD220" s="1075"/>
      <c r="SHE220" s="1074" t="s">
        <v>757</v>
      </c>
      <c r="SHF220" s="1075"/>
      <c r="SHG220" s="1075"/>
      <c r="SHH220" s="1075"/>
      <c r="SHI220" s="1075"/>
      <c r="SHJ220" s="1075"/>
      <c r="SHK220" s="1075"/>
      <c r="SHL220" s="1075"/>
      <c r="SHM220" s="1075"/>
      <c r="SHN220" s="1075"/>
      <c r="SHO220" s="1075"/>
      <c r="SHP220" s="1075"/>
      <c r="SHQ220" s="1075"/>
      <c r="SHR220" s="1075"/>
      <c r="SHS220" s="1075"/>
      <c r="SHT220" s="1075"/>
      <c r="SHU220" s="1074" t="s">
        <v>757</v>
      </c>
      <c r="SHV220" s="1075"/>
      <c r="SHW220" s="1075"/>
      <c r="SHX220" s="1075"/>
      <c r="SHY220" s="1075"/>
      <c r="SHZ220" s="1075"/>
      <c r="SIA220" s="1075"/>
      <c r="SIB220" s="1075"/>
      <c r="SIC220" s="1075"/>
      <c r="SID220" s="1075"/>
      <c r="SIE220" s="1075"/>
      <c r="SIF220" s="1075"/>
      <c r="SIG220" s="1075"/>
      <c r="SIH220" s="1075"/>
      <c r="SII220" s="1075"/>
      <c r="SIJ220" s="1075"/>
      <c r="SIK220" s="1074" t="s">
        <v>757</v>
      </c>
      <c r="SIL220" s="1075"/>
      <c r="SIM220" s="1075"/>
      <c r="SIN220" s="1075"/>
      <c r="SIO220" s="1075"/>
      <c r="SIP220" s="1075"/>
      <c r="SIQ220" s="1075"/>
      <c r="SIR220" s="1075"/>
      <c r="SIS220" s="1075"/>
      <c r="SIT220" s="1075"/>
      <c r="SIU220" s="1075"/>
      <c r="SIV220" s="1075"/>
      <c r="SIW220" s="1075"/>
      <c r="SIX220" s="1075"/>
      <c r="SIY220" s="1075"/>
      <c r="SIZ220" s="1075"/>
      <c r="SJA220" s="1074" t="s">
        <v>757</v>
      </c>
      <c r="SJB220" s="1075"/>
      <c r="SJC220" s="1075"/>
      <c r="SJD220" s="1075"/>
      <c r="SJE220" s="1075"/>
      <c r="SJF220" s="1075"/>
      <c r="SJG220" s="1075"/>
      <c r="SJH220" s="1075"/>
      <c r="SJI220" s="1075"/>
      <c r="SJJ220" s="1075"/>
      <c r="SJK220" s="1075"/>
      <c r="SJL220" s="1075"/>
      <c r="SJM220" s="1075"/>
      <c r="SJN220" s="1075"/>
      <c r="SJO220" s="1075"/>
      <c r="SJP220" s="1075"/>
      <c r="SJQ220" s="1074" t="s">
        <v>757</v>
      </c>
      <c r="SJR220" s="1075"/>
      <c r="SJS220" s="1075"/>
      <c r="SJT220" s="1075"/>
      <c r="SJU220" s="1075"/>
      <c r="SJV220" s="1075"/>
      <c r="SJW220" s="1075"/>
      <c r="SJX220" s="1075"/>
      <c r="SJY220" s="1075"/>
      <c r="SJZ220" s="1075"/>
      <c r="SKA220" s="1075"/>
      <c r="SKB220" s="1075"/>
      <c r="SKC220" s="1075"/>
      <c r="SKD220" s="1075"/>
      <c r="SKE220" s="1075"/>
      <c r="SKF220" s="1075"/>
      <c r="SKG220" s="1074" t="s">
        <v>757</v>
      </c>
      <c r="SKH220" s="1075"/>
      <c r="SKI220" s="1075"/>
      <c r="SKJ220" s="1075"/>
      <c r="SKK220" s="1075"/>
      <c r="SKL220" s="1075"/>
      <c r="SKM220" s="1075"/>
      <c r="SKN220" s="1075"/>
      <c r="SKO220" s="1075"/>
      <c r="SKP220" s="1075"/>
      <c r="SKQ220" s="1075"/>
      <c r="SKR220" s="1075"/>
      <c r="SKS220" s="1075"/>
      <c r="SKT220" s="1075"/>
      <c r="SKU220" s="1075"/>
      <c r="SKV220" s="1075"/>
      <c r="SKW220" s="1074" t="s">
        <v>757</v>
      </c>
      <c r="SKX220" s="1075"/>
      <c r="SKY220" s="1075"/>
      <c r="SKZ220" s="1075"/>
      <c r="SLA220" s="1075"/>
      <c r="SLB220" s="1075"/>
      <c r="SLC220" s="1075"/>
      <c r="SLD220" s="1075"/>
      <c r="SLE220" s="1075"/>
      <c r="SLF220" s="1075"/>
      <c r="SLG220" s="1075"/>
      <c r="SLH220" s="1075"/>
      <c r="SLI220" s="1075"/>
      <c r="SLJ220" s="1075"/>
      <c r="SLK220" s="1075"/>
      <c r="SLL220" s="1075"/>
      <c r="SLM220" s="1074" t="s">
        <v>757</v>
      </c>
      <c r="SLN220" s="1075"/>
      <c r="SLO220" s="1075"/>
      <c r="SLP220" s="1075"/>
      <c r="SLQ220" s="1075"/>
      <c r="SLR220" s="1075"/>
      <c r="SLS220" s="1075"/>
      <c r="SLT220" s="1075"/>
      <c r="SLU220" s="1075"/>
      <c r="SLV220" s="1075"/>
      <c r="SLW220" s="1075"/>
      <c r="SLX220" s="1075"/>
      <c r="SLY220" s="1075"/>
      <c r="SLZ220" s="1075"/>
      <c r="SMA220" s="1075"/>
      <c r="SMB220" s="1075"/>
      <c r="SMC220" s="1074" t="s">
        <v>757</v>
      </c>
      <c r="SMD220" s="1075"/>
      <c r="SME220" s="1075"/>
      <c r="SMF220" s="1075"/>
      <c r="SMG220" s="1075"/>
      <c r="SMH220" s="1075"/>
      <c r="SMI220" s="1075"/>
      <c r="SMJ220" s="1075"/>
      <c r="SMK220" s="1075"/>
      <c r="SML220" s="1075"/>
      <c r="SMM220" s="1075"/>
      <c r="SMN220" s="1075"/>
      <c r="SMO220" s="1075"/>
      <c r="SMP220" s="1075"/>
      <c r="SMQ220" s="1075"/>
      <c r="SMR220" s="1075"/>
      <c r="SMS220" s="1074" t="s">
        <v>757</v>
      </c>
      <c r="SMT220" s="1075"/>
      <c r="SMU220" s="1075"/>
      <c r="SMV220" s="1075"/>
      <c r="SMW220" s="1075"/>
      <c r="SMX220" s="1075"/>
      <c r="SMY220" s="1075"/>
      <c r="SMZ220" s="1075"/>
      <c r="SNA220" s="1075"/>
      <c r="SNB220" s="1075"/>
      <c r="SNC220" s="1075"/>
      <c r="SND220" s="1075"/>
      <c r="SNE220" s="1075"/>
      <c r="SNF220" s="1075"/>
      <c r="SNG220" s="1075"/>
      <c r="SNH220" s="1075"/>
      <c r="SNI220" s="1074" t="s">
        <v>757</v>
      </c>
      <c r="SNJ220" s="1075"/>
      <c r="SNK220" s="1075"/>
      <c r="SNL220" s="1075"/>
      <c r="SNM220" s="1075"/>
      <c r="SNN220" s="1075"/>
      <c r="SNO220" s="1075"/>
      <c r="SNP220" s="1075"/>
      <c r="SNQ220" s="1075"/>
      <c r="SNR220" s="1075"/>
      <c r="SNS220" s="1075"/>
      <c r="SNT220" s="1075"/>
      <c r="SNU220" s="1075"/>
      <c r="SNV220" s="1075"/>
      <c r="SNW220" s="1075"/>
      <c r="SNX220" s="1075"/>
      <c r="SNY220" s="1074" t="s">
        <v>757</v>
      </c>
      <c r="SNZ220" s="1075"/>
      <c r="SOA220" s="1075"/>
      <c r="SOB220" s="1075"/>
      <c r="SOC220" s="1075"/>
      <c r="SOD220" s="1075"/>
      <c r="SOE220" s="1075"/>
      <c r="SOF220" s="1075"/>
      <c r="SOG220" s="1075"/>
      <c r="SOH220" s="1075"/>
      <c r="SOI220" s="1075"/>
      <c r="SOJ220" s="1075"/>
      <c r="SOK220" s="1075"/>
      <c r="SOL220" s="1075"/>
      <c r="SOM220" s="1075"/>
      <c r="SON220" s="1075"/>
      <c r="SOO220" s="1074" t="s">
        <v>757</v>
      </c>
      <c r="SOP220" s="1075"/>
      <c r="SOQ220" s="1075"/>
      <c r="SOR220" s="1075"/>
      <c r="SOS220" s="1075"/>
      <c r="SOT220" s="1075"/>
      <c r="SOU220" s="1075"/>
      <c r="SOV220" s="1075"/>
      <c r="SOW220" s="1075"/>
      <c r="SOX220" s="1075"/>
      <c r="SOY220" s="1075"/>
      <c r="SOZ220" s="1075"/>
      <c r="SPA220" s="1075"/>
      <c r="SPB220" s="1075"/>
      <c r="SPC220" s="1075"/>
      <c r="SPD220" s="1075"/>
      <c r="SPE220" s="1074" t="s">
        <v>757</v>
      </c>
      <c r="SPF220" s="1075"/>
      <c r="SPG220" s="1075"/>
      <c r="SPH220" s="1075"/>
      <c r="SPI220" s="1075"/>
      <c r="SPJ220" s="1075"/>
      <c r="SPK220" s="1075"/>
      <c r="SPL220" s="1075"/>
      <c r="SPM220" s="1075"/>
      <c r="SPN220" s="1075"/>
      <c r="SPO220" s="1075"/>
      <c r="SPP220" s="1075"/>
      <c r="SPQ220" s="1075"/>
      <c r="SPR220" s="1075"/>
      <c r="SPS220" s="1075"/>
      <c r="SPT220" s="1075"/>
      <c r="SPU220" s="1074" t="s">
        <v>757</v>
      </c>
      <c r="SPV220" s="1075"/>
      <c r="SPW220" s="1075"/>
      <c r="SPX220" s="1075"/>
      <c r="SPY220" s="1075"/>
      <c r="SPZ220" s="1075"/>
      <c r="SQA220" s="1075"/>
      <c r="SQB220" s="1075"/>
      <c r="SQC220" s="1075"/>
      <c r="SQD220" s="1075"/>
      <c r="SQE220" s="1075"/>
      <c r="SQF220" s="1075"/>
      <c r="SQG220" s="1075"/>
      <c r="SQH220" s="1075"/>
      <c r="SQI220" s="1075"/>
      <c r="SQJ220" s="1075"/>
      <c r="SQK220" s="1074" t="s">
        <v>757</v>
      </c>
      <c r="SQL220" s="1075"/>
      <c r="SQM220" s="1075"/>
      <c r="SQN220" s="1075"/>
      <c r="SQO220" s="1075"/>
      <c r="SQP220" s="1075"/>
      <c r="SQQ220" s="1075"/>
      <c r="SQR220" s="1075"/>
      <c r="SQS220" s="1075"/>
      <c r="SQT220" s="1075"/>
      <c r="SQU220" s="1075"/>
      <c r="SQV220" s="1075"/>
      <c r="SQW220" s="1075"/>
      <c r="SQX220" s="1075"/>
      <c r="SQY220" s="1075"/>
      <c r="SQZ220" s="1075"/>
      <c r="SRA220" s="1074" t="s">
        <v>757</v>
      </c>
      <c r="SRB220" s="1075"/>
      <c r="SRC220" s="1075"/>
      <c r="SRD220" s="1075"/>
      <c r="SRE220" s="1075"/>
      <c r="SRF220" s="1075"/>
      <c r="SRG220" s="1075"/>
      <c r="SRH220" s="1075"/>
      <c r="SRI220" s="1075"/>
      <c r="SRJ220" s="1075"/>
      <c r="SRK220" s="1075"/>
      <c r="SRL220" s="1075"/>
      <c r="SRM220" s="1075"/>
      <c r="SRN220" s="1075"/>
      <c r="SRO220" s="1075"/>
      <c r="SRP220" s="1075"/>
      <c r="SRQ220" s="1074" t="s">
        <v>757</v>
      </c>
      <c r="SRR220" s="1075"/>
      <c r="SRS220" s="1075"/>
      <c r="SRT220" s="1075"/>
      <c r="SRU220" s="1075"/>
      <c r="SRV220" s="1075"/>
      <c r="SRW220" s="1075"/>
      <c r="SRX220" s="1075"/>
      <c r="SRY220" s="1075"/>
      <c r="SRZ220" s="1075"/>
      <c r="SSA220" s="1075"/>
      <c r="SSB220" s="1075"/>
      <c r="SSC220" s="1075"/>
      <c r="SSD220" s="1075"/>
      <c r="SSE220" s="1075"/>
      <c r="SSF220" s="1075"/>
      <c r="SSG220" s="1074" t="s">
        <v>757</v>
      </c>
      <c r="SSH220" s="1075"/>
      <c r="SSI220" s="1075"/>
      <c r="SSJ220" s="1075"/>
      <c r="SSK220" s="1075"/>
      <c r="SSL220" s="1075"/>
      <c r="SSM220" s="1075"/>
      <c r="SSN220" s="1075"/>
      <c r="SSO220" s="1075"/>
      <c r="SSP220" s="1075"/>
      <c r="SSQ220" s="1075"/>
      <c r="SSR220" s="1075"/>
      <c r="SSS220" s="1075"/>
      <c r="SST220" s="1075"/>
      <c r="SSU220" s="1075"/>
      <c r="SSV220" s="1075"/>
      <c r="SSW220" s="1074" t="s">
        <v>757</v>
      </c>
      <c r="SSX220" s="1075"/>
      <c r="SSY220" s="1075"/>
      <c r="SSZ220" s="1075"/>
      <c r="STA220" s="1075"/>
      <c r="STB220" s="1075"/>
      <c r="STC220" s="1075"/>
      <c r="STD220" s="1075"/>
      <c r="STE220" s="1075"/>
      <c r="STF220" s="1075"/>
      <c r="STG220" s="1075"/>
      <c r="STH220" s="1075"/>
      <c r="STI220" s="1075"/>
      <c r="STJ220" s="1075"/>
      <c r="STK220" s="1075"/>
      <c r="STL220" s="1075"/>
      <c r="STM220" s="1074" t="s">
        <v>757</v>
      </c>
      <c r="STN220" s="1075"/>
      <c r="STO220" s="1075"/>
      <c r="STP220" s="1075"/>
      <c r="STQ220" s="1075"/>
      <c r="STR220" s="1075"/>
      <c r="STS220" s="1075"/>
      <c r="STT220" s="1075"/>
      <c r="STU220" s="1075"/>
      <c r="STV220" s="1075"/>
      <c r="STW220" s="1075"/>
      <c r="STX220" s="1075"/>
      <c r="STY220" s="1075"/>
      <c r="STZ220" s="1075"/>
      <c r="SUA220" s="1075"/>
      <c r="SUB220" s="1075"/>
      <c r="SUC220" s="1074" t="s">
        <v>757</v>
      </c>
      <c r="SUD220" s="1075"/>
      <c r="SUE220" s="1075"/>
      <c r="SUF220" s="1075"/>
      <c r="SUG220" s="1075"/>
      <c r="SUH220" s="1075"/>
      <c r="SUI220" s="1075"/>
      <c r="SUJ220" s="1075"/>
      <c r="SUK220" s="1075"/>
      <c r="SUL220" s="1075"/>
      <c r="SUM220" s="1075"/>
      <c r="SUN220" s="1075"/>
      <c r="SUO220" s="1075"/>
      <c r="SUP220" s="1075"/>
      <c r="SUQ220" s="1075"/>
      <c r="SUR220" s="1075"/>
      <c r="SUS220" s="1074" t="s">
        <v>757</v>
      </c>
      <c r="SUT220" s="1075"/>
      <c r="SUU220" s="1075"/>
      <c r="SUV220" s="1075"/>
      <c r="SUW220" s="1075"/>
      <c r="SUX220" s="1075"/>
      <c r="SUY220" s="1075"/>
      <c r="SUZ220" s="1075"/>
      <c r="SVA220" s="1075"/>
      <c r="SVB220" s="1075"/>
      <c r="SVC220" s="1075"/>
      <c r="SVD220" s="1075"/>
      <c r="SVE220" s="1075"/>
      <c r="SVF220" s="1075"/>
      <c r="SVG220" s="1075"/>
      <c r="SVH220" s="1075"/>
      <c r="SVI220" s="1074" t="s">
        <v>757</v>
      </c>
      <c r="SVJ220" s="1075"/>
      <c r="SVK220" s="1075"/>
      <c r="SVL220" s="1075"/>
      <c r="SVM220" s="1075"/>
      <c r="SVN220" s="1075"/>
      <c r="SVO220" s="1075"/>
      <c r="SVP220" s="1075"/>
      <c r="SVQ220" s="1075"/>
      <c r="SVR220" s="1075"/>
      <c r="SVS220" s="1075"/>
      <c r="SVT220" s="1075"/>
      <c r="SVU220" s="1075"/>
      <c r="SVV220" s="1075"/>
      <c r="SVW220" s="1075"/>
      <c r="SVX220" s="1075"/>
      <c r="SVY220" s="1074" t="s">
        <v>757</v>
      </c>
      <c r="SVZ220" s="1075"/>
      <c r="SWA220" s="1075"/>
      <c r="SWB220" s="1075"/>
      <c r="SWC220" s="1075"/>
      <c r="SWD220" s="1075"/>
      <c r="SWE220" s="1075"/>
      <c r="SWF220" s="1075"/>
      <c r="SWG220" s="1075"/>
      <c r="SWH220" s="1075"/>
      <c r="SWI220" s="1075"/>
      <c r="SWJ220" s="1075"/>
      <c r="SWK220" s="1075"/>
      <c r="SWL220" s="1075"/>
      <c r="SWM220" s="1075"/>
      <c r="SWN220" s="1075"/>
      <c r="SWO220" s="1074" t="s">
        <v>757</v>
      </c>
      <c r="SWP220" s="1075"/>
      <c r="SWQ220" s="1075"/>
      <c r="SWR220" s="1075"/>
      <c r="SWS220" s="1075"/>
      <c r="SWT220" s="1075"/>
      <c r="SWU220" s="1075"/>
      <c r="SWV220" s="1075"/>
      <c r="SWW220" s="1075"/>
      <c r="SWX220" s="1075"/>
      <c r="SWY220" s="1075"/>
      <c r="SWZ220" s="1075"/>
      <c r="SXA220" s="1075"/>
      <c r="SXB220" s="1075"/>
      <c r="SXC220" s="1075"/>
      <c r="SXD220" s="1075"/>
      <c r="SXE220" s="1074" t="s">
        <v>757</v>
      </c>
      <c r="SXF220" s="1075"/>
      <c r="SXG220" s="1075"/>
      <c r="SXH220" s="1075"/>
      <c r="SXI220" s="1075"/>
      <c r="SXJ220" s="1075"/>
      <c r="SXK220" s="1075"/>
      <c r="SXL220" s="1075"/>
      <c r="SXM220" s="1075"/>
      <c r="SXN220" s="1075"/>
      <c r="SXO220" s="1075"/>
      <c r="SXP220" s="1075"/>
      <c r="SXQ220" s="1075"/>
      <c r="SXR220" s="1075"/>
      <c r="SXS220" s="1075"/>
      <c r="SXT220" s="1075"/>
      <c r="SXU220" s="1074" t="s">
        <v>757</v>
      </c>
      <c r="SXV220" s="1075"/>
      <c r="SXW220" s="1075"/>
      <c r="SXX220" s="1075"/>
      <c r="SXY220" s="1075"/>
      <c r="SXZ220" s="1075"/>
      <c r="SYA220" s="1075"/>
      <c r="SYB220" s="1075"/>
      <c r="SYC220" s="1075"/>
      <c r="SYD220" s="1075"/>
      <c r="SYE220" s="1075"/>
      <c r="SYF220" s="1075"/>
      <c r="SYG220" s="1075"/>
      <c r="SYH220" s="1075"/>
      <c r="SYI220" s="1075"/>
      <c r="SYJ220" s="1075"/>
      <c r="SYK220" s="1074" t="s">
        <v>757</v>
      </c>
      <c r="SYL220" s="1075"/>
      <c r="SYM220" s="1075"/>
      <c r="SYN220" s="1075"/>
      <c r="SYO220" s="1075"/>
      <c r="SYP220" s="1075"/>
      <c r="SYQ220" s="1075"/>
      <c r="SYR220" s="1075"/>
      <c r="SYS220" s="1075"/>
      <c r="SYT220" s="1075"/>
      <c r="SYU220" s="1075"/>
      <c r="SYV220" s="1075"/>
      <c r="SYW220" s="1075"/>
      <c r="SYX220" s="1075"/>
      <c r="SYY220" s="1075"/>
      <c r="SYZ220" s="1075"/>
      <c r="SZA220" s="1074" t="s">
        <v>757</v>
      </c>
      <c r="SZB220" s="1075"/>
      <c r="SZC220" s="1075"/>
      <c r="SZD220" s="1075"/>
      <c r="SZE220" s="1075"/>
      <c r="SZF220" s="1075"/>
      <c r="SZG220" s="1075"/>
      <c r="SZH220" s="1075"/>
      <c r="SZI220" s="1075"/>
      <c r="SZJ220" s="1075"/>
      <c r="SZK220" s="1075"/>
      <c r="SZL220" s="1075"/>
      <c r="SZM220" s="1075"/>
      <c r="SZN220" s="1075"/>
      <c r="SZO220" s="1075"/>
      <c r="SZP220" s="1075"/>
      <c r="SZQ220" s="1074" t="s">
        <v>757</v>
      </c>
      <c r="SZR220" s="1075"/>
      <c r="SZS220" s="1075"/>
      <c r="SZT220" s="1075"/>
      <c r="SZU220" s="1075"/>
      <c r="SZV220" s="1075"/>
      <c r="SZW220" s="1075"/>
      <c r="SZX220" s="1075"/>
      <c r="SZY220" s="1075"/>
      <c r="SZZ220" s="1075"/>
      <c r="TAA220" s="1075"/>
      <c r="TAB220" s="1075"/>
      <c r="TAC220" s="1075"/>
      <c r="TAD220" s="1075"/>
      <c r="TAE220" s="1075"/>
      <c r="TAF220" s="1075"/>
      <c r="TAG220" s="1074" t="s">
        <v>757</v>
      </c>
      <c r="TAH220" s="1075"/>
      <c r="TAI220" s="1075"/>
      <c r="TAJ220" s="1075"/>
      <c r="TAK220" s="1075"/>
      <c r="TAL220" s="1075"/>
      <c r="TAM220" s="1075"/>
      <c r="TAN220" s="1075"/>
      <c r="TAO220" s="1075"/>
      <c r="TAP220" s="1075"/>
      <c r="TAQ220" s="1075"/>
      <c r="TAR220" s="1075"/>
      <c r="TAS220" s="1075"/>
      <c r="TAT220" s="1075"/>
      <c r="TAU220" s="1075"/>
      <c r="TAV220" s="1075"/>
      <c r="TAW220" s="1074" t="s">
        <v>757</v>
      </c>
      <c r="TAX220" s="1075"/>
      <c r="TAY220" s="1075"/>
      <c r="TAZ220" s="1075"/>
      <c r="TBA220" s="1075"/>
      <c r="TBB220" s="1075"/>
      <c r="TBC220" s="1075"/>
      <c r="TBD220" s="1075"/>
      <c r="TBE220" s="1075"/>
      <c r="TBF220" s="1075"/>
      <c r="TBG220" s="1075"/>
      <c r="TBH220" s="1075"/>
      <c r="TBI220" s="1075"/>
      <c r="TBJ220" s="1075"/>
      <c r="TBK220" s="1075"/>
      <c r="TBL220" s="1075"/>
      <c r="TBM220" s="1074" t="s">
        <v>757</v>
      </c>
      <c r="TBN220" s="1075"/>
      <c r="TBO220" s="1075"/>
      <c r="TBP220" s="1075"/>
      <c r="TBQ220" s="1075"/>
      <c r="TBR220" s="1075"/>
      <c r="TBS220" s="1075"/>
      <c r="TBT220" s="1075"/>
      <c r="TBU220" s="1075"/>
      <c r="TBV220" s="1075"/>
      <c r="TBW220" s="1075"/>
      <c r="TBX220" s="1075"/>
      <c r="TBY220" s="1075"/>
      <c r="TBZ220" s="1075"/>
      <c r="TCA220" s="1075"/>
      <c r="TCB220" s="1075"/>
      <c r="TCC220" s="1074" t="s">
        <v>757</v>
      </c>
      <c r="TCD220" s="1075"/>
      <c r="TCE220" s="1075"/>
      <c r="TCF220" s="1075"/>
      <c r="TCG220" s="1075"/>
      <c r="TCH220" s="1075"/>
      <c r="TCI220" s="1075"/>
      <c r="TCJ220" s="1075"/>
      <c r="TCK220" s="1075"/>
      <c r="TCL220" s="1075"/>
      <c r="TCM220" s="1075"/>
      <c r="TCN220" s="1075"/>
      <c r="TCO220" s="1075"/>
      <c r="TCP220" s="1075"/>
      <c r="TCQ220" s="1075"/>
      <c r="TCR220" s="1075"/>
      <c r="TCS220" s="1074" t="s">
        <v>757</v>
      </c>
      <c r="TCT220" s="1075"/>
      <c r="TCU220" s="1075"/>
      <c r="TCV220" s="1075"/>
      <c r="TCW220" s="1075"/>
      <c r="TCX220" s="1075"/>
      <c r="TCY220" s="1075"/>
      <c r="TCZ220" s="1075"/>
      <c r="TDA220" s="1075"/>
      <c r="TDB220" s="1075"/>
      <c r="TDC220" s="1075"/>
      <c r="TDD220" s="1075"/>
      <c r="TDE220" s="1075"/>
      <c r="TDF220" s="1075"/>
      <c r="TDG220" s="1075"/>
      <c r="TDH220" s="1075"/>
      <c r="TDI220" s="1074" t="s">
        <v>757</v>
      </c>
      <c r="TDJ220" s="1075"/>
      <c r="TDK220" s="1075"/>
      <c r="TDL220" s="1075"/>
      <c r="TDM220" s="1075"/>
      <c r="TDN220" s="1075"/>
      <c r="TDO220" s="1075"/>
      <c r="TDP220" s="1075"/>
      <c r="TDQ220" s="1075"/>
      <c r="TDR220" s="1075"/>
      <c r="TDS220" s="1075"/>
      <c r="TDT220" s="1075"/>
      <c r="TDU220" s="1075"/>
      <c r="TDV220" s="1075"/>
      <c r="TDW220" s="1075"/>
      <c r="TDX220" s="1075"/>
      <c r="TDY220" s="1074" t="s">
        <v>757</v>
      </c>
      <c r="TDZ220" s="1075"/>
      <c r="TEA220" s="1075"/>
      <c r="TEB220" s="1075"/>
      <c r="TEC220" s="1075"/>
      <c r="TED220" s="1075"/>
      <c r="TEE220" s="1075"/>
      <c r="TEF220" s="1075"/>
      <c r="TEG220" s="1075"/>
      <c r="TEH220" s="1075"/>
      <c r="TEI220" s="1075"/>
      <c r="TEJ220" s="1075"/>
      <c r="TEK220" s="1075"/>
      <c r="TEL220" s="1075"/>
      <c r="TEM220" s="1075"/>
      <c r="TEN220" s="1075"/>
      <c r="TEO220" s="1074" t="s">
        <v>757</v>
      </c>
      <c r="TEP220" s="1075"/>
      <c r="TEQ220" s="1075"/>
      <c r="TER220" s="1075"/>
      <c r="TES220" s="1075"/>
      <c r="TET220" s="1075"/>
      <c r="TEU220" s="1075"/>
      <c r="TEV220" s="1075"/>
      <c r="TEW220" s="1075"/>
      <c r="TEX220" s="1075"/>
      <c r="TEY220" s="1075"/>
      <c r="TEZ220" s="1075"/>
      <c r="TFA220" s="1075"/>
      <c r="TFB220" s="1075"/>
      <c r="TFC220" s="1075"/>
      <c r="TFD220" s="1075"/>
      <c r="TFE220" s="1074" t="s">
        <v>757</v>
      </c>
      <c r="TFF220" s="1075"/>
      <c r="TFG220" s="1075"/>
      <c r="TFH220" s="1075"/>
      <c r="TFI220" s="1075"/>
      <c r="TFJ220" s="1075"/>
      <c r="TFK220" s="1075"/>
      <c r="TFL220" s="1075"/>
      <c r="TFM220" s="1075"/>
      <c r="TFN220" s="1075"/>
      <c r="TFO220" s="1075"/>
      <c r="TFP220" s="1075"/>
      <c r="TFQ220" s="1075"/>
      <c r="TFR220" s="1075"/>
      <c r="TFS220" s="1075"/>
      <c r="TFT220" s="1075"/>
      <c r="TFU220" s="1074" t="s">
        <v>757</v>
      </c>
      <c r="TFV220" s="1075"/>
      <c r="TFW220" s="1075"/>
      <c r="TFX220" s="1075"/>
      <c r="TFY220" s="1075"/>
      <c r="TFZ220" s="1075"/>
      <c r="TGA220" s="1075"/>
      <c r="TGB220" s="1075"/>
      <c r="TGC220" s="1075"/>
      <c r="TGD220" s="1075"/>
      <c r="TGE220" s="1075"/>
      <c r="TGF220" s="1075"/>
      <c r="TGG220" s="1075"/>
      <c r="TGH220" s="1075"/>
      <c r="TGI220" s="1075"/>
      <c r="TGJ220" s="1075"/>
      <c r="TGK220" s="1074" t="s">
        <v>757</v>
      </c>
      <c r="TGL220" s="1075"/>
      <c r="TGM220" s="1075"/>
      <c r="TGN220" s="1075"/>
      <c r="TGO220" s="1075"/>
      <c r="TGP220" s="1075"/>
      <c r="TGQ220" s="1075"/>
      <c r="TGR220" s="1075"/>
      <c r="TGS220" s="1075"/>
      <c r="TGT220" s="1075"/>
      <c r="TGU220" s="1075"/>
      <c r="TGV220" s="1075"/>
      <c r="TGW220" s="1075"/>
      <c r="TGX220" s="1075"/>
      <c r="TGY220" s="1075"/>
      <c r="TGZ220" s="1075"/>
      <c r="THA220" s="1074" t="s">
        <v>757</v>
      </c>
      <c r="THB220" s="1075"/>
      <c r="THC220" s="1075"/>
      <c r="THD220" s="1075"/>
      <c r="THE220" s="1075"/>
      <c r="THF220" s="1075"/>
      <c r="THG220" s="1075"/>
      <c r="THH220" s="1075"/>
      <c r="THI220" s="1075"/>
      <c r="THJ220" s="1075"/>
      <c r="THK220" s="1075"/>
      <c r="THL220" s="1075"/>
      <c r="THM220" s="1075"/>
      <c r="THN220" s="1075"/>
      <c r="THO220" s="1075"/>
      <c r="THP220" s="1075"/>
      <c r="THQ220" s="1074" t="s">
        <v>757</v>
      </c>
      <c r="THR220" s="1075"/>
      <c r="THS220" s="1075"/>
      <c r="THT220" s="1075"/>
      <c r="THU220" s="1075"/>
      <c r="THV220" s="1075"/>
      <c r="THW220" s="1075"/>
      <c r="THX220" s="1075"/>
      <c r="THY220" s="1075"/>
      <c r="THZ220" s="1075"/>
      <c r="TIA220" s="1075"/>
      <c r="TIB220" s="1075"/>
      <c r="TIC220" s="1075"/>
      <c r="TID220" s="1075"/>
      <c r="TIE220" s="1075"/>
      <c r="TIF220" s="1075"/>
      <c r="TIG220" s="1074" t="s">
        <v>757</v>
      </c>
      <c r="TIH220" s="1075"/>
      <c r="TII220" s="1075"/>
      <c r="TIJ220" s="1075"/>
      <c r="TIK220" s="1075"/>
      <c r="TIL220" s="1075"/>
      <c r="TIM220" s="1075"/>
      <c r="TIN220" s="1075"/>
      <c r="TIO220" s="1075"/>
      <c r="TIP220" s="1075"/>
      <c r="TIQ220" s="1075"/>
      <c r="TIR220" s="1075"/>
      <c r="TIS220" s="1075"/>
      <c r="TIT220" s="1075"/>
      <c r="TIU220" s="1075"/>
      <c r="TIV220" s="1075"/>
      <c r="TIW220" s="1074" t="s">
        <v>757</v>
      </c>
      <c r="TIX220" s="1075"/>
      <c r="TIY220" s="1075"/>
      <c r="TIZ220" s="1075"/>
      <c r="TJA220" s="1075"/>
      <c r="TJB220" s="1075"/>
      <c r="TJC220" s="1075"/>
      <c r="TJD220" s="1075"/>
      <c r="TJE220" s="1075"/>
      <c r="TJF220" s="1075"/>
      <c r="TJG220" s="1075"/>
      <c r="TJH220" s="1075"/>
      <c r="TJI220" s="1075"/>
      <c r="TJJ220" s="1075"/>
      <c r="TJK220" s="1075"/>
      <c r="TJL220" s="1075"/>
      <c r="TJM220" s="1074" t="s">
        <v>757</v>
      </c>
      <c r="TJN220" s="1075"/>
      <c r="TJO220" s="1075"/>
      <c r="TJP220" s="1075"/>
      <c r="TJQ220" s="1075"/>
      <c r="TJR220" s="1075"/>
      <c r="TJS220" s="1075"/>
      <c r="TJT220" s="1075"/>
      <c r="TJU220" s="1075"/>
      <c r="TJV220" s="1075"/>
      <c r="TJW220" s="1075"/>
      <c r="TJX220" s="1075"/>
      <c r="TJY220" s="1075"/>
      <c r="TJZ220" s="1075"/>
      <c r="TKA220" s="1075"/>
      <c r="TKB220" s="1075"/>
      <c r="TKC220" s="1074" t="s">
        <v>757</v>
      </c>
      <c r="TKD220" s="1075"/>
      <c r="TKE220" s="1075"/>
      <c r="TKF220" s="1075"/>
      <c r="TKG220" s="1075"/>
      <c r="TKH220" s="1075"/>
      <c r="TKI220" s="1075"/>
      <c r="TKJ220" s="1075"/>
      <c r="TKK220" s="1075"/>
      <c r="TKL220" s="1075"/>
      <c r="TKM220" s="1075"/>
      <c r="TKN220" s="1075"/>
      <c r="TKO220" s="1075"/>
      <c r="TKP220" s="1075"/>
      <c r="TKQ220" s="1075"/>
      <c r="TKR220" s="1075"/>
      <c r="TKS220" s="1074" t="s">
        <v>757</v>
      </c>
      <c r="TKT220" s="1075"/>
      <c r="TKU220" s="1075"/>
      <c r="TKV220" s="1075"/>
      <c r="TKW220" s="1075"/>
      <c r="TKX220" s="1075"/>
      <c r="TKY220" s="1075"/>
      <c r="TKZ220" s="1075"/>
      <c r="TLA220" s="1075"/>
      <c r="TLB220" s="1075"/>
      <c r="TLC220" s="1075"/>
      <c r="TLD220" s="1075"/>
      <c r="TLE220" s="1075"/>
      <c r="TLF220" s="1075"/>
      <c r="TLG220" s="1075"/>
      <c r="TLH220" s="1075"/>
      <c r="TLI220" s="1074" t="s">
        <v>757</v>
      </c>
      <c r="TLJ220" s="1075"/>
      <c r="TLK220" s="1075"/>
      <c r="TLL220" s="1075"/>
      <c r="TLM220" s="1075"/>
      <c r="TLN220" s="1075"/>
      <c r="TLO220" s="1075"/>
      <c r="TLP220" s="1075"/>
      <c r="TLQ220" s="1075"/>
      <c r="TLR220" s="1075"/>
      <c r="TLS220" s="1075"/>
      <c r="TLT220" s="1075"/>
      <c r="TLU220" s="1075"/>
      <c r="TLV220" s="1075"/>
      <c r="TLW220" s="1075"/>
      <c r="TLX220" s="1075"/>
      <c r="TLY220" s="1074" t="s">
        <v>757</v>
      </c>
      <c r="TLZ220" s="1075"/>
      <c r="TMA220" s="1075"/>
      <c r="TMB220" s="1075"/>
      <c r="TMC220" s="1075"/>
      <c r="TMD220" s="1075"/>
      <c r="TME220" s="1075"/>
      <c r="TMF220" s="1075"/>
      <c r="TMG220" s="1075"/>
      <c r="TMH220" s="1075"/>
      <c r="TMI220" s="1075"/>
      <c r="TMJ220" s="1075"/>
      <c r="TMK220" s="1075"/>
      <c r="TML220" s="1075"/>
      <c r="TMM220" s="1075"/>
      <c r="TMN220" s="1075"/>
      <c r="TMO220" s="1074" t="s">
        <v>757</v>
      </c>
      <c r="TMP220" s="1075"/>
      <c r="TMQ220" s="1075"/>
      <c r="TMR220" s="1075"/>
      <c r="TMS220" s="1075"/>
      <c r="TMT220" s="1075"/>
      <c r="TMU220" s="1075"/>
      <c r="TMV220" s="1075"/>
      <c r="TMW220" s="1075"/>
      <c r="TMX220" s="1075"/>
      <c r="TMY220" s="1075"/>
      <c r="TMZ220" s="1075"/>
      <c r="TNA220" s="1075"/>
      <c r="TNB220" s="1075"/>
      <c r="TNC220" s="1075"/>
      <c r="TND220" s="1075"/>
      <c r="TNE220" s="1074" t="s">
        <v>757</v>
      </c>
      <c r="TNF220" s="1075"/>
      <c r="TNG220" s="1075"/>
      <c r="TNH220" s="1075"/>
      <c r="TNI220" s="1075"/>
      <c r="TNJ220" s="1075"/>
      <c r="TNK220" s="1075"/>
      <c r="TNL220" s="1075"/>
      <c r="TNM220" s="1075"/>
      <c r="TNN220" s="1075"/>
      <c r="TNO220" s="1075"/>
      <c r="TNP220" s="1075"/>
      <c r="TNQ220" s="1075"/>
      <c r="TNR220" s="1075"/>
      <c r="TNS220" s="1075"/>
      <c r="TNT220" s="1075"/>
      <c r="TNU220" s="1074" t="s">
        <v>757</v>
      </c>
      <c r="TNV220" s="1075"/>
      <c r="TNW220" s="1075"/>
      <c r="TNX220" s="1075"/>
      <c r="TNY220" s="1075"/>
      <c r="TNZ220" s="1075"/>
      <c r="TOA220" s="1075"/>
      <c r="TOB220" s="1075"/>
      <c r="TOC220" s="1075"/>
      <c r="TOD220" s="1075"/>
      <c r="TOE220" s="1075"/>
      <c r="TOF220" s="1075"/>
      <c r="TOG220" s="1075"/>
      <c r="TOH220" s="1075"/>
      <c r="TOI220" s="1075"/>
      <c r="TOJ220" s="1075"/>
      <c r="TOK220" s="1074" t="s">
        <v>757</v>
      </c>
      <c r="TOL220" s="1075"/>
      <c r="TOM220" s="1075"/>
      <c r="TON220" s="1075"/>
      <c r="TOO220" s="1075"/>
      <c r="TOP220" s="1075"/>
      <c r="TOQ220" s="1075"/>
      <c r="TOR220" s="1075"/>
      <c r="TOS220" s="1075"/>
      <c r="TOT220" s="1075"/>
      <c r="TOU220" s="1075"/>
      <c r="TOV220" s="1075"/>
      <c r="TOW220" s="1075"/>
      <c r="TOX220" s="1075"/>
      <c r="TOY220" s="1075"/>
      <c r="TOZ220" s="1075"/>
      <c r="TPA220" s="1074" t="s">
        <v>757</v>
      </c>
      <c r="TPB220" s="1075"/>
      <c r="TPC220" s="1075"/>
      <c r="TPD220" s="1075"/>
      <c r="TPE220" s="1075"/>
      <c r="TPF220" s="1075"/>
      <c r="TPG220" s="1075"/>
      <c r="TPH220" s="1075"/>
      <c r="TPI220" s="1075"/>
      <c r="TPJ220" s="1075"/>
      <c r="TPK220" s="1075"/>
      <c r="TPL220" s="1075"/>
      <c r="TPM220" s="1075"/>
      <c r="TPN220" s="1075"/>
      <c r="TPO220" s="1075"/>
      <c r="TPP220" s="1075"/>
      <c r="TPQ220" s="1074" t="s">
        <v>757</v>
      </c>
      <c r="TPR220" s="1075"/>
      <c r="TPS220" s="1075"/>
      <c r="TPT220" s="1075"/>
      <c r="TPU220" s="1075"/>
      <c r="TPV220" s="1075"/>
      <c r="TPW220" s="1075"/>
      <c r="TPX220" s="1075"/>
      <c r="TPY220" s="1075"/>
      <c r="TPZ220" s="1075"/>
      <c r="TQA220" s="1075"/>
      <c r="TQB220" s="1075"/>
      <c r="TQC220" s="1075"/>
      <c r="TQD220" s="1075"/>
      <c r="TQE220" s="1075"/>
      <c r="TQF220" s="1075"/>
      <c r="TQG220" s="1074" t="s">
        <v>757</v>
      </c>
      <c r="TQH220" s="1075"/>
      <c r="TQI220" s="1075"/>
      <c r="TQJ220" s="1075"/>
      <c r="TQK220" s="1075"/>
      <c r="TQL220" s="1075"/>
      <c r="TQM220" s="1075"/>
      <c r="TQN220" s="1075"/>
      <c r="TQO220" s="1075"/>
      <c r="TQP220" s="1075"/>
      <c r="TQQ220" s="1075"/>
      <c r="TQR220" s="1075"/>
      <c r="TQS220" s="1075"/>
      <c r="TQT220" s="1075"/>
      <c r="TQU220" s="1075"/>
      <c r="TQV220" s="1075"/>
      <c r="TQW220" s="1074" t="s">
        <v>757</v>
      </c>
      <c r="TQX220" s="1075"/>
      <c r="TQY220" s="1075"/>
      <c r="TQZ220" s="1075"/>
      <c r="TRA220" s="1075"/>
      <c r="TRB220" s="1075"/>
      <c r="TRC220" s="1075"/>
      <c r="TRD220" s="1075"/>
      <c r="TRE220" s="1075"/>
      <c r="TRF220" s="1075"/>
      <c r="TRG220" s="1075"/>
      <c r="TRH220" s="1075"/>
      <c r="TRI220" s="1075"/>
      <c r="TRJ220" s="1075"/>
      <c r="TRK220" s="1075"/>
      <c r="TRL220" s="1075"/>
      <c r="TRM220" s="1074" t="s">
        <v>757</v>
      </c>
      <c r="TRN220" s="1075"/>
      <c r="TRO220" s="1075"/>
      <c r="TRP220" s="1075"/>
      <c r="TRQ220" s="1075"/>
      <c r="TRR220" s="1075"/>
      <c r="TRS220" s="1075"/>
      <c r="TRT220" s="1075"/>
      <c r="TRU220" s="1075"/>
      <c r="TRV220" s="1075"/>
      <c r="TRW220" s="1075"/>
      <c r="TRX220" s="1075"/>
      <c r="TRY220" s="1075"/>
      <c r="TRZ220" s="1075"/>
      <c r="TSA220" s="1075"/>
      <c r="TSB220" s="1075"/>
      <c r="TSC220" s="1074" t="s">
        <v>757</v>
      </c>
      <c r="TSD220" s="1075"/>
      <c r="TSE220" s="1075"/>
      <c r="TSF220" s="1075"/>
      <c r="TSG220" s="1075"/>
      <c r="TSH220" s="1075"/>
      <c r="TSI220" s="1075"/>
      <c r="TSJ220" s="1075"/>
      <c r="TSK220" s="1075"/>
      <c r="TSL220" s="1075"/>
      <c r="TSM220" s="1075"/>
      <c r="TSN220" s="1075"/>
      <c r="TSO220" s="1075"/>
      <c r="TSP220" s="1075"/>
      <c r="TSQ220" s="1075"/>
      <c r="TSR220" s="1075"/>
      <c r="TSS220" s="1074" t="s">
        <v>757</v>
      </c>
      <c r="TST220" s="1075"/>
      <c r="TSU220" s="1075"/>
      <c r="TSV220" s="1075"/>
      <c r="TSW220" s="1075"/>
      <c r="TSX220" s="1075"/>
      <c r="TSY220" s="1075"/>
      <c r="TSZ220" s="1075"/>
      <c r="TTA220" s="1075"/>
      <c r="TTB220" s="1075"/>
      <c r="TTC220" s="1075"/>
      <c r="TTD220" s="1075"/>
      <c r="TTE220" s="1075"/>
      <c r="TTF220" s="1075"/>
      <c r="TTG220" s="1075"/>
      <c r="TTH220" s="1075"/>
      <c r="TTI220" s="1074" t="s">
        <v>757</v>
      </c>
      <c r="TTJ220" s="1075"/>
      <c r="TTK220" s="1075"/>
      <c r="TTL220" s="1075"/>
      <c r="TTM220" s="1075"/>
      <c r="TTN220" s="1075"/>
      <c r="TTO220" s="1075"/>
      <c r="TTP220" s="1075"/>
      <c r="TTQ220" s="1075"/>
      <c r="TTR220" s="1075"/>
      <c r="TTS220" s="1075"/>
      <c r="TTT220" s="1075"/>
      <c r="TTU220" s="1075"/>
      <c r="TTV220" s="1075"/>
      <c r="TTW220" s="1075"/>
      <c r="TTX220" s="1075"/>
      <c r="TTY220" s="1074" t="s">
        <v>757</v>
      </c>
      <c r="TTZ220" s="1075"/>
      <c r="TUA220" s="1075"/>
      <c r="TUB220" s="1075"/>
      <c r="TUC220" s="1075"/>
      <c r="TUD220" s="1075"/>
      <c r="TUE220" s="1075"/>
      <c r="TUF220" s="1075"/>
      <c r="TUG220" s="1075"/>
      <c r="TUH220" s="1075"/>
      <c r="TUI220" s="1075"/>
      <c r="TUJ220" s="1075"/>
      <c r="TUK220" s="1075"/>
      <c r="TUL220" s="1075"/>
      <c r="TUM220" s="1075"/>
      <c r="TUN220" s="1075"/>
      <c r="TUO220" s="1074" t="s">
        <v>757</v>
      </c>
      <c r="TUP220" s="1075"/>
      <c r="TUQ220" s="1075"/>
      <c r="TUR220" s="1075"/>
      <c r="TUS220" s="1075"/>
      <c r="TUT220" s="1075"/>
      <c r="TUU220" s="1075"/>
      <c r="TUV220" s="1075"/>
      <c r="TUW220" s="1075"/>
      <c r="TUX220" s="1075"/>
      <c r="TUY220" s="1075"/>
      <c r="TUZ220" s="1075"/>
      <c r="TVA220" s="1075"/>
      <c r="TVB220" s="1075"/>
      <c r="TVC220" s="1075"/>
      <c r="TVD220" s="1075"/>
      <c r="TVE220" s="1074" t="s">
        <v>757</v>
      </c>
      <c r="TVF220" s="1075"/>
      <c r="TVG220" s="1075"/>
      <c r="TVH220" s="1075"/>
      <c r="TVI220" s="1075"/>
      <c r="TVJ220" s="1075"/>
      <c r="TVK220" s="1075"/>
      <c r="TVL220" s="1075"/>
      <c r="TVM220" s="1075"/>
      <c r="TVN220" s="1075"/>
      <c r="TVO220" s="1075"/>
      <c r="TVP220" s="1075"/>
      <c r="TVQ220" s="1075"/>
      <c r="TVR220" s="1075"/>
      <c r="TVS220" s="1075"/>
      <c r="TVT220" s="1075"/>
      <c r="TVU220" s="1074" t="s">
        <v>757</v>
      </c>
      <c r="TVV220" s="1075"/>
      <c r="TVW220" s="1075"/>
      <c r="TVX220" s="1075"/>
      <c r="TVY220" s="1075"/>
      <c r="TVZ220" s="1075"/>
      <c r="TWA220" s="1075"/>
      <c r="TWB220" s="1075"/>
      <c r="TWC220" s="1075"/>
      <c r="TWD220" s="1075"/>
      <c r="TWE220" s="1075"/>
      <c r="TWF220" s="1075"/>
      <c r="TWG220" s="1075"/>
      <c r="TWH220" s="1075"/>
      <c r="TWI220" s="1075"/>
      <c r="TWJ220" s="1075"/>
      <c r="TWK220" s="1074" t="s">
        <v>757</v>
      </c>
      <c r="TWL220" s="1075"/>
      <c r="TWM220" s="1075"/>
      <c r="TWN220" s="1075"/>
      <c r="TWO220" s="1075"/>
      <c r="TWP220" s="1075"/>
      <c r="TWQ220" s="1075"/>
      <c r="TWR220" s="1075"/>
      <c r="TWS220" s="1075"/>
      <c r="TWT220" s="1075"/>
      <c r="TWU220" s="1075"/>
      <c r="TWV220" s="1075"/>
      <c r="TWW220" s="1075"/>
      <c r="TWX220" s="1075"/>
      <c r="TWY220" s="1075"/>
      <c r="TWZ220" s="1075"/>
      <c r="TXA220" s="1074" t="s">
        <v>757</v>
      </c>
      <c r="TXB220" s="1075"/>
      <c r="TXC220" s="1075"/>
      <c r="TXD220" s="1075"/>
      <c r="TXE220" s="1075"/>
      <c r="TXF220" s="1075"/>
      <c r="TXG220" s="1075"/>
      <c r="TXH220" s="1075"/>
      <c r="TXI220" s="1075"/>
      <c r="TXJ220" s="1075"/>
      <c r="TXK220" s="1075"/>
      <c r="TXL220" s="1075"/>
      <c r="TXM220" s="1075"/>
      <c r="TXN220" s="1075"/>
      <c r="TXO220" s="1075"/>
      <c r="TXP220" s="1075"/>
      <c r="TXQ220" s="1074" t="s">
        <v>757</v>
      </c>
      <c r="TXR220" s="1075"/>
      <c r="TXS220" s="1075"/>
      <c r="TXT220" s="1075"/>
      <c r="TXU220" s="1075"/>
      <c r="TXV220" s="1075"/>
      <c r="TXW220" s="1075"/>
      <c r="TXX220" s="1075"/>
      <c r="TXY220" s="1075"/>
      <c r="TXZ220" s="1075"/>
      <c r="TYA220" s="1075"/>
      <c r="TYB220" s="1075"/>
      <c r="TYC220" s="1075"/>
      <c r="TYD220" s="1075"/>
      <c r="TYE220" s="1075"/>
      <c r="TYF220" s="1075"/>
      <c r="TYG220" s="1074" t="s">
        <v>757</v>
      </c>
      <c r="TYH220" s="1075"/>
      <c r="TYI220" s="1075"/>
      <c r="TYJ220" s="1075"/>
      <c r="TYK220" s="1075"/>
      <c r="TYL220" s="1075"/>
      <c r="TYM220" s="1075"/>
      <c r="TYN220" s="1075"/>
      <c r="TYO220" s="1075"/>
      <c r="TYP220" s="1075"/>
      <c r="TYQ220" s="1075"/>
      <c r="TYR220" s="1075"/>
      <c r="TYS220" s="1075"/>
      <c r="TYT220" s="1075"/>
      <c r="TYU220" s="1075"/>
      <c r="TYV220" s="1075"/>
      <c r="TYW220" s="1074" t="s">
        <v>757</v>
      </c>
      <c r="TYX220" s="1075"/>
      <c r="TYY220" s="1075"/>
      <c r="TYZ220" s="1075"/>
      <c r="TZA220" s="1075"/>
      <c r="TZB220" s="1075"/>
      <c r="TZC220" s="1075"/>
      <c r="TZD220" s="1075"/>
      <c r="TZE220" s="1075"/>
      <c r="TZF220" s="1075"/>
      <c r="TZG220" s="1075"/>
      <c r="TZH220" s="1075"/>
      <c r="TZI220" s="1075"/>
      <c r="TZJ220" s="1075"/>
      <c r="TZK220" s="1075"/>
      <c r="TZL220" s="1075"/>
      <c r="TZM220" s="1074" t="s">
        <v>757</v>
      </c>
      <c r="TZN220" s="1075"/>
      <c r="TZO220" s="1075"/>
      <c r="TZP220" s="1075"/>
      <c r="TZQ220" s="1075"/>
      <c r="TZR220" s="1075"/>
      <c r="TZS220" s="1075"/>
      <c r="TZT220" s="1075"/>
      <c r="TZU220" s="1075"/>
      <c r="TZV220" s="1075"/>
      <c r="TZW220" s="1075"/>
      <c r="TZX220" s="1075"/>
      <c r="TZY220" s="1075"/>
      <c r="TZZ220" s="1075"/>
      <c r="UAA220" s="1075"/>
      <c r="UAB220" s="1075"/>
      <c r="UAC220" s="1074" t="s">
        <v>757</v>
      </c>
      <c r="UAD220" s="1075"/>
      <c r="UAE220" s="1075"/>
      <c r="UAF220" s="1075"/>
      <c r="UAG220" s="1075"/>
      <c r="UAH220" s="1075"/>
      <c r="UAI220" s="1075"/>
      <c r="UAJ220" s="1075"/>
      <c r="UAK220" s="1075"/>
      <c r="UAL220" s="1075"/>
      <c r="UAM220" s="1075"/>
      <c r="UAN220" s="1075"/>
      <c r="UAO220" s="1075"/>
      <c r="UAP220" s="1075"/>
      <c r="UAQ220" s="1075"/>
      <c r="UAR220" s="1075"/>
      <c r="UAS220" s="1074" t="s">
        <v>757</v>
      </c>
      <c r="UAT220" s="1075"/>
      <c r="UAU220" s="1075"/>
      <c r="UAV220" s="1075"/>
      <c r="UAW220" s="1075"/>
      <c r="UAX220" s="1075"/>
      <c r="UAY220" s="1075"/>
      <c r="UAZ220" s="1075"/>
      <c r="UBA220" s="1075"/>
      <c r="UBB220" s="1075"/>
      <c r="UBC220" s="1075"/>
      <c r="UBD220" s="1075"/>
      <c r="UBE220" s="1075"/>
      <c r="UBF220" s="1075"/>
      <c r="UBG220" s="1075"/>
      <c r="UBH220" s="1075"/>
      <c r="UBI220" s="1074" t="s">
        <v>757</v>
      </c>
      <c r="UBJ220" s="1075"/>
      <c r="UBK220" s="1075"/>
      <c r="UBL220" s="1075"/>
      <c r="UBM220" s="1075"/>
      <c r="UBN220" s="1075"/>
      <c r="UBO220" s="1075"/>
      <c r="UBP220" s="1075"/>
      <c r="UBQ220" s="1075"/>
      <c r="UBR220" s="1075"/>
      <c r="UBS220" s="1075"/>
      <c r="UBT220" s="1075"/>
      <c r="UBU220" s="1075"/>
      <c r="UBV220" s="1075"/>
      <c r="UBW220" s="1075"/>
      <c r="UBX220" s="1075"/>
      <c r="UBY220" s="1074" t="s">
        <v>757</v>
      </c>
      <c r="UBZ220" s="1075"/>
      <c r="UCA220" s="1075"/>
      <c r="UCB220" s="1075"/>
      <c r="UCC220" s="1075"/>
      <c r="UCD220" s="1075"/>
      <c r="UCE220" s="1075"/>
      <c r="UCF220" s="1075"/>
      <c r="UCG220" s="1075"/>
      <c r="UCH220" s="1075"/>
      <c r="UCI220" s="1075"/>
      <c r="UCJ220" s="1075"/>
      <c r="UCK220" s="1075"/>
      <c r="UCL220" s="1075"/>
      <c r="UCM220" s="1075"/>
      <c r="UCN220" s="1075"/>
      <c r="UCO220" s="1074" t="s">
        <v>757</v>
      </c>
      <c r="UCP220" s="1075"/>
      <c r="UCQ220" s="1075"/>
      <c r="UCR220" s="1075"/>
      <c r="UCS220" s="1075"/>
      <c r="UCT220" s="1075"/>
      <c r="UCU220" s="1075"/>
      <c r="UCV220" s="1075"/>
      <c r="UCW220" s="1075"/>
      <c r="UCX220" s="1075"/>
      <c r="UCY220" s="1075"/>
      <c r="UCZ220" s="1075"/>
      <c r="UDA220" s="1075"/>
      <c r="UDB220" s="1075"/>
      <c r="UDC220" s="1075"/>
      <c r="UDD220" s="1075"/>
      <c r="UDE220" s="1074" t="s">
        <v>757</v>
      </c>
      <c r="UDF220" s="1075"/>
      <c r="UDG220" s="1075"/>
      <c r="UDH220" s="1075"/>
      <c r="UDI220" s="1075"/>
      <c r="UDJ220" s="1075"/>
      <c r="UDK220" s="1075"/>
      <c r="UDL220" s="1075"/>
      <c r="UDM220" s="1075"/>
      <c r="UDN220" s="1075"/>
      <c r="UDO220" s="1075"/>
      <c r="UDP220" s="1075"/>
      <c r="UDQ220" s="1075"/>
      <c r="UDR220" s="1075"/>
      <c r="UDS220" s="1075"/>
      <c r="UDT220" s="1075"/>
      <c r="UDU220" s="1074" t="s">
        <v>757</v>
      </c>
      <c r="UDV220" s="1075"/>
      <c r="UDW220" s="1075"/>
      <c r="UDX220" s="1075"/>
      <c r="UDY220" s="1075"/>
      <c r="UDZ220" s="1075"/>
      <c r="UEA220" s="1075"/>
      <c r="UEB220" s="1075"/>
      <c r="UEC220" s="1075"/>
      <c r="UED220" s="1075"/>
      <c r="UEE220" s="1075"/>
      <c r="UEF220" s="1075"/>
      <c r="UEG220" s="1075"/>
      <c r="UEH220" s="1075"/>
      <c r="UEI220" s="1075"/>
      <c r="UEJ220" s="1075"/>
      <c r="UEK220" s="1074" t="s">
        <v>757</v>
      </c>
      <c r="UEL220" s="1075"/>
      <c r="UEM220" s="1075"/>
      <c r="UEN220" s="1075"/>
      <c r="UEO220" s="1075"/>
      <c r="UEP220" s="1075"/>
      <c r="UEQ220" s="1075"/>
      <c r="UER220" s="1075"/>
      <c r="UES220" s="1075"/>
      <c r="UET220" s="1075"/>
      <c r="UEU220" s="1075"/>
      <c r="UEV220" s="1075"/>
      <c r="UEW220" s="1075"/>
      <c r="UEX220" s="1075"/>
      <c r="UEY220" s="1075"/>
      <c r="UEZ220" s="1075"/>
      <c r="UFA220" s="1074" t="s">
        <v>757</v>
      </c>
      <c r="UFB220" s="1075"/>
      <c r="UFC220" s="1075"/>
      <c r="UFD220" s="1075"/>
      <c r="UFE220" s="1075"/>
      <c r="UFF220" s="1075"/>
      <c r="UFG220" s="1075"/>
      <c r="UFH220" s="1075"/>
      <c r="UFI220" s="1075"/>
      <c r="UFJ220" s="1075"/>
      <c r="UFK220" s="1075"/>
      <c r="UFL220" s="1075"/>
      <c r="UFM220" s="1075"/>
      <c r="UFN220" s="1075"/>
      <c r="UFO220" s="1075"/>
      <c r="UFP220" s="1075"/>
      <c r="UFQ220" s="1074" t="s">
        <v>757</v>
      </c>
      <c r="UFR220" s="1075"/>
      <c r="UFS220" s="1075"/>
      <c r="UFT220" s="1075"/>
      <c r="UFU220" s="1075"/>
      <c r="UFV220" s="1075"/>
      <c r="UFW220" s="1075"/>
      <c r="UFX220" s="1075"/>
      <c r="UFY220" s="1075"/>
      <c r="UFZ220" s="1075"/>
      <c r="UGA220" s="1075"/>
      <c r="UGB220" s="1075"/>
      <c r="UGC220" s="1075"/>
      <c r="UGD220" s="1075"/>
      <c r="UGE220" s="1075"/>
      <c r="UGF220" s="1075"/>
      <c r="UGG220" s="1074" t="s">
        <v>757</v>
      </c>
      <c r="UGH220" s="1075"/>
      <c r="UGI220" s="1075"/>
      <c r="UGJ220" s="1075"/>
      <c r="UGK220" s="1075"/>
      <c r="UGL220" s="1075"/>
      <c r="UGM220" s="1075"/>
      <c r="UGN220" s="1075"/>
      <c r="UGO220" s="1075"/>
      <c r="UGP220" s="1075"/>
      <c r="UGQ220" s="1075"/>
      <c r="UGR220" s="1075"/>
      <c r="UGS220" s="1075"/>
      <c r="UGT220" s="1075"/>
      <c r="UGU220" s="1075"/>
      <c r="UGV220" s="1075"/>
      <c r="UGW220" s="1074" t="s">
        <v>757</v>
      </c>
      <c r="UGX220" s="1075"/>
      <c r="UGY220" s="1075"/>
      <c r="UGZ220" s="1075"/>
      <c r="UHA220" s="1075"/>
      <c r="UHB220" s="1075"/>
      <c r="UHC220" s="1075"/>
      <c r="UHD220" s="1075"/>
      <c r="UHE220" s="1075"/>
      <c r="UHF220" s="1075"/>
      <c r="UHG220" s="1075"/>
      <c r="UHH220" s="1075"/>
      <c r="UHI220" s="1075"/>
      <c r="UHJ220" s="1075"/>
      <c r="UHK220" s="1075"/>
      <c r="UHL220" s="1075"/>
      <c r="UHM220" s="1074" t="s">
        <v>757</v>
      </c>
      <c r="UHN220" s="1075"/>
      <c r="UHO220" s="1075"/>
      <c r="UHP220" s="1075"/>
      <c r="UHQ220" s="1075"/>
      <c r="UHR220" s="1075"/>
      <c r="UHS220" s="1075"/>
      <c r="UHT220" s="1075"/>
      <c r="UHU220" s="1075"/>
      <c r="UHV220" s="1075"/>
      <c r="UHW220" s="1075"/>
      <c r="UHX220" s="1075"/>
      <c r="UHY220" s="1075"/>
      <c r="UHZ220" s="1075"/>
      <c r="UIA220" s="1075"/>
      <c r="UIB220" s="1075"/>
      <c r="UIC220" s="1074" t="s">
        <v>757</v>
      </c>
      <c r="UID220" s="1075"/>
      <c r="UIE220" s="1075"/>
      <c r="UIF220" s="1075"/>
      <c r="UIG220" s="1075"/>
      <c r="UIH220" s="1075"/>
      <c r="UII220" s="1075"/>
      <c r="UIJ220" s="1075"/>
      <c r="UIK220" s="1075"/>
      <c r="UIL220" s="1075"/>
      <c r="UIM220" s="1075"/>
      <c r="UIN220" s="1075"/>
      <c r="UIO220" s="1075"/>
      <c r="UIP220" s="1075"/>
      <c r="UIQ220" s="1075"/>
      <c r="UIR220" s="1075"/>
      <c r="UIS220" s="1074" t="s">
        <v>757</v>
      </c>
      <c r="UIT220" s="1075"/>
      <c r="UIU220" s="1075"/>
      <c r="UIV220" s="1075"/>
      <c r="UIW220" s="1075"/>
      <c r="UIX220" s="1075"/>
      <c r="UIY220" s="1075"/>
      <c r="UIZ220" s="1075"/>
      <c r="UJA220" s="1075"/>
      <c r="UJB220" s="1075"/>
      <c r="UJC220" s="1075"/>
      <c r="UJD220" s="1075"/>
      <c r="UJE220" s="1075"/>
      <c r="UJF220" s="1075"/>
      <c r="UJG220" s="1075"/>
      <c r="UJH220" s="1075"/>
      <c r="UJI220" s="1074" t="s">
        <v>757</v>
      </c>
      <c r="UJJ220" s="1075"/>
      <c r="UJK220" s="1075"/>
      <c r="UJL220" s="1075"/>
      <c r="UJM220" s="1075"/>
      <c r="UJN220" s="1075"/>
      <c r="UJO220" s="1075"/>
      <c r="UJP220" s="1075"/>
      <c r="UJQ220" s="1075"/>
      <c r="UJR220" s="1075"/>
      <c r="UJS220" s="1075"/>
      <c r="UJT220" s="1075"/>
      <c r="UJU220" s="1075"/>
      <c r="UJV220" s="1075"/>
      <c r="UJW220" s="1075"/>
      <c r="UJX220" s="1075"/>
      <c r="UJY220" s="1074" t="s">
        <v>757</v>
      </c>
      <c r="UJZ220" s="1075"/>
      <c r="UKA220" s="1075"/>
      <c r="UKB220" s="1075"/>
      <c r="UKC220" s="1075"/>
      <c r="UKD220" s="1075"/>
      <c r="UKE220" s="1075"/>
      <c r="UKF220" s="1075"/>
      <c r="UKG220" s="1075"/>
      <c r="UKH220" s="1075"/>
      <c r="UKI220" s="1075"/>
      <c r="UKJ220" s="1075"/>
      <c r="UKK220" s="1075"/>
      <c r="UKL220" s="1075"/>
      <c r="UKM220" s="1075"/>
      <c r="UKN220" s="1075"/>
      <c r="UKO220" s="1074" t="s">
        <v>757</v>
      </c>
      <c r="UKP220" s="1075"/>
      <c r="UKQ220" s="1075"/>
      <c r="UKR220" s="1075"/>
      <c r="UKS220" s="1075"/>
      <c r="UKT220" s="1075"/>
      <c r="UKU220" s="1075"/>
      <c r="UKV220" s="1075"/>
      <c r="UKW220" s="1075"/>
      <c r="UKX220" s="1075"/>
      <c r="UKY220" s="1075"/>
      <c r="UKZ220" s="1075"/>
      <c r="ULA220" s="1075"/>
      <c r="ULB220" s="1075"/>
      <c r="ULC220" s="1075"/>
      <c r="ULD220" s="1075"/>
      <c r="ULE220" s="1074" t="s">
        <v>757</v>
      </c>
      <c r="ULF220" s="1075"/>
      <c r="ULG220" s="1075"/>
      <c r="ULH220" s="1075"/>
      <c r="ULI220" s="1075"/>
      <c r="ULJ220" s="1075"/>
      <c r="ULK220" s="1075"/>
      <c r="ULL220" s="1075"/>
      <c r="ULM220" s="1075"/>
      <c r="ULN220" s="1075"/>
      <c r="ULO220" s="1075"/>
      <c r="ULP220" s="1075"/>
      <c r="ULQ220" s="1075"/>
      <c r="ULR220" s="1075"/>
      <c r="ULS220" s="1075"/>
      <c r="ULT220" s="1075"/>
      <c r="ULU220" s="1074" t="s">
        <v>757</v>
      </c>
      <c r="ULV220" s="1075"/>
      <c r="ULW220" s="1075"/>
      <c r="ULX220" s="1075"/>
      <c r="ULY220" s="1075"/>
      <c r="ULZ220" s="1075"/>
      <c r="UMA220" s="1075"/>
      <c r="UMB220" s="1075"/>
      <c r="UMC220" s="1075"/>
      <c r="UMD220" s="1075"/>
      <c r="UME220" s="1075"/>
      <c r="UMF220" s="1075"/>
      <c r="UMG220" s="1075"/>
      <c r="UMH220" s="1075"/>
      <c r="UMI220" s="1075"/>
      <c r="UMJ220" s="1075"/>
      <c r="UMK220" s="1074" t="s">
        <v>757</v>
      </c>
      <c r="UML220" s="1075"/>
      <c r="UMM220" s="1075"/>
      <c r="UMN220" s="1075"/>
      <c r="UMO220" s="1075"/>
      <c r="UMP220" s="1075"/>
      <c r="UMQ220" s="1075"/>
      <c r="UMR220" s="1075"/>
      <c r="UMS220" s="1075"/>
      <c r="UMT220" s="1075"/>
      <c r="UMU220" s="1075"/>
      <c r="UMV220" s="1075"/>
      <c r="UMW220" s="1075"/>
      <c r="UMX220" s="1075"/>
      <c r="UMY220" s="1075"/>
      <c r="UMZ220" s="1075"/>
      <c r="UNA220" s="1074" t="s">
        <v>757</v>
      </c>
      <c r="UNB220" s="1075"/>
      <c r="UNC220" s="1075"/>
      <c r="UND220" s="1075"/>
      <c r="UNE220" s="1075"/>
      <c r="UNF220" s="1075"/>
      <c r="UNG220" s="1075"/>
      <c r="UNH220" s="1075"/>
      <c r="UNI220" s="1075"/>
      <c r="UNJ220" s="1075"/>
      <c r="UNK220" s="1075"/>
      <c r="UNL220" s="1075"/>
      <c r="UNM220" s="1075"/>
      <c r="UNN220" s="1075"/>
      <c r="UNO220" s="1075"/>
      <c r="UNP220" s="1075"/>
      <c r="UNQ220" s="1074" t="s">
        <v>757</v>
      </c>
      <c r="UNR220" s="1075"/>
      <c r="UNS220" s="1075"/>
      <c r="UNT220" s="1075"/>
      <c r="UNU220" s="1075"/>
      <c r="UNV220" s="1075"/>
      <c r="UNW220" s="1075"/>
      <c r="UNX220" s="1075"/>
      <c r="UNY220" s="1075"/>
      <c r="UNZ220" s="1075"/>
      <c r="UOA220" s="1075"/>
      <c r="UOB220" s="1075"/>
      <c r="UOC220" s="1075"/>
      <c r="UOD220" s="1075"/>
      <c r="UOE220" s="1075"/>
      <c r="UOF220" s="1075"/>
      <c r="UOG220" s="1074" t="s">
        <v>757</v>
      </c>
      <c r="UOH220" s="1075"/>
      <c r="UOI220" s="1075"/>
      <c r="UOJ220" s="1075"/>
      <c r="UOK220" s="1075"/>
      <c r="UOL220" s="1075"/>
      <c r="UOM220" s="1075"/>
      <c r="UON220" s="1075"/>
      <c r="UOO220" s="1075"/>
      <c r="UOP220" s="1075"/>
      <c r="UOQ220" s="1075"/>
      <c r="UOR220" s="1075"/>
      <c r="UOS220" s="1075"/>
      <c r="UOT220" s="1075"/>
      <c r="UOU220" s="1075"/>
      <c r="UOV220" s="1075"/>
      <c r="UOW220" s="1074" t="s">
        <v>757</v>
      </c>
      <c r="UOX220" s="1075"/>
      <c r="UOY220" s="1075"/>
      <c r="UOZ220" s="1075"/>
      <c r="UPA220" s="1075"/>
      <c r="UPB220" s="1075"/>
      <c r="UPC220" s="1075"/>
      <c r="UPD220" s="1075"/>
      <c r="UPE220" s="1075"/>
      <c r="UPF220" s="1075"/>
      <c r="UPG220" s="1075"/>
      <c r="UPH220" s="1075"/>
      <c r="UPI220" s="1075"/>
      <c r="UPJ220" s="1075"/>
      <c r="UPK220" s="1075"/>
      <c r="UPL220" s="1075"/>
      <c r="UPM220" s="1074" t="s">
        <v>757</v>
      </c>
      <c r="UPN220" s="1075"/>
      <c r="UPO220" s="1075"/>
      <c r="UPP220" s="1075"/>
      <c r="UPQ220" s="1075"/>
      <c r="UPR220" s="1075"/>
      <c r="UPS220" s="1075"/>
      <c r="UPT220" s="1075"/>
      <c r="UPU220" s="1075"/>
      <c r="UPV220" s="1075"/>
      <c r="UPW220" s="1075"/>
      <c r="UPX220" s="1075"/>
      <c r="UPY220" s="1075"/>
      <c r="UPZ220" s="1075"/>
      <c r="UQA220" s="1075"/>
      <c r="UQB220" s="1075"/>
      <c r="UQC220" s="1074" t="s">
        <v>757</v>
      </c>
      <c r="UQD220" s="1075"/>
      <c r="UQE220" s="1075"/>
      <c r="UQF220" s="1075"/>
      <c r="UQG220" s="1075"/>
      <c r="UQH220" s="1075"/>
      <c r="UQI220" s="1075"/>
      <c r="UQJ220" s="1075"/>
      <c r="UQK220" s="1075"/>
      <c r="UQL220" s="1075"/>
      <c r="UQM220" s="1075"/>
      <c r="UQN220" s="1075"/>
      <c r="UQO220" s="1075"/>
      <c r="UQP220" s="1075"/>
      <c r="UQQ220" s="1075"/>
      <c r="UQR220" s="1075"/>
      <c r="UQS220" s="1074" t="s">
        <v>757</v>
      </c>
      <c r="UQT220" s="1075"/>
      <c r="UQU220" s="1075"/>
      <c r="UQV220" s="1075"/>
      <c r="UQW220" s="1075"/>
      <c r="UQX220" s="1075"/>
      <c r="UQY220" s="1075"/>
      <c r="UQZ220" s="1075"/>
      <c r="URA220" s="1075"/>
      <c r="URB220" s="1075"/>
      <c r="URC220" s="1075"/>
      <c r="URD220" s="1075"/>
      <c r="URE220" s="1075"/>
      <c r="URF220" s="1075"/>
      <c r="URG220" s="1075"/>
      <c r="URH220" s="1075"/>
      <c r="URI220" s="1074" t="s">
        <v>757</v>
      </c>
      <c r="URJ220" s="1075"/>
      <c r="URK220" s="1075"/>
      <c r="URL220" s="1075"/>
      <c r="URM220" s="1075"/>
      <c r="URN220" s="1075"/>
      <c r="URO220" s="1075"/>
      <c r="URP220" s="1075"/>
      <c r="URQ220" s="1075"/>
      <c r="URR220" s="1075"/>
      <c r="URS220" s="1075"/>
      <c r="URT220" s="1075"/>
      <c r="URU220" s="1075"/>
      <c r="URV220" s="1075"/>
      <c r="URW220" s="1075"/>
      <c r="URX220" s="1075"/>
      <c r="URY220" s="1074" t="s">
        <v>757</v>
      </c>
      <c r="URZ220" s="1075"/>
      <c r="USA220" s="1075"/>
      <c r="USB220" s="1075"/>
      <c r="USC220" s="1075"/>
      <c r="USD220" s="1075"/>
      <c r="USE220" s="1075"/>
      <c r="USF220" s="1075"/>
      <c r="USG220" s="1075"/>
      <c r="USH220" s="1075"/>
      <c r="USI220" s="1075"/>
      <c r="USJ220" s="1075"/>
      <c r="USK220" s="1075"/>
      <c r="USL220" s="1075"/>
      <c r="USM220" s="1075"/>
      <c r="USN220" s="1075"/>
      <c r="USO220" s="1074" t="s">
        <v>757</v>
      </c>
      <c r="USP220" s="1075"/>
      <c r="USQ220" s="1075"/>
      <c r="USR220" s="1075"/>
      <c r="USS220" s="1075"/>
      <c r="UST220" s="1075"/>
      <c r="USU220" s="1075"/>
      <c r="USV220" s="1075"/>
      <c r="USW220" s="1075"/>
      <c r="USX220" s="1075"/>
      <c r="USY220" s="1075"/>
      <c r="USZ220" s="1075"/>
      <c r="UTA220" s="1075"/>
      <c r="UTB220" s="1075"/>
      <c r="UTC220" s="1075"/>
      <c r="UTD220" s="1075"/>
      <c r="UTE220" s="1074" t="s">
        <v>757</v>
      </c>
      <c r="UTF220" s="1075"/>
      <c r="UTG220" s="1075"/>
      <c r="UTH220" s="1075"/>
      <c r="UTI220" s="1075"/>
      <c r="UTJ220" s="1075"/>
      <c r="UTK220" s="1075"/>
      <c r="UTL220" s="1075"/>
      <c r="UTM220" s="1075"/>
      <c r="UTN220" s="1075"/>
      <c r="UTO220" s="1075"/>
      <c r="UTP220" s="1075"/>
      <c r="UTQ220" s="1075"/>
      <c r="UTR220" s="1075"/>
      <c r="UTS220" s="1075"/>
      <c r="UTT220" s="1075"/>
      <c r="UTU220" s="1074" t="s">
        <v>757</v>
      </c>
      <c r="UTV220" s="1075"/>
      <c r="UTW220" s="1075"/>
      <c r="UTX220" s="1075"/>
      <c r="UTY220" s="1075"/>
      <c r="UTZ220" s="1075"/>
      <c r="UUA220" s="1075"/>
      <c r="UUB220" s="1075"/>
      <c r="UUC220" s="1075"/>
      <c r="UUD220" s="1075"/>
      <c r="UUE220" s="1075"/>
      <c r="UUF220" s="1075"/>
      <c r="UUG220" s="1075"/>
      <c r="UUH220" s="1075"/>
      <c r="UUI220" s="1075"/>
      <c r="UUJ220" s="1075"/>
      <c r="UUK220" s="1074" t="s">
        <v>757</v>
      </c>
      <c r="UUL220" s="1075"/>
      <c r="UUM220" s="1075"/>
      <c r="UUN220" s="1075"/>
      <c r="UUO220" s="1075"/>
      <c r="UUP220" s="1075"/>
      <c r="UUQ220" s="1075"/>
      <c r="UUR220" s="1075"/>
      <c r="UUS220" s="1075"/>
      <c r="UUT220" s="1075"/>
      <c r="UUU220" s="1075"/>
      <c r="UUV220" s="1075"/>
      <c r="UUW220" s="1075"/>
      <c r="UUX220" s="1075"/>
      <c r="UUY220" s="1075"/>
      <c r="UUZ220" s="1075"/>
      <c r="UVA220" s="1074" t="s">
        <v>757</v>
      </c>
      <c r="UVB220" s="1075"/>
      <c r="UVC220" s="1075"/>
      <c r="UVD220" s="1075"/>
      <c r="UVE220" s="1075"/>
      <c r="UVF220" s="1075"/>
      <c r="UVG220" s="1075"/>
      <c r="UVH220" s="1075"/>
      <c r="UVI220" s="1075"/>
      <c r="UVJ220" s="1075"/>
      <c r="UVK220" s="1075"/>
      <c r="UVL220" s="1075"/>
      <c r="UVM220" s="1075"/>
      <c r="UVN220" s="1075"/>
      <c r="UVO220" s="1075"/>
      <c r="UVP220" s="1075"/>
      <c r="UVQ220" s="1074" t="s">
        <v>757</v>
      </c>
      <c r="UVR220" s="1075"/>
      <c r="UVS220" s="1075"/>
      <c r="UVT220" s="1075"/>
      <c r="UVU220" s="1075"/>
      <c r="UVV220" s="1075"/>
      <c r="UVW220" s="1075"/>
      <c r="UVX220" s="1075"/>
      <c r="UVY220" s="1075"/>
      <c r="UVZ220" s="1075"/>
      <c r="UWA220" s="1075"/>
      <c r="UWB220" s="1075"/>
      <c r="UWC220" s="1075"/>
      <c r="UWD220" s="1075"/>
      <c r="UWE220" s="1075"/>
      <c r="UWF220" s="1075"/>
      <c r="UWG220" s="1074" t="s">
        <v>757</v>
      </c>
      <c r="UWH220" s="1075"/>
      <c r="UWI220" s="1075"/>
      <c r="UWJ220" s="1075"/>
      <c r="UWK220" s="1075"/>
      <c r="UWL220" s="1075"/>
      <c r="UWM220" s="1075"/>
      <c r="UWN220" s="1075"/>
      <c r="UWO220" s="1075"/>
      <c r="UWP220" s="1075"/>
      <c r="UWQ220" s="1075"/>
      <c r="UWR220" s="1075"/>
      <c r="UWS220" s="1075"/>
      <c r="UWT220" s="1075"/>
      <c r="UWU220" s="1075"/>
      <c r="UWV220" s="1075"/>
      <c r="UWW220" s="1074" t="s">
        <v>757</v>
      </c>
      <c r="UWX220" s="1075"/>
      <c r="UWY220" s="1075"/>
      <c r="UWZ220" s="1075"/>
      <c r="UXA220" s="1075"/>
      <c r="UXB220" s="1075"/>
      <c r="UXC220" s="1075"/>
      <c r="UXD220" s="1075"/>
      <c r="UXE220" s="1075"/>
      <c r="UXF220" s="1075"/>
      <c r="UXG220" s="1075"/>
      <c r="UXH220" s="1075"/>
      <c r="UXI220" s="1075"/>
      <c r="UXJ220" s="1075"/>
      <c r="UXK220" s="1075"/>
      <c r="UXL220" s="1075"/>
      <c r="UXM220" s="1074" t="s">
        <v>757</v>
      </c>
      <c r="UXN220" s="1075"/>
      <c r="UXO220" s="1075"/>
      <c r="UXP220" s="1075"/>
      <c r="UXQ220" s="1075"/>
      <c r="UXR220" s="1075"/>
      <c r="UXS220" s="1075"/>
      <c r="UXT220" s="1075"/>
      <c r="UXU220" s="1075"/>
      <c r="UXV220" s="1075"/>
      <c r="UXW220" s="1075"/>
      <c r="UXX220" s="1075"/>
      <c r="UXY220" s="1075"/>
      <c r="UXZ220" s="1075"/>
      <c r="UYA220" s="1075"/>
      <c r="UYB220" s="1075"/>
      <c r="UYC220" s="1074" t="s">
        <v>757</v>
      </c>
      <c r="UYD220" s="1075"/>
      <c r="UYE220" s="1075"/>
      <c r="UYF220" s="1075"/>
      <c r="UYG220" s="1075"/>
      <c r="UYH220" s="1075"/>
      <c r="UYI220" s="1075"/>
      <c r="UYJ220" s="1075"/>
      <c r="UYK220" s="1075"/>
      <c r="UYL220" s="1075"/>
      <c r="UYM220" s="1075"/>
      <c r="UYN220" s="1075"/>
      <c r="UYO220" s="1075"/>
      <c r="UYP220" s="1075"/>
      <c r="UYQ220" s="1075"/>
      <c r="UYR220" s="1075"/>
      <c r="UYS220" s="1074" t="s">
        <v>757</v>
      </c>
      <c r="UYT220" s="1075"/>
      <c r="UYU220" s="1075"/>
      <c r="UYV220" s="1075"/>
      <c r="UYW220" s="1075"/>
      <c r="UYX220" s="1075"/>
      <c r="UYY220" s="1075"/>
      <c r="UYZ220" s="1075"/>
      <c r="UZA220" s="1075"/>
      <c r="UZB220" s="1075"/>
      <c r="UZC220" s="1075"/>
      <c r="UZD220" s="1075"/>
      <c r="UZE220" s="1075"/>
      <c r="UZF220" s="1075"/>
      <c r="UZG220" s="1075"/>
      <c r="UZH220" s="1075"/>
      <c r="UZI220" s="1074" t="s">
        <v>757</v>
      </c>
      <c r="UZJ220" s="1075"/>
      <c r="UZK220" s="1075"/>
      <c r="UZL220" s="1075"/>
      <c r="UZM220" s="1075"/>
      <c r="UZN220" s="1075"/>
      <c r="UZO220" s="1075"/>
      <c r="UZP220" s="1075"/>
      <c r="UZQ220" s="1075"/>
      <c r="UZR220" s="1075"/>
      <c r="UZS220" s="1075"/>
      <c r="UZT220" s="1075"/>
      <c r="UZU220" s="1075"/>
      <c r="UZV220" s="1075"/>
      <c r="UZW220" s="1075"/>
      <c r="UZX220" s="1075"/>
      <c r="UZY220" s="1074" t="s">
        <v>757</v>
      </c>
      <c r="UZZ220" s="1075"/>
      <c r="VAA220" s="1075"/>
      <c r="VAB220" s="1075"/>
      <c r="VAC220" s="1075"/>
      <c r="VAD220" s="1075"/>
      <c r="VAE220" s="1075"/>
      <c r="VAF220" s="1075"/>
      <c r="VAG220" s="1075"/>
      <c r="VAH220" s="1075"/>
      <c r="VAI220" s="1075"/>
      <c r="VAJ220" s="1075"/>
      <c r="VAK220" s="1075"/>
      <c r="VAL220" s="1075"/>
      <c r="VAM220" s="1075"/>
      <c r="VAN220" s="1075"/>
      <c r="VAO220" s="1074" t="s">
        <v>757</v>
      </c>
      <c r="VAP220" s="1075"/>
      <c r="VAQ220" s="1075"/>
      <c r="VAR220" s="1075"/>
      <c r="VAS220" s="1075"/>
      <c r="VAT220" s="1075"/>
      <c r="VAU220" s="1075"/>
      <c r="VAV220" s="1075"/>
      <c r="VAW220" s="1075"/>
      <c r="VAX220" s="1075"/>
      <c r="VAY220" s="1075"/>
      <c r="VAZ220" s="1075"/>
      <c r="VBA220" s="1075"/>
      <c r="VBB220" s="1075"/>
      <c r="VBC220" s="1075"/>
      <c r="VBD220" s="1075"/>
      <c r="VBE220" s="1074" t="s">
        <v>757</v>
      </c>
      <c r="VBF220" s="1075"/>
      <c r="VBG220" s="1075"/>
      <c r="VBH220" s="1075"/>
      <c r="VBI220" s="1075"/>
      <c r="VBJ220" s="1075"/>
      <c r="VBK220" s="1075"/>
      <c r="VBL220" s="1075"/>
      <c r="VBM220" s="1075"/>
      <c r="VBN220" s="1075"/>
      <c r="VBO220" s="1075"/>
      <c r="VBP220" s="1075"/>
      <c r="VBQ220" s="1075"/>
      <c r="VBR220" s="1075"/>
      <c r="VBS220" s="1075"/>
      <c r="VBT220" s="1075"/>
      <c r="VBU220" s="1074" t="s">
        <v>757</v>
      </c>
      <c r="VBV220" s="1075"/>
      <c r="VBW220" s="1075"/>
      <c r="VBX220" s="1075"/>
      <c r="VBY220" s="1075"/>
      <c r="VBZ220" s="1075"/>
      <c r="VCA220" s="1075"/>
      <c r="VCB220" s="1075"/>
      <c r="VCC220" s="1075"/>
      <c r="VCD220" s="1075"/>
      <c r="VCE220" s="1075"/>
      <c r="VCF220" s="1075"/>
      <c r="VCG220" s="1075"/>
      <c r="VCH220" s="1075"/>
      <c r="VCI220" s="1075"/>
      <c r="VCJ220" s="1075"/>
      <c r="VCK220" s="1074" t="s">
        <v>757</v>
      </c>
      <c r="VCL220" s="1075"/>
      <c r="VCM220" s="1075"/>
      <c r="VCN220" s="1075"/>
      <c r="VCO220" s="1075"/>
      <c r="VCP220" s="1075"/>
      <c r="VCQ220" s="1075"/>
      <c r="VCR220" s="1075"/>
      <c r="VCS220" s="1075"/>
      <c r="VCT220" s="1075"/>
      <c r="VCU220" s="1075"/>
      <c r="VCV220" s="1075"/>
      <c r="VCW220" s="1075"/>
      <c r="VCX220" s="1075"/>
      <c r="VCY220" s="1075"/>
      <c r="VCZ220" s="1075"/>
      <c r="VDA220" s="1074" t="s">
        <v>757</v>
      </c>
      <c r="VDB220" s="1075"/>
      <c r="VDC220" s="1075"/>
      <c r="VDD220" s="1075"/>
      <c r="VDE220" s="1075"/>
      <c r="VDF220" s="1075"/>
      <c r="VDG220" s="1075"/>
      <c r="VDH220" s="1075"/>
      <c r="VDI220" s="1075"/>
      <c r="VDJ220" s="1075"/>
      <c r="VDK220" s="1075"/>
      <c r="VDL220" s="1075"/>
      <c r="VDM220" s="1075"/>
      <c r="VDN220" s="1075"/>
      <c r="VDO220" s="1075"/>
      <c r="VDP220" s="1075"/>
      <c r="VDQ220" s="1074" t="s">
        <v>757</v>
      </c>
      <c r="VDR220" s="1075"/>
      <c r="VDS220" s="1075"/>
      <c r="VDT220" s="1075"/>
      <c r="VDU220" s="1075"/>
      <c r="VDV220" s="1075"/>
      <c r="VDW220" s="1075"/>
      <c r="VDX220" s="1075"/>
      <c r="VDY220" s="1075"/>
      <c r="VDZ220" s="1075"/>
      <c r="VEA220" s="1075"/>
      <c r="VEB220" s="1075"/>
      <c r="VEC220" s="1075"/>
      <c r="VED220" s="1075"/>
      <c r="VEE220" s="1075"/>
      <c r="VEF220" s="1075"/>
      <c r="VEG220" s="1074" t="s">
        <v>757</v>
      </c>
      <c r="VEH220" s="1075"/>
      <c r="VEI220" s="1075"/>
      <c r="VEJ220" s="1075"/>
      <c r="VEK220" s="1075"/>
      <c r="VEL220" s="1075"/>
      <c r="VEM220" s="1075"/>
      <c r="VEN220" s="1075"/>
      <c r="VEO220" s="1075"/>
      <c r="VEP220" s="1075"/>
      <c r="VEQ220" s="1075"/>
      <c r="VER220" s="1075"/>
      <c r="VES220" s="1075"/>
      <c r="VET220" s="1075"/>
      <c r="VEU220" s="1075"/>
      <c r="VEV220" s="1075"/>
      <c r="VEW220" s="1074" t="s">
        <v>757</v>
      </c>
      <c r="VEX220" s="1075"/>
      <c r="VEY220" s="1075"/>
      <c r="VEZ220" s="1075"/>
      <c r="VFA220" s="1075"/>
      <c r="VFB220" s="1075"/>
      <c r="VFC220" s="1075"/>
      <c r="VFD220" s="1075"/>
      <c r="VFE220" s="1075"/>
      <c r="VFF220" s="1075"/>
      <c r="VFG220" s="1075"/>
      <c r="VFH220" s="1075"/>
      <c r="VFI220" s="1075"/>
      <c r="VFJ220" s="1075"/>
      <c r="VFK220" s="1075"/>
      <c r="VFL220" s="1075"/>
      <c r="VFM220" s="1074" t="s">
        <v>757</v>
      </c>
      <c r="VFN220" s="1075"/>
      <c r="VFO220" s="1075"/>
      <c r="VFP220" s="1075"/>
      <c r="VFQ220" s="1075"/>
      <c r="VFR220" s="1075"/>
      <c r="VFS220" s="1075"/>
      <c r="VFT220" s="1075"/>
      <c r="VFU220" s="1075"/>
      <c r="VFV220" s="1075"/>
      <c r="VFW220" s="1075"/>
      <c r="VFX220" s="1075"/>
      <c r="VFY220" s="1075"/>
      <c r="VFZ220" s="1075"/>
      <c r="VGA220" s="1075"/>
      <c r="VGB220" s="1075"/>
      <c r="VGC220" s="1074" t="s">
        <v>757</v>
      </c>
      <c r="VGD220" s="1075"/>
      <c r="VGE220" s="1075"/>
      <c r="VGF220" s="1075"/>
      <c r="VGG220" s="1075"/>
      <c r="VGH220" s="1075"/>
      <c r="VGI220" s="1075"/>
      <c r="VGJ220" s="1075"/>
      <c r="VGK220" s="1075"/>
      <c r="VGL220" s="1075"/>
      <c r="VGM220" s="1075"/>
      <c r="VGN220" s="1075"/>
      <c r="VGO220" s="1075"/>
      <c r="VGP220" s="1075"/>
      <c r="VGQ220" s="1075"/>
      <c r="VGR220" s="1075"/>
      <c r="VGS220" s="1074" t="s">
        <v>757</v>
      </c>
      <c r="VGT220" s="1075"/>
      <c r="VGU220" s="1075"/>
      <c r="VGV220" s="1075"/>
      <c r="VGW220" s="1075"/>
      <c r="VGX220" s="1075"/>
      <c r="VGY220" s="1075"/>
      <c r="VGZ220" s="1075"/>
      <c r="VHA220" s="1075"/>
      <c r="VHB220" s="1075"/>
      <c r="VHC220" s="1075"/>
      <c r="VHD220" s="1075"/>
      <c r="VHE220" s="1075"/>
      <c r="VHF220" s="1075"/>
      <c r="VHG220" s="1075"/>
      <c r="VHH220" s="1075"/>
      <c r="VHI220" s="1074" t="s">
        <v>757</v>
      </c>
      <c r="VHJ220" s="1075"/>
      <c r="VHK220" s="1075"/>
      <c r="VHL220" s="1075"/>
      <c r="VHM220" s="1075"/>
      <c r="VHN220" s="1075"/>
      <c r="VHO220" s="1075"/>
      <c r="VHP220" s="1075"/>
      <c r="VHQ220" s="1075"/>
      <c r="VHR220" s="1075"/>
      <c r="VHS220" s="1075"/>
      <c r="VHT220" s="1075"/>
      <c r="VHU220" s="1075"/>
      <c r="VHV220" s="1075"/>
      <c r="VHW220" s="1075"/>
      <c r="VHX220" s="1075"/>
      <c r="VHY220" s="1074" t="s">
        <v>757</v>
      </c>
      <c r="VHZ220" s="1075"/>
      <c r="VIA220" s="1075"/>
      <c r="VIB220" s="1075"/>
      <c r="VIC220" s="1075"/>
      <c r="VID220" s="1075"/>
      <c r="VIE220" s="1075"/>
      <c r="VIF220" s="1075"/>
      <c r="VIG220" s="1075"/>
      <c r="VIH220" s="1075"/>
      <c r="VII220" s="1075"/>
      <c r="VIJ220" s="1075"/>
      <c r="VIK220" s="1075"/>
      <c r="VIL220" s="1075"/>
      <c r="VIM220" s="1075"/>
      <c r="VIN220" s="1075"/>
      <c r="VIO220" s="1074" t="s">
        <v>757</v>
      </c>
      <c r="VIP220" s="1075"/>
      <c r="VIQ220" s="1075"/>
      <c r="VIR220" s="1075"/>
      <c r="VIS220" s="1075"/>
      <c r="VIT220" s="1075"/>
      <c r="VIU220" s="1075"/>
      <c r="VIV220" s="1075"/>
      <c r="VIW220" s="1075"/>
      <c r="VIX220" s="1075"/>
      <c r="VIY220" s="1075"/>
      <c r="VIZ220" s="1075"/>
      <c r="VJA220" s="1075"/>
      <c r="VJB220" s="1075"/>
      <c r="VJC220" s="1075"/>
      <c r="VJD220" s="1075"/>
      <c r="VJE220" s="1074" t="s">
        <v>757</v>
      </c>
      <c r="VJF220" s="1075"/>
      <c r="VJG220" s="1075"/>
      <c r="VJH220" s="1075"/>
      <c r="VJI220" s="1075"/>
      <c r="VJJ220" s="1075"/>
      <c r="VJK220" s="1075"/>
      <c r="VJL220" s="1075"/>
      <c r="VJM220" s="1075"/>
      <c r="VJN220" s="1075"/>
      <c r="VJO220" s="1075"/>
      <c r="VJP220" s="1075"/>
      <c r="VJQ220" s="1075"/>
      <c r="VJR220" s="1075"/>
      <c r="VJS220" s="1075"/>
      <c r="VJT220" s="1075"/>
      <c r="VJU220" s="1074" t="s">
        <v>757</v>
      </c>
      <c r="VJV220" s="1075"/>
      <c r="VJW220" s="1075"/>
      <c r="VJX220" s="1075"/>
      <c r="VJY220" s="1075"/>
      <c r="VJZ220" s="1075"/>
      <c r="VKA220" s="1075"/>
      <c r="VKB220" s="1075"/>
      <c r="VKC220" s="1075"/>
      <c r="VKD220" s="1075"/>
      <c r="VKE220" s="1075"/>
      <c r="VKF220" s="1075"/>
      <c r="VKG220" s="1075"/>
      <c r="VKH220" s="1075"/>
      <c r="VKI220" s="1075"/>
      <c r="VKJ220" s="1075"/>
      <c r="VKK220" s="1074" t="s">
        <v>757</v>
      </c>
      <c r="VKL220" s="1075"/>
      <c r="VKM220" s="1075"/>
      <c r="VKN220" s="1075"/>
      <c r="VKO220" s="1075"/>
      <c r="VKP220" s="1075"/>
      <c r="VKQ220" s="1075"/>
      <c r="VKR220" s="1075"/>
      <c r="VKS220" s="1075"/>
      <c r="VKT220" s="1075"/>
      <c r="VKU220" s="1075"/>
      <c r="VKV220" s="1075"/>
      <c r="VKW220" s="1075"/>
      <c r="VKX220" s="1075"/>
      <c r="VKY220" s="1075"/>
      <c r="VKZ220" s="1075"/>
      <c r="VLA220" s="1074" t="s">
        <v>757</v>
      </c>
      <c r="VLB220" s="1075"/>
      <c r="VLC220" s="1075"/>
      <c r="VLD220" s="1075"/>
      <c r="VLE220" s="1075"/>
      <c r="VLF220" s="1075"/>
      <c r="VLG220" s="1075"/>
      <c r="VLH220" s="1075"/>
      <c r="VLI220" s="1075"/>
      <c r="VLJ220" s="1075"/>
      <c r="VLK220" s="1075"/>
      <c r="VLL220" s="1075"/>
      <c r="VLM220" s="1075"/>
      <c r="VLN220" s="1075"/>
      <c r="VLO220" s="1075"/>
      <c r="VLP220" s="1075"/>
      <c r="VLQ220" s="1074" t="s">
        <v>757</v>
      </c>
      <c r="VLR220" s="1075"/>
      <c r="VLS220" s="1075"/>
      <c r="VLT220" s="1075"/>
      <c r="VLU220" s="1075"/>
      <c r="VLV220" s="1075"/>
      <c r="VLW220" s="1075"/>
      <c r="VLX220" s="1075"/>
      <c r="VLY220" s="1075"/>
      <c r="VLZ220" s="1075"/>
      <c r="VMA220" s="1075"/>
      <c r="VMB220" s="1075"/>
      <c r="VMC220" s="1075"/>
      <c r="VMD220" s="1075"/>
      <c r="VME220" s="1075"/>
      <c r="VMF220" s="1075"/>
      <c r="VMG220" s="1074" t="s">
        <v>757</v>
      </c>
      <c r="VMH220" s="1075"/>
      <c r="VMI220" s="1075"/>
      <c r="VMJ220" s="1075"/>
      <c r="VMK220" s="1075"/>
      <c r="VML220" s="1075"/>
      <c r="VMM220" s="1075"/>
      <c r="VMN220" s="1075"/>
      <c r="VMO220" s="1075"/>
      <c r="VMP220" s="1075"/>
      <c r="VMQ220" s="1075"/>
      <c r="VMR220" s="1075"/>
      <c r="VMS220" s="1075"/>
      <c r="VMT220" s="1075"/>
      <c r="VMU220" s="1075"/>
      <c r="VMV220" s="1075"/>
      <c r="VMW220" s="1074" t="s">
        <v>757</v>
      </c>
      <c r="VMX220" s="1075"/>
      <c r="VMY220" s="1075"/>
      <c r="VMZ220" s="1075"/>
      <c r="VNA220" s="1075"/>
      <c r="VNB220" s="1075"/>
      <c r="VNC220" s="1075"/>
      <c r="VND220" s="1075"/>
      <c r="VNE220" s="1075"/>
      <c r="VNF220" s="1075"/>
      <c r="VNG220" s="1075"/>
      <c r="VNH220" s="1075"/>
      <c r="VNI220" s="1075"/>
      <c r="VNJ220" s="1075"/>
      <c r="VNK220" s="1075"/>
      <c r="VNL220" s="1075"/>
      <c r="VNM220" s="1074" t="s">
        <v>757</v>
      </c>
      <c r="VNN220" s="1075"/>
      <c r="VNO220" s="1075"/>
      <c r="VNP220" s="1075"/>
      <c r="VNQ220" s="1075"/>
      <c r="VNR220" s="1075"/>
      <c r="VNS220" s="1075"/>
      <c r="VNT220" s="1075"/>
      <c r="VNU220" s="1075"/>
      <c r="VNV220" s="1075"/>
      <c r="VNW220" s="1075"/>
      <c r="VNX220" s="1075"/>
      <c r="VNY220" s="1075"/>
      <c r="VNZ220" s="1075"/>
      <c r="VOA220" s="1075"/>
      <c r="VOB220" s="1075"/>
      <c r="VOC220" s="1074" t="s">
        <v>757</v>
      </c>
      <c r="VOD220" s="1075"/>
      <c r="VOE220" s="1075"/>
      <c r="VOF220" s="1075"/>
      <c r="VOG220" s="1075"/>
      <c r="VOH220" s="1075"/>
      <c r="VOI220" s="1075"/>
      <c r="VOJ220" s="1075"/>
      <c r="VOK220" s="1075"/>
      <c r="VOL220" s="1075"/>
      <c r="VOM220" s="1075"/>
      <c r="VON220" s="1075"/>
      <c r="VOO220" s="1075"/>
      <c r="VOP220" s="1075"/>
      <c r="VOQ220" s="1075"/>
      <c r="VOR220" s="1075"/>
      <c r="VOS220" s="1074" t="s">
        <v>757</v>
      </c>
      <c r="VOT220" s="1075"/>
      <c r="VOU220" s="1075"/>
      <c r="VOV220" s="1075"/>
      <c r="VOW220" s="1075"/>
      <c r="VOX220" s="1075"/>
      <c r="VOY220" s="1075"/>
      <c r="VOZ220" s="1075"/>
      <c r="VPA220" s="1075"/>
      <c r="VPB220" s="1075"/>
      <c r="VPC220" s="1075"/>
      <c r="VPD220" s="1075"/>
      <c r="VPE220" s="1075"/>
      <c r="VPF220" s="1075"/>
      <c r="VPG220" s="1075"/>
      <c r="VPH220" s="1075"/>
      <c r="VPI220" s="1074" t="s">
        <v>757</v>
      </c>
      <c r="VPJ220" s="1075"/>
      <c r="VPK220" s="1075"/>
      <c r="VPL220" s="1075"/>
      <c r="VPM220" s="1075"/>
      <c r="VPN220" s="1075"/>
      <c r="VPO220" s="1075"/>
      <c r="VPP220" s="1075"/>
      <c r="VPQ220" s="1075"/>
      <c r="VPR220" s="1075"/>
      <c r="VPS220" s="1075"/>
      <c r="VPT220" s="1075"/>
      <c r="VPU220" s="1075"/>
      <c r="VPV220" s="1075"/>
      <c r="VPW220" s="1075"/>
      <c r="VPX220" s="1075"/>
      <c r="VPY220" s="1074" t="s">
        <v>757</v>
      </c>
      <c r="VPZ220" s="1075"/>
      <c r="VQA220" s="1075"/>
      <c r="VQB220" s="1075"/>
      <c r="VQC220" s="1075"/>
      <c r="VQD220" s="1075"/>
      <c r="VQE220" s="1075"/>
      <c r="VQF220" s="1075"/>
      <c r="VQG220" s="1075"/>
      <c r="VQH220" s="1075"/>
      <c r="VQI220" s="1075"/>
      <c r="VQJ220" s="1075"/>
      <c r="VQK220" s="1075"/>
      <c r="VQL220" s="1075"/>
      <c r="VQM220" s="1075"/>
      <c r="VQN220" s="1075"/>
      <c r="VQO220" s="1074" t="s">
        <v>757</v>
      </c>
      <c r="VQP220" s="1075"/>
      <c r="VQQ220" s="1075"/>
      <c r="VQR220" s="1075"/>
      <c r="VQS220" s="1075"/>
      <c r="VQT220" s="1075"/>
      <c r="VQU220" s="1075"/>
      <c r="VQV220" s="1075"/>
      <c r="VQW220" s="1075"/>
      <c r="VQX220" s="1075"/>
      <c r="VQY220" s="1075"/>
      <c r="VQZ220" s="1075"/>
      <c r="VRA220" s="1075"/>
      <c r="VRB220" s="1075"/>
      <c r="VRC220" s="1075"/>
      <c r="VRD220" s="1075"/>
      <c r="VRE220" s="1074" t="s">
        <v>757</v>
      </c>
      <c r="VRF220" s="1075"/>
      <c r="VRG220" s="1075"/>
      <c r="VRH220" s="1075"/>
      <c r="VRI220" s="1075"/>
      <c r="VRJ220" s="1075"/>
      <c r="VRK220" s="1075"/>
      <c r="VRL220" s="1075"/>
      <c r="VRM220" s="1075"/>
      <c r="VRN220" s="1075"/>
      <c r="VRO220" s="1075"/>
      <c r="VRP220" s="1075"/>
      <c r="VRQ220" s="1075"/>
      <c r="VRR220" s="1075"/>
      <c r="VRS220" s="1075"/>
      <c r="VRT220" s="1075"/>
      <c r="VRU220" s="1074" t="s">
        <v>757</v>
      </c>
      <c r="VRV220" s="1075"/>
      <c r="VRW220" s="1075"/>
      <c r="VRX220" s="1075"/>
      <c r="VRY220" s="1075"/>
      <c r="VRZ220" s="1075"/>
      <c r="VSA220" s="1075"/>
      <c r="VSB220" s="1075"/>
      <c r="VSC220" s="1075"/>
      <c r="VSD220" s="1075"/>
      <c r="VSE220" s="1075"/>
      <c r="VSF220" s="1075"/>
      <c r="VSG220" s="1075"/>
      <c r="VSH220" s="1075"/>
      <c r="VSI220" s="1075"/>
      <c r="VSJ220" s="1075"/>
      <c r="VSK220" s="1074" t="s">
        <v>757</v>
      </c>
      <c r="VSL220" s="1075"/>
      <c r="VSM220" s="1075"/>
      <c r="VSN220" s="1075"/>
      <c r="VSO220" s="1075"/>
      <c r="VSP220" s="1075"/>
      <c r="VSQ220" s="1075"/>
      <c r="VSR220" s="1075"/>
      <c r="VSS220" s="1075"/>
      <c r="VST220" s="1075"/>
      <c r="VSU220" s="1075"/>
      <c r="VSV220" s="1075"/>
      <c r="VSW220" s="1075"/>
      <c r="VSX220" s="1075"/>
      <c r="VSY220" s="1075"/>
      <c r="VSZ220" s="1075"/>
      <c r="VTA220" s="1074" t="s">
        <v>757</v>
      </c>
      <c r="VTB220" s="1075"/>
      <c r="VTC220" s="1075"/>
      <c r="VTD220" s="1075"/>
      <c r="VTE220" s="1075"/>
      <c r="VTF220" s="1075"/>
      <c r="VTG220" s="1075"/>
      <c r="VTH220" s="1075"/>
      <c r="VTI220" s="1075"/>
      <c r="VTJ220" s="1075"/>
      <c r="VTK220" s="1075"/>
      <c r="VTL220" s="1075"/>
      <c r="VTM220" s="1075"/>
      <c r="VTN220" s="1075"/>
      <c r="VTO220" s="1075"/>
      <c r="VTP220" s="1075"/>
      <c r="VTQ220" s="1074" t="s">
        <v>757</v>
      </c>
      <c r="VTR220" s="1075"/>
      <c r="VTS220" s="1075"/>
      <c r="VTT220" s="1075"/>
      <c r="VTU220" s="1075"/>
      <c r="VTV220" s="1075"/>
      <c r="VTW220" s="1075"/>
      <c r="VTX220" s="1075"/>
      <c r="VTY220" s="1075"/>
      <c r="VTZ220" s="1075"/>
      <c r="VUA220" s="1075"/>
      <c r="VUB220" s="1075"/>
      <c r="VUC220" s="1075"/>
      <c r="VUD220" s="1075"/>
      <c r="VUE220" s="1075"/>
      <c r="VUF220" s="1075"/>
      <c r="VUG220" s="1074" t="s">
        <v>757</v>
      </c>
      <c r="VUH220" s="1075"/>
      <c r="VUI220" s="1075"/>
      <c r="VUJ220" s="1075"/>
      <c r="VUK220" s="1075"/>
      <c r="VUL220" s="1075"/>
      <c r="VUM220" s="1075"/>
      <c r="VUN220" s="1075"/>
      <c r="VUO220" s="1075"/>
      <c r="VUP220" s="1075"/>
      <c r="VUQ220" s="1075"/>
      <c r="VUR220" s="1075"/>
      <c r="VUS220" s="1075"/>
      <c r="VUT220" s="1075"/>
      <c r="VUU220" s="1075"/>
      <c r="VUV220" s="1075"/>
      <c r="VUW220" s="1074" t="s">
        <v>757</v>
      </c>
      <c r="VUX220" s="1075"/>
      <c r="VUY220" s="1075"/>
      <c r="VUZ220" s="1075"/>
      <c r="VVA220" s="1075"/>
      <c r="VVB220" s="1075"/>
      <c r="VVC220" s="1075"/>
      <c r="VVD220" s="1075"/>
      <c r="VVE220" s="1075"/>
      <c r="VVF220" s="1075"/>
      <c r="VVG220" s="1075"/>
      <c r="VVH220" s="1075"/>
      <c r="VVI220" s="1075"/>
      <c r="VVJ220" s="1075"/>
      <c r="VVK220" s="1075"/>
      <c r="VVL220" s="1075"/>
      <c r="VVM220" s="1074" t="s">
        <v>757</v>
      </c>
      <c r="VVN220" s="1075"/>
      <c r="VVO220" s="1075"/>
      <c r="VVP220" s="1075"/>
      <c r="VVQ220" s="1075"/>
      <c r="VVR220" s="1075"/>
      <c r="VVS220" s="1075"/>
      <c r="VVT220" s="1075"/>
      <c r="VVU220" s="1075"/>
      <c r="VVV220" s="1075"/>
      <c r="VVW220" s="1075"/>
      <c r="VVX220" s="1075"/>
      <c r="VVY220" s="1075"/>
      <c r="VVZ220" s="1075"/>
      <c r="VWA220" s="1075"/>
      <c r="VWB220" s="1075"/>
      <c r="VWC220" s="1074" t="s">
        <v>757</v>
      </c>
      <c r="VWD220" s="1075"/>
      <c r="VWE220" s="1075"/>
      <c r="VWF220" s="1075"/>
      <c r="VWG220" s="1075"/>
      <c r="VWH220" s="1075"/>
      <c r="VWI220" s="1075"/>
      <c r="VWJ220" s="1075"/>
      <c r="VWK220" s="1075"/>
      <c r="VWL220" s="1075"/>
      <c r="VWM220" s="1075"/>
      <c r="VWN220" s="1075"/>
      <c r="VWO220" s="1075"/>
      <c r="VWP220" s="1075"/>
      <c r="VWQ220" s="1075"/>
      <c r="VWR220" s="1075"/>
      <c r="VWS220" s="1074" t="s">
        <v>757</v>
      </c>
      <c r="VWT220" s="1075"/>
      <c r="VWU220" s="1075"/>
      <c r="VWV220" s="1075"/>
      <c r="VWW220" s="1075"/>
      <c r="VWX220" s="1075"/>
      <c r="VWY220" s="1075"/>
      <c r="VWZ220" s="1075"/>
      <c r="VXA220" s="1075"/>
      <c r="VXB220" s="1075"/>
      <c r="VXC220" s="1075"/>
      <c r="VXD220" s="1075"/>
      <c r="VXE220" s="1075"/>
      <c r="VXF220" s="1075"/>
      <c r="VXG220" s="1075"/>
      <c r="VXH220" s="1075"/>
      <c r="VXI220" s="1074" t="s">
        <v>757</v>
      </c>
      <c r="VXJ220" s="1075"/>
      <c r="VXK220" s="1075"/>
      <c r="VXL220" s="1075"/>
      <c r="VXM220" s="1075"/>
      <c r="VXN220" s="1075"/>
      <c r="VXO220" s="1075"/>
      <c r="VXP220" s="1075"/>
      <c r="VXQ220" s="1075"/>
      <c r="VXR220" s="1075"/>
      <c r="VXS220" s="1075"/>
      <c r="VXT220" s="1075"/>
      <c r="VXU220" s="1075"/>
      <c r="VXV220" s="1075"/>
      <c r="VXW220" s="1075"/>
      <c r="VXX220" s="1075"/>
      <c r="VXY220" s="1074" t="s">
        <v>757</v>
      </c>
      <c r="VXZ220" s="1075"/>
      <c r="VYA220" s="1075"/>
      <c r="VYB220" s="1075"/>
      <c r="VYC220" s="1075"/>
      <c r="VYD220" s="1075"/>
      <c r="VYE220" s="1075"/>
      <c r="VYF220" s="1075"/>
      <c r="VYG220" s="1075"/>
      <c r="VYH220" s="1075"/>
      <c r="VYI220" s="1075"/>
      <c r="VYJ220" s="1075"/>
      <c r="VYK220" s="1075"/>
      <c r="VYL220" s="1075"/>
      <c r="VYM220" s="1075"/>
      <c r="VYN220" s="1075"/>
      <c r="VYO220" s="1074" t="s">
        <v>757</v>
      </c>
      <c r="VYP220" s="1075"/>
      <c r="VYQ220" s="1075"/>
      <c r="VYR220" s="1075"/>
      <c r="VYS220" s="1075"/>
      <c r="VYT220" s="1075"/>
      <c r="VYU220" s="1075"/>
      <c r="VYV220" s="1075"/>
      <c r="VYW220" s="1075"/>
      <c r="VYX220" s="1075"/>
      <c r="VYY220" s="1075"/>
      <c r="VYZ220" s="1075"/>
      <c r="VZA220" s="1075"/>
      <c r="VZB220" s="1075"/>
      <c r="VZC220" s="1075"/>
      <c r="VZD220" s="1075"/>
      <c r="VZE220" s="1074" t="s">
        <v>757</v>
      </c>
      <c r="VZF220" s="1075"/>
      <c r="VZG220" s="1075"/>
      <c r="VZH220" s="1075"/>
      <c r="VZI220" s="1075"/>
      <c r="VZJ220" s="1075"/>
      <c r="VZK220" s="1075"/>
      <c r="VZL220" s="1075"/>
      <c r="VZM220" s="1075"/>
      <c r="VZN220" s="1075"/>
      <c r="VZO220" s="1075"/>
      <c r="VZP220" s="1075"/>
      <c r="VZQ220" s="1075"/>
      <c r="VZR220" s="1075"/>
      <c r="VZS220" s="1075"/>
      <c r="VZT220" s="1075"/>
      <c r="VZU220" s="1074" t="s">
        <v>757</v>
      </c>
      <c r="VZV220" s="1075"/>
      <c r="VZW220" s="1075"/>
      <c r="VZX220" s="1075"/>
      <c r="VZY220" s="1075"/>
      <c r="VZZ220" s="1075"/>
      <c r="WAA220" s="1075"/>
      <c r="WAB220" s="1075"/>
      <c r="WAC220" s="1075"/>
      <c r="WAD220" s="1075"/>
      <c r="WAE220" s="1075"/>
      <c r="WAF220" s="1075"/>
      <c r="WAG220" s="1075"/>
      <c r="WAH220" s="1075"/>
      <c r="WAI220" s="1075"/>
      <c r="WAJ220" s="1075"/>
      <c r="WAK220" s="1074" t="s">
        <v>757</v>
      </c>
      <c r="WAL220" s="1075"/>
      <c r="WAM220" s="1075"/>
      <c r="WAN220" s="1075"/>
      <c r="WAO220" s="1075"/>
      <c r="WAP220" s="1075"/>
      <c r="WAQ220" s="1075"/>
      <c r="WAR220" s="1075"/>
      <c r="WAS220" s="1075"/>
      <c r="WAT220" s="1075"/>
      <c r="WAU220" s="1075"/>
      <c r="WAV220" s="1075"/>
      <c r="WAW220" s="1075"/>
      <c r="WAX220" s="1075"/>
      <c r="WAY220" s="1075"/>
      <c r="WAZ220" s="1075"/>
      <c r="WBA220" s="1074" t="s">
        <v>757</v>
      </c>
      <c r="WBB220" s="1075"/>
      <c r="WBC220" s="1075"/>
      <c r="WBD220" s="1075"/>
      <c r="WBE220" s="1075"/>
      <c r="WBF220" s="1075"/>
      <c r="WBG220" s="1075"/>
      <c r="WBH220" s="1075"/>
      <c r="WBI220" s="1075"/>
      <c r="WBJ220" s="1075"/>
      <c r="WBK220" s="1075"/>
      <c r="WBL220" s="1075"/>
      <c r="WBM220" s="1075"/>
      <c r="WBN220" s="1075"/>
      <c r="WBO220" s="1075"/>
      <c r="WBP220" s="1075"/>
      <c r="WBQ220" s="1074" t="s">
        <v>757</v>
      </c>
      <c r="WBR220" s="1075"/>
      <c r="WBS220" s="1075"/>
      <c r="WBT220" s="1075"/>
      <c r="WBU220" s="1075"/>
      <c r="WBV220" s="1075"/>
      <c r="WBW220" s="1075"/>
      <c r="WBX220" s="1075"/>
      <c r="WBY220" s="1075"/>
      <c r="WBZ220" s="1075"/>
      <c r="WCA220" s="1075"/>
      <c r="WCB220" s="1075"/>
      <c r="WCC220" s="1075"/>
      <c r="WCD220" s="1075"/>
      <c r="WCE220" s="1075"/>
      <c r="WCF220" s="1075"/>
      <c r="WCG220" s="1074" t="s">
        <v>757</v>
      </c>
      <c r="WCH220" s="1075"/>
      <c r="WCI220" s="1075"/>
      <c r="WCJ220" s="1075"/>
      <c r="WCK220" s="1075"/>
      <c r="WCL220" s="1075"/>
      <c r="WCM220" s="1075"/>
      <c r="WCN220" s="1075"/>
      <c r="WCO220" s="1075"/>
      <c r="WCP220" s="1075"/>
      <c r="WCQ220" s="1075"/>
      <c r="WCR220" s="1075"/>
      <c r="WCS220" s="1075"/>
      <c r="WCT220" s="1075"/>
      <c r="WCU220" s="1075"/>
      <c r="WCV220" s="1075"/>
      <c r="WCW220" s="1074" t="s">
        <v>757</v>
      </c>
      <c r="WCX220" s="1075"/>
      <c r="WCY220" s="1075"/>
      <c r="WCZ220" s="1075"/>
      <c r="WDA220" s="1075"/>
      <c r="WDB220" s="1075"/>
      <c r="WDC220" s="1075"/>
      <c r="WDD220" s="1075"/>
      <c r="WDE220" s="1075"/>
      <c r="WDF220" s="1075"/>
      <c r="WDG220" s="1075"/>
      <c r="WDH220" s="1075"/>
      <c r="WDI220" s="1075"/>
      <c r="WDJ220" s="1075"/>
      <c r="WDK220" s="1075"/>
      <c r="WDL220" s="1075"/>
      <c r="WDM220" s="1074" t="s">
        <v>757</v>
      </c>
      <c r="WDN220" s="1075"/>
      <c r="WDO220" s="1075"/>
      <c r="WDP220" s="1075"/>
      <c r="WDQ220" s="1075"/>
      <c r="WDR220" s="1075"/>
      <c r="WDS220" s="1075"/>
      <c r="WDT220" s="1075"/>
      <c r="WDU220" s="1075"/>
      <c r="WDV220" s="1075"/>
      <c r="WDW220" s="1075"/>
      <c r="WDX220" s="1075"/>
      <c r="WDY220" s="1075"/>
      <c r="WDZ220" s="1075"/>
      <c r="WEA220" s="1075"/>
      <c r="WEB220" s="1075"/>
      <c r="WEC220" s="1074" t="s">
        <v>757</v>
      </c>
      <c r="WED220" s="1075"/>
      <c r="WEE220" s="1075"/>
      <c r="WEF220" s="1075"/>
      <c r="WEG220" s="1075"/>
      <c r="WEH220" s="1075"/>
      <c r="WEI220" s="1075"/>
      <c r="WEJ220" s="1075"/>
      <c r="WEK220" s="1075"/>
      <c r="WEL220" s="1075"/>
      <c r="WEM220" s="1075"/>
      <c r="WEN220" s="1075"/>
      <c r="WEO220" s="1075"/>
      <c r="WEP220" s="1075"/>
      <c r="WEQ220" s="1075"/>
      <c r="WER220" s="1075"/>
      <c r="WES220" s="1074" t="s">
        <v>757</v>
      </c>
      <c r="WET220" s="1075"/>
      <c r="WEU220" s="1075"/>
      <c r="WEV220" s="1075"/>
      <c r="WEW220" s="1075"/>
      <c r="WEX220" s="1075"/>
      <c r="WEY220" s="1075"/>
      <c r="WEZ220" s="1075"/>
      <c r="WFA220" s="1075"/>
      <c r="WFB220" s="1075"/>
      <c r="WFC220" s="1075"/>
      <c r="WFD220" s="1075"/>
      <c r="WFE220" s="1075"/>
      <c r="WFF220" s="1075"/>
      <c r="WFG220" s="1075"/>
      <c r="WFH220" s="1075"/>
      <c r="WFI220" s="1074" t="s">
        <v>757</v>
      </c>
      <c r="WFJ220" s="1075"/>
      <c r="WFK220" s="1075"/>
      <c r="WFL220" s="1075"/>
      <c r="WFM220" s="1075"/>
      <c r="WFN220" s="1075"/>
      <c r="WFO220" s="1075"/>
      <c r="WFP220" s="1075"/>
      <c r="WFQ220" s="1075"/>
      <c r="WFR220" s="1075"/>
      <c r="WFS220" s="1075"/>
      <c r="WFT220" s="1075"/>
      <c r="WFU220" s="1075"/>
      <c r="WFV220" s="1075"/>
      <c r="WFW220" s="1075"/>
      <c r="WFX220" s="1075"/>
      <c r="WFY220" s="1074" t="s">
        <v>757</v>
      </c>
      <c r="WFZ220" s="1075"/>
      <c r="WGA220" s="1075"/>
      <c r="WGB220" s="1075"/>
      <c r="WGC220" s="1075"/>
      <c r="WGD220" s="1075"/>
      <c r="WGE220" s="1075"/>
      <c r="WGF220" s="1075"/>
      <c r="WGG220" s="1075"/>
      <c r="WGH220" s="1075"/>
      <c r="WGI220" s="1075"/>
      <c r="WGJ220" s="1075"/>
      <c r="WGK220" s="1075"/>
      <c r="WGL220" s="1075"/>
      <c r="WGM220" s="1075"/>
      <c r="WGN220" s="1075"/>
      <c r="WGO220" s="1074" t="s">
        <v>757</v>
      </c>
      <c r="WGP220" s="1075"/>
      <c r="WGQ220" s="1075"/>
      <c r="WGR220" s="1075"/>
      <c r="WGS220" s="1075"/>
      <c r="WGT220" s="1075"/>
      <c r="WGU220" s="1075"/>
      <c r="WGV220" s="1075"/>
      <c r="WGW220" s="1075"/>
      <c r="WGX220" s="1075"/>
      <c r="WGY220" s="1075"/>
      <c r="WGZ220" s="1075"/>
      <c r="WHA220" s="1075"/>
      <c r="WHB220" s="1075"/>
      <c r="WHC220" s="1075"/>
      <c r="WHD220" s="1075"/>
      <c r="WHE220" s="1074" t="s">
        <v>757</v>
      </c>
      <c r="WHF220" s="1075"/>
      <c r="WHG220" s="1075"/>
      <c r="WHH220" s="1075"/>
      <c r="WHI220" s="1075"/>
      <c r="WHJ220" s="1075"/>
      <c r="WHK220" s="1075"/>
      <c r="WHL220" s="1075"/>
      <c r="WHM220" s="1075"/>
      <c r="WHN220" s="1075"/>
      <c r="WHO220" s="1075"/>
      <c r="WHP220" s="1075"/>
      <c r="WHQ220" s="1075"/>
      <c r="WHR220" s="1075"/>
      <c r="WHS220" s="1075"/>
      <c r="WHT220" s="1075"/>
      <c r="WHU220" s="1074" t="s">
        <v>757</v>
      </c>
      <c r="WHV220" s="1075"/>
      <c r="WHW220" s="1075"/>
      <c r="WHX220" s="1075"/>
      <c r="WHY220" s="1075"/>
      <c r="WHZ220" s="1075"/>
      <c r="WIA220" s="1075"/>
      <c r="WIB220" s="1075"/>
      <c r="WIC220" s="1075"/>
      <c r="WID220" s="1075"/>
      <c r="WIE220" s="1075"/>
      <c r="WIF220" s="1075"/>
      <c r="WIG220" s="1075"/>
      <c r="WIH220" s="1075"/>
      <c r="WII220" s="1075"/>
      <c r="WIJ220" s="1075"/>
      <c r="WIK220" s="1074" t="s">
        <v>757</v>
      </c>
      <c r="WIL220" s="1075"/>
      <c r="WIM220" s="1075"/>
      <c r="WIN220" s="1075"/>
      <c r="WIO220" s="1075"/>
      <c r="WIP220" s="1075"/>
      <c r="WIQ220" s="1075"/>
      <c r="WIR220" s="1075"/>
      <c r="WIS220" s="1075"/>
      <c r="WIT220" s="1075"/>
      <c r="WIU220" s="1075"/>
      <c r="WIV220" s="1075"/>
      <c r="WIW220" s="1075"/>
      <c r="WIX220" s="1075"/>
      <c r="WIY220" s="1075"/>
      <c r="WIZ220" s="1075"/>
      <c r="WJA220" s="1074" t="s">
        <v>757</v>
      </c>
      <c r="WJB220" s="1075"/>
      <c r="WJC220" s="1075"/>
      <c r="WJD220" s="1075"/>
      <c r="WJE220" s="1075"/>
      <c r="WJF220" s="1075"/>
      <c r="WJG220" s="1075"/>
      <c r="WJH220" s="1075"/>
      <c r="WJI220" s="1075"/>
      <c r="WJJ220" s="1075"/>
      <c r="WJK220" s="1075"/>
      <c r="WJL220" s="1075"/>
      <c r="WJM220" s="1075"/>
      <c r="WJN220" s="1075"/>
      <c r="WJO220" s="1075"/>
      <c r="WJP220" s="1075"/>
      <c r="WJQ220" s="1074" t="s">
        <v>757</v>
      </c>
      <c r="WJR220" s="1075"/>
      <c r="WJS220" s="1075"/>
      <c r="WJT220" s="1075"/>
      <c r="WJU220" s="1075"/>
      <c r="WJV220" s="1075"/>
      <c r="WJW220" s="1075"/>
      <c r="WJX220" s="1075"/>
      <c r="WJY220" s="1075"/>
      <c r="WJZ220" s="1075"/>
      <c r="WKA220" s="1075"/>
      <c r="WKB220" s="1075"/>
      <c r="WKC220" s="1075"/>
      <c r="WKD220" s="1075"/>
      <c r="WKE220" s="1075"/>
      <c r="WKF220" s="1075"/>
      <c r="WKG220" s="1074" t="s">
        <v>757</v>
      </c>
      <c r="WKH220" s="1075"/>
      <c r="WKI220" s="1075"/>
      <c r="WKJ220" s="1075"/>
      <c r="WKK220" s="1075"/>
      <c r="WKL220" s="1075"/>
      <c r="WKM220" s="1075"/>
      <c r="WKN220" s="1075"/>
      <c r="WKO220" s="1075"/>
      <c r="WKP220" s="1075"/>
      <c r="WKQ220" s="1075"/>
      <c r="WKR220" s="1075"/>
      <c r="WKS220" s="1075"/>
      <c r="WKT220" s="1075"/>
      <c r="WKU220" s="1075"/>
      <c r="WKV220" s="1075"/>
      <c r="WKW220" s="1074" t="s">
        <v>757</v>
      </c>
      <c r="WKX220" s="1075"/>
      <c r="WKY220" s="1075"/>
      <c r="WKZ220" s="1075"/>
      <c r="WLA220" s="1075"/>
      <c r="WLB220" s="1075"/>
      <c r="WLC220" s="1075"/>
      <c r="WLD220" s="1075"/>
      <c r="WLE220" s="1075"/>
      <c r="WLF220" s="1075"/>
      <c r="WLG220" s="1075"/>
      <c r="WLH220" s="1075"/>
      <c r="WLI220" s="1075"/>
      <c r="WLJ220" s="1075"/>
      <c r="WLK220" s="1075"/>
      <c r="WLL220" s="1075"/>
      <c r="WLM220" s="1074" t="s">
        <v>757</v>
      </c>
      <c r="WLN220" s="1075"/>
      <c r="WLO220" s="1075"/>
      <c r="WLP220" s="1075"/>
      <c r="WLQ220" s="1075"/>
      <c r="WLR220" s="1075"/>
      <c r="WLS220" s="1075"/>
      <c r="WLT220" s="1075"/>
      <c r="WLU220" s="1075"/>
      <c r="WLV220" s="1075"/>
      <c r="WLW220" s="1075"/>
      <c r="WLX220" s="1075"/>
      <c r="WLY220" s="1075"/>
      <c r="WLZ220" s="1075"/>
      <c r="WMA220" s="1075"/>
      <c r="WMB220" s="1075"/>
      <c r="WMC220" s="1074" t="s">
        <v>757</v>
      </c>
      <c r="WMD220" s="1075"/>
      <c r="WME220" s="1075"/>
      <c r="WMF220" s="1075"/>
      <c r="WMG220" s="1075"/>
      <c r="WMH220" s="1075"/>
      <c r="WMI220" s="1075"/>
      <c r="WMJ220" s="1075"/>
      <c r="WMK220" s="1075"/>
      <c r="WML220" s="1075"/>
      <c r="WMM220" s="1075"/>
      <c r="WMN220" s="1075"/>
      <c r="WMO220" s="1075"/>
      <c r="WMP220" s="1075"/>
      <c r="WMQ220" s="1075"/>
      <c r="WMR220" s="1075"/>
      <c r="WMS220" s="1074" t="s">
        <v>757</v>
      </c>
      <c r="WMT220" s="1075"/>
      <c r="WMU220" s="1075"/>
      <c r="WMV220" s="1075"/>
      <c r="WMW220" s="1075"/>
      <c r="WMX220" s="1075"/>
      <c r="WMY220" s="1075"/>
      <c r="WMZ220" s="1075"/>
      <c r="WNA220" s="1075"/>
      <c r="WNB220" s="1075"/>
      <c r="WNC220" s="1075"/>
      <c r="WND220" s="1075"/>
      <c r="WNE220" s="1075"/>
      <c r="WNF220" s="1075"/>
      <c r="WNG220" s="1075"/>
      <c r="WNH220" s="1075"/>
      <c r="WNI220" s="1074" t="s">
        <v>757</v>
      </c>
      <c r="WNJ220" s="1075"/>
      <c r="WNK220" s="1075"/>
      <c r="WNL220" s="1075"/>
      <c r="WNM220" s="1075"/>
      <c r="WNN220" s="1075"/>
      <c r="WNO220" s="1075"/>
      <c r="WNP220" s="1075"/>
      <c r="WNQ220" s="1075"/>
      <c r="WNR220" s="1075"/>
      <c r="WNS220" s="1075"/>
      <c r="WNT220" s="1075"/>
      <c r="WNU220" s="1075"/>
      <c r="WNV220" s="1075"/>
      <c r="WNW220" s="1075"/>
      <c r="WNX220" s="1075"/>
      <c r="WNY220" s="1074" t="s">
        <v>757</v>
      </c>
      <c r="WNZ220" s="1075"/>
      <c r="WOA220" s="1075"/>
      <c r="WOB220" s="1075"/>
      <c r="WOC220" s="1075"/>
      <c r="WOD220" s="1075"/>
      <c r="WOE220" s="1075"/>
      <c r="WOF220" s="1075"/>
      <c r="WOG220" s="1075"/>
      <c r="WOH220" s="1075"/>
      <c r="WOI220" s="1075"/>
      <c r="WOJ220" s="1075"/>
      <c r="WOK220" s="1075"/>
      <c r="WOL220" s="1075"/>
      <c r="WOM220" s="1075"/>
      <c r="WON220" s="1075"/>
      <c r="WOO220" s="1074" t="s">
        <v>757</v>
      </c>
      <c r="WOP220" s="1075"/>
      <c r="WOQ220" s="1075"/>
      <c r="WOR220" s="1075"/>
      <c r="WOS220" s="1075"/>
      <c r="WOT220" s="1075"/>
      <c r="WOU220" s="1075"/>
      <c r="WOV220" s="1075"/>
      <c r="WOW220" s="1075"/>
      <c r="WOX220" s="1075"/>
      <c r="WOY220" s="1075"/>
      <c r="WOZ220" s="1075"/>
      <c r="WPA220" s="1075"/>
      <c r="WPB220" s="1075"/>
      <c r="WPC220" s="1075"/>
      <c r="WPD220" s="1075"/>
      <c r="WPE220" s="1074" t="s">
        <v>757</v>
      </c>
      <c r="WPF220" s="1075"/>
      <c r="WPG220" s="1075"/>
      <c r="WPH220" s="1075"/>
      <c r="WPI220" s="1075"/>
      <c r="WPJ220" s="1075"/>
      <c r="WPK220" s="1075"/>
      <c r="WPL220" s="1075"/>
      <c r="WPM220" s="1075"/>
      <c r="WPN220" s="1075"/>
      <c r="WPO220" s="1075"/>
      <c r="WPP220" s="1075"/>
      <c r="WPQ220" s="1075"/>
      <c r="WPR220" s="1075"/>
      <c r="WPS220" s="1075"/>
      <c r="WPT220" s="1075"/>
      <c r="WPU220" s="1074" t="s">
        <v>757</v>
      </c>
      <c r="WPV220" s="1075"/>
      <c r="WPW220" s="1075"/>
      <c r="WPX220" s="1075"/>
      <c r="WPY220" s="1075"/>
      <c r="WPZ220" s="1075"/>
      <c r="WQA220" s="1075"/>
      <c r="WQB220" s="1075"/>
      <c r="WQC220" s="1075"/>
      <c r="WQD220" s="1075"/>
      <c r="WQE220" s="1075"/>
      <c r="WQF220" s="1075"/>
      <c r="WQG220" s="1075"/>
      <c r="WQH220" s="1075"/>
      <c r="WQI220" s="1075"/>
      <c r="WQJ220" s="1075"/>
      <c r="WQK220" s="1074" t="s">
        <v>757</v>
      </c>
      <c r="WQL220" s="1075"/>
      <c r="WQM220" s="1075"/>
      <c r="WQN220" s="1075"/>
      <c r="WQO220" s="1075"/>
      <c r="WQP220" s="1075"/>
      <c r="WQQ220" s="1075"/>
      <c r="WQR220" s="1075"/>
      <c r="WQS220" s="1075"/>
      <c r="WQT220" s="1075"/>
      <c r="WQU220" s="1075"/>
      <c r="WQV220" s="1075"/>
      <c r="WQW220" s="1075"/>
      <c r="WQX220" s="1075"/>
      <c r="WQY220" s="1075"/>
      <c r="WQZ220" s="1075"/>
      <c r="WRA220" s="1074" t="s">
        <v>757</v>
      </c>
      <c r="WRB220" s="1075"/>
      <c r="WRC220" s="1075"/>
      <c r="WRD220" s="1075"/>
      <c r="WRE220" s="1075"/>
      <c r="WRF220" s="1075"/>
      <c r="WRG220" s="1075"/>
      <c r="WRH220" s="1075"/>
      <c r="WRI220" s="1075"/>
      <c r="WRJ220" s="1075"/>
      <c r="WRK220" s="1075"/>
      <c r="WRL220" s="1075"/>
      <c r="WRM220" s="1075"/>
      <c r="WRN220" s="1075"/>
      <c r="WRO220" s="1075"/>
      <c r="WRP220" s="1075"/>
      <c r="WRQ220" s="1074" t="s">
        <v>757</v>
      </c>
      <c r="WRR220" s="1075"/>
      <c r="WRS220" s="1075"/>
      <c r="WRT220" s="1075"/>
      <c r="WRU220" s="1075"/>
      <c r="WRV220" s="1075"/>
      <c r="WRW220" s="1075"/>
      <c r="WRX220" s="1075"/>
      <c r="WRY220" s="1075"/>
      <c r="WRZ220" s="1075"/>
      <c r="WSA220" s="1075"/>
      <c r="WSB220" s="1075"/>
      <c r="WSC220" s="1075"/>
      <c r="WSD220" s="1075"/>
      <c r="WSE220" s="1075"/>
      <c r="WSF220" s="1075"/>
      <c r="WSG220" s="1074" t="s">
        <v>757</v>
      </c>
      <c r="WSH220" s="1075"/>
      <c r="WSI220" s="1075"/>
      <c r="WSJ220" s="1075"/>
      <c r="WSK220" s="1075"/>
      <c r="WSL220" s="1075"/>
      <c r="WSM220" s="1075"/>
      <c r="WSN220" s="1075"/>
      <c r="WSO220" s="1075"/>
      <c r="WSP220" s="1075"/>
      <c r="WSQ220" s="1075"/>
      <c r="WSR220" s="1075"/>
      <c r="WSS220" s="1075"/>
      <c r="WST220" s="1075"/>
      <c r="WSU220" s="1075"/>
      <c r="WSV220" s="1075"/>
      <c r="WSW220" s="1074" t="s">
        <v>757</v>
      </c>
      <c r="WSX220" s="1075"/>
      <c r="WSY220" s="1075"/>
      <c r="WSZ220" s="1075"/>
      <c r="WTA220" s="1075"/>
      <c r="WTB220" s="1075"/>
      <c r="WTC220" s="1075"/>
      <c r="WTD220" s="1075"/>
      <c r="WTE220" s="1075"/>
      <c r="WTF220" s="1075"/>
      <c r="WTG220" s="1075"/>
      <c r="WTH220" s="1075"/>
      <c r="WTI220" s="1075"/>
      <c r="WTJ220" s="1075"/>
      <c r="WTK220" s="1075"/>
      <c r="WTL220" s="1075"/>
      <c r="WTM220" s="1074" t="s">
        <v>757</v>
      </c>
      <c r="WTN220" s="1075"/>
      <c r="WTO220" s="1075"/>
      <c r="WTP220" s="1075"/>
      <c r="WTQ220" s="1075"/>
      <c r="WTR220" s="1075"/>
      <c r="WTS220" s="1075"/>
      <c r="WTT220" s="1075"/>
      <c r="WTU220" s="1075"/>
      <c r="WTV220" s="1075"/>
      <c r="WTW220" s="1075"/>
      <c r="WTX220" s="1075"/>
      <c r="WTY220" s="1075"/>
      <c r="WTZ220" s="1075"/>
      <c r="WUA220" s="1075"/>
      <c r="WUB220" s="1075"/>
      <c r="WUC220" s="1074" t="s">
        <v>757</v>
      </c>
      <c r="WUD220" s="1075"/>
      <c r="WUE220" s="1075"/>
      <c r="WUF220" s="1075"/>
      <c r="WUG220" s="1075"/>
      <c r="WUH220" s="1075"/>
      <c r="WUI220" s="1075"/>
      <c r="WUJ220" s="1075"/>
      <c r="WUK220" s="1075"/>
      <c r="WUL220" s="1075"/>
      <c r="WUM220" s="1075"/>
      <c r="WUN220" s="1075"/>
      <c r="WUO220" s="1075"/>
      <c r="WUP220" s="1075"/>
      <c r="WUQ220" s="1075"/>
      <c r="WUR220" s="1075"/>
      <c r="WUS220" s="1074" t="s">
        <v>757</v>
      </c>
      <c r="WUT220" s="1075"/>
      <c r="WUU220" s="1075"/>
      <c r="WUV220" s="1075"/>
      <c r="WUW220" s="1075"/>
      <c r="WUX220" s="1075"/>
      <c r="WUY220" s="1075"/>
      <c r="WUZ220" s="1075"/>
      <c r="WVA220" s="1075"/>
      <c r="WVB220" s="1075"/>
      <c r="WVC220" s="1075"/>
      <c r="WVD220" s="1075"/>
      <c r="WVE220" s="1075"/>
      <c r="WVF220" s="1075"/>
      <c r="WVG220" s="1075"/>
      <c r="WVH220" s="1075"/>
      <c r="WVI220" s="1074" t="s">
        <v>757</v>
      </c>
      <c r="WVJ220" s="1075"/>
      <c r="WVK220" s="1075"/>
      <c r="WVL220" s="1075"/>
      <c r="WVM220" s="1075"/>
      <c r="WVN220" s="1075"/>
      <c r="WVO220" s="1075"/>
      <c r="WVP220" s="1075"/>
      <c r="WVQ220" s="1075"/>
      <c r="WVR220" s="1075"/>
      <c r="WVS220" s="1075"/>
      <c r="WVT220" s="1075"/>
      <c r="WVU220" s="1075"/>
      <c r="WVV220" s="1075"/>
      <c r="WVW220" s="1075"/>
      <c r="WVX220" s="1075"/>
      <c r="WVY220" s="1074" t="s">
        <v>757</v>
      </c>
      <c r="WVZ220" s="1075"/>
      <c r="WWA220" s="1075"/>
      <c r="WWB220" s="1075"/>
      <c r="WWC220" s="1075"/>
      <c r="WWD220" s="1075"/>
      <c r="WWE220" s="1075"/>
      <c r="WWF220" s="1075"/>
      <c r="WWG220" s="1075"/>
      <c r="WWH220" s="1075"/>
      <c r="WWI220" s="1075"/>
      <c r="WWJ220" s="1075"/>
      <c r="WWK220" s="1075"/>
      <c r="WWL220" s="1075"/>
      <c r="WWM220" s="1075"/>
      <c r="WWN220" s="1075"/>
      <c r="WWO220" s="1074" t="s">
        <v>757</v>
      </c>
      <c r="WWP220" s="1075"/>
      <c r="WWQ220" s="1075"/>
      <c r="WWR220" s="1075"/>
      <c r="WWS220" s="1075"/>
      <c r="WWT220" s="1075"/>
      <c r="WWU220" s="1075"/>
      <c r="WWV220" s="1075"/>
      <c r="WWW220" s="1075"/>
      <c r="WWX220" s="1075"/>
      <c r="WWY220" s="1075"/>
      <c r="WWZ220" s="1075"/>
      <c r="WXA220" s="1075"/>
      <c r="WXB220" s="1075"/>
      <c r="WXC220" s="1075"/>
      <c r="WXD220" s="1075"/>
      <c r="WXE220" s="1074" t="s">
        <v>757</v>
      </c>
      <c r="WXF220" s="1075"/>
      <c r="WXG220" s="1075"/>
      <c r="WXH220" s="1075"/>
      <c r="WXI220" s="1075"/>
      <c r="WXJ220" s="1075"/>
      <c r="WXK220" s="1075"/>
      <c r="WXL220" s="1075"/>
      <c r="WXM220" s="1075"/>
      <c r="WXN220" s="1075"/>
      <c r="WXO220" s="1075"/>
      <c r="WXP220" s="1075"/>
      <c r="WXQ220" s="1075"/>
      <c r="WXR220" s="1075"/>
      <c r="WXS220" s="1075"/>
      <c r="WXT220" s="1075"/>
      <c r="WXU220" s="1074" t="s">
        <v>757</v>
      </c>
      <c r="WXV220" s="1075"/>
      <c r="WXW220" s="1075"/>
      <c r="WXX220" s="1075"/>
      <c r="WXY220" s="1075"/>
      <c r="WXZ220" s="1075"/>
      <c r="WYA220" s="1075"/>
      <c r="WYB220" s="1075"/>
      <c r="WYC220" s="1075"/>
      <c r="WYD220" s="1075"/>
      <c r="WYE220" s="1075"/>
      <c r="WYF220" s="1075"/>
      <c r="WYG220" s="1075"/>
      <c r="WYH220" s="1075"/>
      <c r="WYI220" s="1075"/>
      <c r="WYJ220" s="1075"/>
      <c r="WYK220" s="1074" t="s">
        <v>757</v>
      </c>
      <c r="WYL220" s="1075"/>
      <c r="WYM220" s="1075"/>
      <c r="WYN220" s="1075"/>
      <c r="WYO220" s="1075"/>
      <c r="WYP220" s="1075"/>
      <c r="WYQ220" s="1075"/>
      <c r="WYR220" s="1075"/>
      <c r="WYS220" s="1075"/>
      <c r="WYT220" s="1075"/>
      <c r="WYU220" s="1075"/>
      <c r="WYV220" s="1075"/>
      <c r="WYW220" s="1075"/>
      <c r="WYX220" s="1075"/>
      <c r="WYY220" s="1075"/>
      <c r="WYZ220" s="1075"/>
      <c r="WZA220" s="1074" t="s">
        <v>757</v>
      </c>
      <c r="WZB220" s="1075"/>
      <c r="WZC220" s="1075"/>
      <c r="WZD220" s="1075"/>
      <c r="WZE220" s="1075"/>
      <c r="WZF220" s="1075"/>
      <c r="WZG220" s="1075"/>
      <c r="WZH220" s="1075"/>
      <c r="WZI220" s="1075"/>
      <c r="WZJ220" s="1075"/>
      <c r="WZK220" s="1075"/>
      <c r="WZL220" s="1075"/>
      <c r="WZM220" s="1075"/>
      <c r="WZN220" s="1075"/>
      <c r="WZO220" s="1075"/>
      <c r="WZP220" s="1075"/>
      <c r="WZQ220" s="1074" t="s">
        <v>757</v>
      </c>
      <c r="WZR220" s="1075"/>
      <c r="WZS220" s="1075"/>
      <c r="WZT220" s="1075"/>
      <c r="WZU220" s="1075"/>
      <c r="WZV220" s="1075"/>
      <c r="WZW220" s="1075"/>
      <c r="WZX220" s="1075"/>
      <c r="WZY220" s="1075"/>
      <c r="WZZ220" s="1075"/>
      <c r="XAA220" s="1075"/>
      <c r="XAB220" s="1075"/>
      <c r="XAC220" s="1075"/>
      <c r="XAD220" s="1075"/>
      <c r="XAE220" s="1075"/>
      <c r="XAF220" s="1075"/>
      <c r="XAG220" s="1074" t="s">
        <v>757</v>
      </c>
      <c r="XAH220" s="1075"/>
      <c r="XAI220" s="1075"/>
      <c r="XAJ220" s="1075"/>
      <c r="XAK220" s="1075"/>
      <c r="XAL220" s="1075"/>
      <c r="XAM220" s="1075"/>
      <c r="XAN220" s="1075"/>
      <c r="XAO220" s="1075"/>
      <c r="XAP220" s="1075"/>
      <c r="XAQ220" s="1075"/>
      <c r="XAR220" s="1075"/>
      <c r="XAS220" s="1075"/>
      <c r="XAT220" s="1075"/>
      <c r="XAU220" s="1075"/>
      <c r="XAV220" s="1075"/>
      <c r="XAW220" s="1074" t="s">
        <v>757</v>
      </c>
      <c r="XAX220" s="1075"/>
      <c r="XAY220" s="1075"/>
      <c r="XAZ220" s="1075"/>
      <c r="XBA220" s="1075"/>
      <c r="XBB220" s="1075"/>
      <c r="XBC220" s="1075"/>
      <c r="XBD220" s="1075"/>
      <c r="XBE220" s="1075"/>
      <c r="XBF220" s="1075"/>
      <c r="XBG220" s="1075"/>
      <c r="XBH220" s="1075"/>
      <c r="XBI220" s="1075"/>
      <c r="XBJ220" s="1075"/>
      <c r="XBK220" s="1075"/>
      <c r="XBL220" s="1075"/>
      <c r="XBM220" s="1074" t="s">
        <v>757</v>
      </c>
      <c r="XBN220" s="1075"/>
      <c r="XBO220" s="1075"/>
      <c r="XBP220" s="1075"/>
      <c r="XBQ220" s="1075"/>
      <c r="XBR220" s="1075"/>
      <c r="XBS220" s="1075"/>
      <c r="XBT220" s="1075"/>
      <c r="XBU220" s="1075"/>
      <c r="XBV220" s="1075"/>
      <c r="XBW220" s="1075"/>
      <c r="XBX220" s="1075"/>
      <c r="XBY220" s="1075"/>
      <c r="XBZ220" s="1075"/>
      <c r="XCA220" s="1075"/>
      <c r="XCB220" s="1075"/>
      <c r="XCC220" s="1074" t="s">
        <v>757</v>
      </c>
      <c r="XCD220" s="1075"/>
      <c r="XCE220" s="1075"/>
      <c r="XCF220" s="1075"/>
      <c r="XCG220" s="1075"/>
      <c r="XCH220" s="1075"/>
      <c r="XCI220" s="1075"/>
      <c r="XCJ220" s="1075"/>
      <c r="XCK220" s="1075"/>
      <c r="XCL220" s="1075"/>
      <c r="XCM220" s="1075"/>
      <c r="XCN220" s="1075"/>
      <c r="XCO220" s="1075"/>
      <c r="XCP220" s="1075"/>
      <c r="XCQ220" s="1075"/>
      <c r="XCR220" s="1075"/>
      <c r="XCS220" s="1074" t="s">
        <v>757</v>
      </c>
      <c r="XCT220" s="1075"/>
      <c r="XCU220" s="1075"/>
      <c r="XCV220" s="1075"/>
      <c r="XCW220" s="1075"/>
      <c r="XCX220" s="1075"/>
      <c r="XCY220" s="1075"/>
      <c r="XCZ220" s="1075"/>
      <c r="XDA220" s="1075"/>
      <c r="XDB220" s="1075"/>
      <c r="XDC220" s="1075"/>
      <c r="XDD220" s="1075"/>
      <c r="XDE220" s="1075"/>
      <c r="XDF220" s="1075"/>
      <c r="XDG220" s="1075"/>
      <c r="XDH220" s="1075"/>
      <c r="XDI220" s="1074" t="s">
        <v>757</v>
      </c>
      <c r="XDJ220" s="1075"/>
      <c r="XDK220" s="1075"/>
      <c r="XDL220" s="1075"/>
      <c r="XDM220" s="1075"/>
      <c r="XDN220" s="1075"/>
      <c r="XDO220" s="1075"/>
      <c r="XDP220" s="1075"/>
      <c r="XDQ220" s="1075"/>
      <c r="XDR220" s="1075"/>
      <c r="XDS220" s="1075"/>
      <c r="XDT220" s="1075"/>
      <c r="XDU220" s="1075"/>
      <c r="XDV220" s="1075"/>
      <c r="XDW220" s="1075"/>
      <c r="XDX220" s="1075"/>
      <c r="XDY220" s="1074" t="s">
        <v>757</v>
      </c>
      <c r="XDZ220" s="1075"/>
      <c r="XEA220" s="1075"/>
      <c r="XEB220" s="1075"/>
      <c r="XEC220" s="1075"/>
      <c r="XED220" s="1075"/>
      <c r="XEE220" s="1075"/>
      <c r="XEF220" s="1075"/>
      <c r="XEG220" s="1075"/>
      <c r="XEH220" s="1075"/>
      <c r="XEI220" s="1075"/>
      <c r="XEJ220" s="1075"/>
      <c r="XEK220" s="1075"/>
      <c r="XEL220" s="1075"/>
      <c r="XEM220" s="1075"/>
      <c r="XEN220" s="1075"/>
      <c r="XEO220" s="1074" t="s">
        <v>757</v>
      </c>
      <c r="XEP220" s="1075"/>
      <c r="XEQ220" s="1075"/>
      <c r="XER220" s="1075"/>
      <c r="XES220" s="1075"/>
      <c r="XET220" s="1075"/>
      <c r="XEU220" s="1075"/>
      <c r="XEV220" s="1075"/>
      <c r="XEW220" s="1075"/>
      <c r="XEX220" s="1075"/>
      <c r="XEY220" s="1075"/>
      <c r="XEZ220" s="1075"/>
      <c r="XFA220" s="1075"/>
      <c r="XFB220" s="1075"/>
      <c r="XFC220" s="1075"/>
      <c r="XFD220" s="1075"/>
    </row>
    <row r="221" spans="1:16384" ht="15" thickBot="1" x14ac:dyDescent="0.4">
      <c r="A221" s="665"/>
      <c r="B221" s="3"/>
      <c r="C221" s="666"/>
      <c r="D221" s="667"/>
      <c r="E221" s="667"/>
      <c r="F221" s="674"/>
      <c r="G221" s="670"/>
      <c r="H221" s="668"/>
      <c r="I221" s="668"/>
      <c r="J221" s="668"/>
      <c r="K221" s="668"/>
      <c r="L221" s="668"/>
      <c r="M221" s="669"/>
      <c r="N221" s="668"/>
      <c r="O221" s="670"/>
      <c r="P221" s="668"/>
      <c r="Q221" s="675"/>
      <c r="R221" s="671"/>
      <c r="S221" s="668"/>
      <c r="T221" s="671"/>
      <c r="U221" s="671"/>
      <c r="V221" s="671"/>
      <c r="W221" s="671"/>
      <c r="X221" s="676"/>
      <c r="Y221" s="671"/>
      <c r="Z221" s="668"/>
      <c r="AA221" s="668"/>
      <c r="AB221" s="668"/>
      <c r="AC221" s="673"/>
    </row>
    <row r="222" spans="1:16384" ht="24" thickBot="1" x14ac:dyDescent="0.45">
      <c r="A222" s="665"/>
      <c r="B222" s="1060" t="s">
        <v>758</v>
      </c>
      <c r="C222" s="1061"/>
      <c r="D222" s="1061"/>
      <c r="E222" s="1061"/>
      <c r="F222" s="1061"/>
      <c r="G222" s="1064">
        <f>VLOOKUP(G6,'DATI EROGAZIONI'!A2:H20,2,FALSE)</f>
        <v>30147820</v>
      </c>
      <c r="H222" s="1065"/>
      <c r="I222" s="668"/>
      <c r="J222" s="1083" t="s">
        <v>762</v>
      </c>
      <c r="K222" s="1084"/>
      <c r="L222" s="1084"/>
      <c r="M222" s="1084"/>
      <c r="N222" s="1084"/>
      <c r="O222" s="1084"/>
      <c r="P222" s="1081">
        <f>IF(G224&gt;=G222*0.25,G222*0.25,G224)</f>
        <v>4148540.36</v>
      </c>
      <c r="Q222" s="1081"/>
      <c r="R222" s="1081"/>
      <c r="S222" s="1081"/>
      <c r="T222" s="1081"/>
      <c r="U222" s="1081"/>
      <c r="V222" s="1081"/>
      <c r="W222" s="1081"/>
      <c r="X222" s="1081"/>
      <c r="Y222" s="1081"/>
      <c r="Z222" s="1081"/>
      <c r="AA222" s="1081"/>
      <c r="AB222" s="1082"/>
      <c r="AC222" s="673"/>
    </row>
    <row r="223" spans="1:16384" ht="15" customHeight="1" thickBot="1" x14ac:dyDescent="0.4">
      <c r="A223" s="665"/>
      <c r="B223" s="1062"/>
      <c r="C223" s="1063"/>
      <c r="D223" s="1063"/>
      <c r="E223" s="1063"/>
      <c r="F223" s="1063"/>
      <c r="G223" s="1066"/>
      <c r="H223" s="1067"/>
      <c r="I223" s="668"/>
      <c r="J223" s="668"/>
      <c r="K223" s="668"/>
      <c r="L223" s="668"/>
      <c r="M223" s="669"/>
      <c r="N223" s="668"/>
      <c r="O223" s="670"/>
      <c r="P223" s="668"/>
      <c r="Q223" s="675"/>
      <c r="R223" s="671"/>
      <c r="S223" s="668"/>
      <c r="T223" s="671"/>
      <c r="U223" s="671"/>
      <c r="V223" s="671"/>
      <c r="W223" s="671"/>
      <c r="X223" s="676"/>
      <c r="Y223" s="671"/>
      <c r="Z223" s="668"/>
      <c r="AA223" s="668"/>
      <c r="AB223" s="668"/>
      <c r="AC223" s="673"/>
    </row>
    <row r="224" spans="1:16384" ht="26.5" thickBot="1" x14ac:dyDescent="0.55000000000000004">
      <c r="A224" s="665"/>
      <c r="B224" s="1058" t="s">
        <v>759</v>
      </c>
      <c r="C224" s="1059"/>
      <c r="D224" s="1059"/>
      <c r="E224" s="1059"/>
      <c r="F224" s="1059"/>
      <c r="G224" s="1068">
        <f>VLOOKUP(G6,'dati scheda tecnica'!L5:V23,11,FALSE)</f>
        <v>4148540.36</v>
      </c>
      <c r="H224" s="1069"/>
      <c r="I224" s="668"/>
      <c r="J224" s="1070" t="s">
        <v>763</v>
      </c>
      <c r="K224" s="1071"/>
      <c r="L224" s="1071"/>
      <c r="M224" s="1071"/>
      <c r="N224" s="1071"/>
      <c r="O224" s="1071"/>
      <c r="P224" s="1072" t="str">
        <f>IF(T272&lt;=P222,"ok", "ATTENZIONE!!! importo massimo da destinare al diesel extraurbano superato")</f>
        <v>ok</v>
      </c>
      <c r="Q224" s="1072"/>
      <c r="R224" s="1072"/>
      <c r="S224" s="1072"/>
      <c r="T224" s="1072"/>
      <c r="U224" s="1072"/>
      <c r="V224" s="1072"/>
      <c r="W224" s="1072"/>
      <c r="X224" s="1072"/>
      <c r="Y224" s="1072"/>
      <c r="Z224" s="1072"/>
      <c r="AA224" s="1072"/>
      <c r="AB224" s="1073"/>
      <c r="AC224" s="673"/>
    </row>
    <row r="225" spans="1:29" x14ac:dyDescent="0.35">
      <c r="A225" s="665"/>
      <c r="B225" s="3"/>
      <c r="C225" s="666"/>
      <c r="D225" s="667"/>
      <c r="E225" s="667"/>
      <c r="F225" s="674"/>
      <c r="G225" s="670"/>
      <c r="H225" s="668"/>
      <c r="I225" s="668"/>
      <c r="J225" s="668"/>
      <c r="K225" s="668"/>
      <c r="L225" s="668"/>
      <c r="M225" s="669"/>
      <c r="N225" s="668"/>
      <c r="O225" s="670"/>
      <c r="P225" s="668"/>
      <c r="Q225" s="675"/>
      <c r="R225" s="671"/>
      <c r="S225" s="668"/>
      <c r="T225" s="671"/>
      <c r="U225" s="671"/>
      <c r="V225" s="671"/>
      <c r="W225" s="671"/>
      <c r="X225" s="676"/>
      <c r="Y225" s="671"/>
      <c r="Z225" s="668"/>
      <c r="AA225" s="668"/>
      <c r="AB225" s="668"/>
      <c r="AC225" s="673"/>
    </row>
    <row r="226" spans="1:29" ht="15" thickBot="1" x14ac:dyDescent="0.4">
      <c r="A226" s="665"/>
      <c r="B226" s="3"/>
      <c r="C226" s="666"/>
      <c r="D226" s="667"/>
      <c r="E226" s="667"/>
      <c r="F226" s="674"/>
      <c r="G226" s="670"/>
      <c r="H226" s="668"/>
      <c r="I226" s="668"/>
      <c r="J226" s="668"/>
      <c r="K226" s="668"/>
      <c r="L226" s="668"/>
      <c r="M226" s="669"/>
      <c r="N226" s="668"/>
      <c r="O226" s="670"/>
      <c r="P226" s="668"/>
      <c r="Q226" s="675"/>
      <c r="R226" s="671"/>
      <c r="S226" s="668"/>
      <c r="T226" s="671"/>
      <c r="U226" s="671"/>
      <c r="V226" s="671"/>
      <c r="W226" s="671"/>
      <c r="X226" s="676"/>
      <c r="Y226" s="671"/>
      <c r="Z226" s="668"/>
      <c r="AA226" s="668"/>
      <c r="AB226" s="668"/>
      <c r="AC226" s="673"/>
    </row>
    <row r="227" spans="1:29" ht="18.75" customHeight="1" thickBot="1" x14ac:dyDescent="0.4">
      <c r="A227" s="45"/>
      <c r="B227" s="1052" t="s">
        <v>98</v>
      </c>
      <c r="C227" s="58"/>
      <c r="D227" s="619" t="s">
        <v>9</v>
      </c>
      <c r="E227" s="125"/>
      <c r="F227" s="958" t="s">
        <v>10</v>
      </c>
      <c r="G227" s="959"/>
      <c r="H227" s="960"/>
      <c r="I227" s="5"/>
      <c r="J227" s="1042" t="s">
        <v>11</v>
      </c>
      <c r="K227" s="1043"/>
      <c r="L227" s="941"/>
      <c r="M227" s="272"/>
      <c r="N227" s="924" t="s">
        <v>574</v>
      </c>
      <c r="O227" s="273"/>
      <c r="P227" s="958" t="s">
        <v>576</v>
      </c>
      <c r="Q227" s="959"/>
      <c r="R227" s="960"/>
      <c r="S227" s="5"/>
      <c r="T227" s="964" t="s">
        <v>12</v>
      </c>
      <c r="U227" s="59"/>
      <c r="V227" s="964" t="s">
        <v>13</v>
      </c>
      <c r="W227" s="272"/>
      <c r="X227" s="964" t="s">
        <v>14</v>
      </c>
      <c r="Y227" s="272"/>
      <c r="Z227" s="924" t="s">
        <v>15</v>
      </c>
      <c r="AA227" s="274"/>
      <c r="AB227" s="924" t="s">
        <v>575</v>
      </c>
      <c r="AC227" s="77"/>
    </row>
    <row r="228" spans="1:29" ht="18.75" customHeight="1" thickBot="1" x14ac:dyDescent="0.4">
      <c r="A228" s="78"/>
      <c r="B228" s="1053"/>
      <c r="C228" s="58"/>
      <c r="D228" s="620"/>
      <c r="E228" s="125"/>
      <c r="F228" s="1039"/>
      <c r="G228" s="1040"/>
      <c r="H228" s="1041"/>
      <c r="I228" s="5"/>
      <c r="J228" s="1035" t="s">
        <v>16</v>
      </c>
      <c r="K228" s="1035" t="s">
        <v>102</v>
      </c>
      <c r="L228" s="929" t="s">
        <v>18</v>
      </c>
      <c r="M228" s="272"/>
      <c r="N228" s="925"/>
      <c r="O228" s="273"/>
      <c r="P228" s="961"/>
      <c r="Q228" s="962"/>
      <c r="R228" s="963"/>
      <c r="S228" s="5"/>
      <c r="T228" s="965"/>
      <c r="U228" s="59"/>
      <c r="V228" s="965"/>
      <c r="W228" s="272"/>
      <c r="X228" s="965"/>
      <c r="Y228" s="272"/>
      <c r="Z228" s="925"/>
      <c r="AA228" s="274"/>
      <c r="AB228" s="925"/>
      <c r="AC228" s="79"/>
    </row>
    <row r="229" spans="1:29" ht="16.5" customHeight="1" thickBot="1" x14ac:dyDescent="0.4">
      <c r="A229" s="45"/>
      <c r="B229" s="1053"/>
      <c r="C229" s="59"/>
      <c r="D229" s="621"/>
      <c r="E229" s="125"/>
      <c r="F229" s="1044" t="s">
        <v>19</v>
      </c>
      <c r="G229" s="1047" t="s">
        <v>20</v>
      </c>
      <c r="H229" s="1050" t="s">
        <v>573</v>
      </c>
      <c r="I229" s="5"/>
      <c r="J229" s="1036"/>
      <c r="K229" s="1036"/>
      <c r="L229" s="930"/>
      <c r="M229" s="59"/>
      <c r="N229" s="925"/>
      <c r="O229" s="273"/>
      <c r="P229" s="1038" t="s">
        <v>21</v>
      </c>
      <c r="Q229" s="924" t="s">
        <v>22</v>
      </c>
      <c r="R229" s="924" t="s">
        <v>23</v>
      </c>
      <c r="S229" s="5"/>
      <c r="T229" s="966"/>
      <c r="U229" s="59"/>
      <c r="V229" s="966"/>
      <c r="W229" s="59"/>
      <c r="X229" s="966"/>
      <c r="Y229" s="59"/>
      <c r="Z229" s="926"/>
      <c r="AA229" s="274"/>
      <c r="AB229" s="926"/>
      <c r="AC229" s="77"/>
    </row>
    <row r="230" spans="1:29" ht="40.5" customHeight="1" x14ac:dyDescent="0.35">
      <c r="A230" s="45"/>
      <c r="B230" s="1053"/>
      <c r="C230" s="60"/>
      <c r="D230" s="663" t="s">
        <v>24</v>
      </c>
      <c r="E230" s="122"/>
      <c r="F230" s="1045"/>
      <c r="G230" s="1048"/>
      <c r="H230" s="1051"/>
      <c r="I230" s="5"/>
      <c r="J230" s="1037"/>
      <c r="K230" s="1037"/>
      <c r="L230" s="930"/>
      <c r="M230" s="60"/>
      <c r="N230" s="925"/>
      <c r="O230" s="275"/>
      <c r="P230" s="979"/>
      <c r="Q230" s="925"/>
      <c r="R230" s="925"/>
      <c r="S230" s="5"/>
      <c r="T230" s="973" t="s">
        <v>25</v>
      </c>
      <c r="U230" s="276"/>
      <c r="V230" s="973" t="s">
        <v>25</v>
      </c>
      <c r="W230" s="60"/>
      <c r="X230" s="973" t="s">
        <v>25</v>
      </c>
      <c r="Y230" s="60"/>
      <c r="Z230" s="277" t="s">
        <v>26</v>
      </c>
      <c r="AA230" s="60"/>
      <c r="AB230" s="277" t="s">
        <v>26</v>
      </c>
      <c r="AC230" s="77"/>
    </row>
    <row r="231" spans="1:29" ht="38" thickBot="1" x14ac:dyDescent="0.4">
      <c r="A231" s="46"/>
      <c r="B231" s="1053"/>
      <c r="C231" s="61"/>
      <c r="D231" s="122"/>
      <c r="E231" s="122"/>
      <c r="F231" s="1046"/>
      <c r="G231" s="1049"/>
      <c r="H231" s="320" t="s">
        <v>27</v>
      </c>
      <c r="I231" s="5"/>
      <c r="J231" s="278" t="s">
        <v>683</v>
      </c>
      <c r="K231" s="279" t="s">
        <v>103</v>
      </c>
      <c r="L231" s="931"/>
      <c r="M231" s="276"/>
      <c r="N231" s="957"/>
      <c r="O231" s="275"/>
      <c r="P231" s="980"/>
      <c r="Q231" s="957"/>
      <c r="R231" s="957"/>
      <c r="S231" s="275"/>
      <c r="T231" s="974"/>
      <c r="U231" s="276"/>
      <c r="V231" s="974"/>
      <c r="W231" s="276"/>
      <c r="X231" s="974"/>
      <c r="Y231" s="276"/>
      <c r="Z231" s="280" t="s">
        <v>30</v>
      </c>
      <c r="AA231" s="281"/>
      <c r="AB231" s="280" t="s">
        <v>30</v>
      </c>
      <c r="AC231" s="80"/>
    </row>
    <row r="232" spans="1:29" ht="15.5" x14ac:dyDescent="0.35">
      <c r="A232" s="47"/>
      <c r="B232" s="1053"/>
      <c r="C232" s="62"/>
      <c r="D232" s="123"/>
      <c r="E232" s="123"/>
      <c r="F232" s="282"/>
      <c r="G232" s="283"/>
      <c r="H232" s="283"/>
      <c r="I232" s="284"/>
      <c r="J232" s="284"/>
      <c r="K232" s="284"/>
      <c r="L232" s="284"/>
      <c r="M232" s="285"/>
      <c r="N232" s="283"/>
      <c r="O232" s="283"/>
      <c r="P232" s="286" t="s">
        <v>31</v>
      </c>
      <c r="Q232" s="286" t="s">
        <v>31</v>
      </c>
      <c r="R232" s="285"/>
      <c r="S232" s="284"/>
      <c r="T232" s="285"/>
      <c r="U232" s="285"/>
      <c r="V232" s="285"/>
      <c r="W232" s="285"/>
      <c r="X232" s="284"/>
      <c r="Y232" s="285"/>
      <c r="Z232" s="284"/>
      <c r="AA232" s="284"/>
      <c r="AB232" s="284"/>
      <c r="AC232" s="81"/>
    </row>
    <row r="233" spans="1:29" ht="17.5" x14ac:dyDescent="0.35">
      <c r="A233" s="48"/>
      <c r="B233" s="1053"/>
      <c r="C233" s="63"/>
      <c r="D233" s="128" t="s">
        <v>145</v>
      </c>
      <c r="E233" s="125"/>
      <c r="F233" s="336"/>
      <c r="G233" s="336"/>
      <c r="H233" s="343"/>
      <c r="I233" s="337"/>
      <c r="J233" s="349"/>
      <c r="K233" s="338"/>
      <c r="L233" s="339" t="s">
        <v>31</v>
      </c>
      <c r="M233" s="340"/>
      <c r="N233" s="344">
        <v>0</v>
      </c>
      <c r="O233" s="337"/>
      <c r="P233" s="344">
        <v>0</v>
      </c>
      <c r="Q233" s="547"/>
      <c r="R233" s="341" t="str">
        <f>IF(P233&lt;=0.05*N233,"0K","NON AMMISSIBILE")</f>
        <v>0K</v>
      </c>
      <c r="S233" s="342"/>
      <c r="T233" s="346">
        <f t="shared" ref="T233:T241" si="18">P233+N233</f>
        <v>0</v>
      </c>
      <c r="U233" s="340"/>
      <c r="V233" s="344">
        <v>0</v>
      </c>
      <c r="W233" s="340"/>
      <c r="X233" s="346">
        <f>T233+V233</f>
        <v>0</v>
      </c>
      <c r="Y233" s="340"/>
      <c r="Z233" s="347"/>
      <c r="AA233" s="348"/>
      <c r="AB233" s="347"/>
      <c r="AC233" s="82"/>
    </row>
    <row r="234" spans="1:29" ht="17.5" x14ac:dyDescent="0.35">
      <c r="A234" s="48"/>
      <c r="B234" s="1053"/>
      <c r="C234" s="63"/>
      <c r="D234" s="128" t="s">
        <v>146</v>
      </c>
      <c r="E234" s="125"/>
      <c r="F234" s="336"/>
      <c r="G234" s="336"/>
      <c r="H234" s="343"/>
      <c r="I234" s="337"/>
      <c r="J234" s="349" t="s">
        <v>31</v>
      </c>
      <c r="K234" s="338"/>
      <c r="L234" s="339" t="s">
        <v>31</v>
      </c>
      <c r="M234" s="340"/>
      <c r="N234" s="344">
        <v>0</v>
      </c>
      <c r="O234" s="337"/>
      <c r="P234" s="344">
        <v>0</v>
      </c>
      <c r="Q234" s="547"/>
      <c r="R234" s="341" t="str">
        <f t="shared" ref="R234:R242" si="19">IF(P234&lt;=0.05*N234,"0K","NON AMMISSIBILE")</f>
        <v>0K</v>
      </c>
      <c r="S234" s="342"/>
      <c r="T234" s="346">
        <f t="shared" si="18"/>
        <v>0</v>
      </c>
      <c r="U234" s="340"/>
      <c r="V234" s="344">
        <v>0</v>
      </c>
      <c r="W234" s="340"/>
      <c r="X234" s="346">
        <f t="shared" ref="X234:X242" si="20">T234+V234</f>
        <v>0</v>
      </c>
      <c r="Y234" s="340"/>
      <c r="Z234" s="347"/>
      <c r="AA234" s="348"/>
      <c r="AB234" s="347"/>
      <c r="AC234" s="82"/>
    </row>
    <row r="235" spans="1:29" ht="17.5" x14ac:dyDescent="0.35">
      <c r="A235" s="48"/>
      <c r="B235" s="1053"/>
      <c r="C235" s="63"/>
      <c r="D235" s="128" t="s">
        <v>147</v>
      </c>
      <c r="E235" s="125"/>
      <c r="F235" s="336"/>
      <c r="G235" s="336"/>
      <c r="H235" s="343"/>
      <c r="I235" s="337"/>
      <c r="J235" s="349" t="s">
        <v>31</v>
      </c>
      <c r="K235" s="338"/>
      <c r="L235" s="339" t="s">
        <v>31</v>
      </c>
      <c r="M235" s="340"/>
      <c r="N235" s="344">
        <v>0</v>
      </c>
      <c r="O235" s="337"/>
      <c r="P235" s="344">
        <v>0</v>
      </c>
      <c r="Q235" s="547"/>
      <c r="R235" s="341" t="str">
        <f t="shared" si="19"/>
        <v>0K</v>
      </c>
      <c r="S235" s="342"/>
      <c r="T235" s="346">
        <f t="shared" si="18"/>
        <v>0</v>
      </c>
      <c r="U235" s="340"/>
      <c r="V235" s="344">
        <v>0</v>
      </c>
      <c r="W235" s="340"/>
      <c r="X235" s="346">
        <f t="shared" si="20"/>
        <v>0</v>
      </c>
      <c r="Y235" s="340"/>
      <c r="Z235" s="347"/>
      <c r="AA235" s="348"/>
      <c r="AB235" s="347"/>
      <c r="AC235" s="82"/>
    </row>
    <row r="236" spans="1:29" ht="17.5" x14ac:dyDescent="0.35">
      <c r="A236" s="48"/>
      <c r="B236" s="1053"/>
      <c r="C236" s="63"/>
      <c r="D236" s="128" t="s">
        <v>148</v>
      </c>
      <c r="E236" s="125"/>
      <c r="F236" s="336"/>
      <c r="G236" s="336"/>
      <c r="H236" s="343"/>
      <c r="I236" s="337"/>
      <c r="J236" s="349" t="s">
        <v>31</v>
      </c>
      <c r="K236" s="338"/>
      <c r="L236" s="339" t="s">
        <v>31</v>
      </c>
      <c r="M236" s="340"/>
      <c r="N236" s="344">
        <v>0</v>
      </c>
      <c r="O236" s="337"/>
      <c r="P236" s="344">
        <v>0</v>
      </c>
      <c r="Q236" s="547"/>
      <c r="R236" s="341" t="str">
        <f t="shared" si="19"/>
        <v>0K</v>
      </c>
      <c r="S236" s="342"/>
      <c r="T236" s="346">
        <f t="shared" si="18"/>
        <v>0</v>
      </c>
      <c r="U236" s="340"/>
      <c r="V236" s="344">
        <v>0</v>
      </c>
      <c r="W236" s="340"/>
      <c r="X236" s="346">
        <f t="shared" si="20"/>
        <v>0</v>
      </c>
      <c r="Y236" s="340"/>
      <c r="Z236" s="347"/>
      <c r="AA236" s="348"/>
      <c r="AB236" s="347"/>
      <c r="AC236" s="82"/>
    </row>
    <row r="237" spans="1:29" ht="17.5" x14ac:dyDescent="0.35">
      <c r="A237" s="48"/>
      <c r="B237" s="1053"/>
      <c r="C237" s="63"/>
      <c r="D237" s="128" t="s">
        <v>149</v>
      </c>
      <c r="E237" s="125"/>
      <c r="F237" s="336"/>
      <c r="G237" s="336"/>
      <c r="H237" s="343"/>
      <c r="I237" s="337"/>
      <c r="J237" s="349" t="s">
        <v>31</v>
      </c>
      <c r="K237" s="338"/>
      <c r="L237" s="339" t="s">
        <v>31</v>
      </c>
      <c r="M237" s="340"/>
      <c r="N237" s="344">
        <v>0</v>
      </c>
      <c r="O237" s="337"/>
      <c r="P237" s="344">
        <v>0</v>
      </c>
      <c r="Q237" s="547"/>
      <c r="R237" s="341" t="str">
        <f t="shared" si="19"/>
        <v>0K</v>
      </c>
      <c r="S237" s="342"/>
      <c r="T237" s="346">
        <f t="shared" si="18"/>
        <v>0</v>
      </c>
      <c r="U237" s="340"/>
      <c r="V237" s="344">
        <v>0</v>
      </c>
      <c r="W237" s="340"/>
      <c r="X237" s="346">
        <f t="shared" si="20"/>
        <v>0</v>
      </c>
      <c r="Y237" s="340"/>
      <c r="Z237" s="347"/>
      <c r="AA237" s="348"/>
      <c r="AB237" s="347"/>
      <c r="AC237" s="82"/>
    </row>
    <row r="238" spans="1:29" ht="17.5" x14ac:dyDescent="0.35">
      <c r="A238" s="48"/>
      <c r="B238" s="1053"/>
      <c r="C238" s="63"/>
      <c r="D238" s="128" t="s">
        <v>150</v>
      </c>
      <c r="E238" s="125"/>
      <c r="F238" s="336"/>
      <c r="G238" s="336"/>
      <c r="H238" s="343"/>
      <c r="I238" s="337"/>
      <c r="J238" s="349"/>
      <c r="K238" s="338"/>
      <c r="L238" s="339" t="s">
        <v>31</v>
      </c>
      <c r="M238" s="340"/>
      <c r="N238" s="344">
        <v>0</v>
      </c>
      <c r="O238" s="337"/>
      <c r="P238" s="344">
        <v>0</v>
      </c>
      <c r="Q238" s="547"/>
      <c r="R238" s="341" t="str">
        <f t="shared" si="19"/>
        <v>0K</v>
      </c>
      <c r="S238" s="342"/>
      <c r="T238" s="346">
        <f t="shared" si="18"/>
        <v>0</v>
      </c>
      <c r="U238" s="340"/>
      <c r="V238" s="344">
        <v>0</v>
      </c>
      <c r="W238" s="340"/>
      <c r="X238" s="346">
        <f t="shared" si="20"/>
        <v>0</v>
      </c>
      <c r="Y238" s="340"/>
      <c r="Z238" s="347"/>
      <c r="AA238" s="348"/>
      <c r="AB238" s="347"/>
      <c r="AC238" s="82"/>
    </row>
    <row r="239" spans="1:29" ht="17.5" x14ac:dyDescent="0.35">
      <c r="A239" s="48"/>
      <c r="B239" s="1053"/>
      <c r="C239" s="63"/>
      <c r="D239" s="128" t="s">
        <v>151</v>
      </c>
      <c r="E239" s="125"/>
      <c r="F239" s="336"/>
      <c r="G239" s="336"/>
      <c r="H239" s="343"/>
      <c r="I239" s="337"/>
      <c r="J239" s="349" t="s">
        <v>31</v>
      </c>
      <c r="K239" s="338"/>
      <c r="L239" s="339" t="s">
        <v>31</v>
      </c>
      <c r="M239" s="340"/>
      <c r="N239" s="344">
        <v>0</v>
      </c>
      <c r="O239" s="337"/>
      <c r="P239" s="344">
        <v>0</v>
      </c>
      <c r="Q239" s="547"/>
      <c r="R239" s="341" t="str">
        <f t="shared" si="19"/>
        <v>0K</v>
      </c>
      <c r="S239" s="342"/>
      <c r="T239" s="346">
        <f t="shared" si="18"/>
        <v>0</v>
      </c>
      <c r="U239" s="340"/>
      <c r="V239" s="344">
        <v>0</v>
      </c>
      <c r="W239" s="340"/>
      <c r="X239" s="346">
        <f t="shared" si="20"/>
        <v>0</v>
      </c>
      <c r="Y239" s="340"/>
      <c r="Z239" s="347"/>
      <c r="AA239" s="348"/>
      <c r="AB239" s="347"/>
      <c r="AC239" s="82"/>
    </row>
    <row r="240" spans="1:29" ht="17.5" x14ac:dyDescent="0.35">
      <c r="A240" s="48"/>
      <c r="B240" s="1053"/>
      <c r="C240" s="63"/>
      <c r="D240" s="128" t="s">
        <v>152</v>
      </c>
      <c r="E240" s="125"/>
      <c r="F240" s="336"/>
      <c r="G240" s="336"/>
      <c r="H240" s="343"/>
      <c r="I240" s="337"/>
      <c r="J240" s="350"/>
      <c r="K240" s="338"/>
      <c r="L240" s="339" t="s">
        <v>31</v>
      </c>
      <c r="M240" s="340"/>
      <c r="N240" s="344">
        <v>0</v>
      </c>
      <c r="O240" s="337"/>
      <c r="P240" s="344">
        <v>0</v>
      </c>
      <c r="Q240" s="547"/>
      <c r="R240" s="341" t="str">
        <f t="shared" si="19"/>
        <v>0K</v>
      </c>
      <c r="S240" s="342"/>
      <c r="T240" s="346">
        <f t="shared" si="18"/>
        <v>0</v>
      </c>
      <c r="U240" s="340"/>
      <c r="V240" s="344">
        <v>0</v>
      </c>
      <c r="W240" s="340"/>
      <c r="X240" s="346">
        <f t="shared" si="20"/>
        <v>0</v>
      </c>
      <c r="Y240" s="340"/>
      <c r="Z240" s="347"/>
      <c r="AA240" s="348"/>
      <c r="AB240" s="347"/>
      <c r="AC240" s="82"/>
    </row>
    <row r="241" spans="1:29" ht="17.5" x14ac:dyDescent="0.35">
      <c r="A241" s="48"/>
      <c r="B241" s="1053"/>
      <c r="C241" s="63"/>
      <c r="D241" s="128" t="s">
        <v>153</v>
      </c>
      <c r="E241" s="125"/>
      <c r="F241" s="336"/>
      <c r="G241" s="336"/>
      <c r="H241" s="343"/>
      <c r="I241" s="337"/>
      <c r="J241" s="349" t="s">
        <v>31</v>
      </c>
      <c r="K241" s="338"/>
      <c r="L241" s="339" t="s">
        <v>31</v>
      </c>
      <c r="M241" s="340"/>
      <c r="N241" s="344">
        <v>0</v>
      </c>
      <c r="O241" s="337"/>
      <c r="P241" s="344">
        <v>0</v>
      </c>
      <c r="Q241" s="547"/>
      <c r="R241" s="341" t="str">
        <f t="shared" si="19"/>
        <v>0K</v>
      </c>
      <c r="S241" s="342"/>
      <c r="T241" s="346">
        <f t="shared" si="18"/>
        <v>0</v>
      </c>
      <c r="U241" s="340"/>
      <c r="V241" s="344">
        <v>0</v>
      </c>
      <c r="W241" s="340"/>
      <c r="X241" s="346">
        <f t="shared" si="20"/>
        <v>0</v>
      </c>
      <c r="Y241" s="340"/>
      <c r="Z241" s="347"/>
      <c r="AA241" s="348"/>
      <c r="AB241" s="347"/>
      <c r="AC241" s="82"/>
    </row>
    <row r="242" spans="1:29" ht="17.5" x14ac:dyDescent="0.35">
      <c r="A242" s="48"/>
      <c r="B242" s="1053"/>
      <c r="C242" s="63"/>
      <c r="D242" s="128" t="s">
        <v>154</v>
      </c>
      <c r="E242" s="125"/>
      <c r="F242" s="336"/>
      <c r="G242" s="336"/>
      <c r="H242" s="343"/>
      <c r="I242" s="337"/>
      <c r="J242" s="349"/>
      <c r="K242" s="338"/>
      <c r="L242" s="339" t="s">
        <v>31</v>
      </c>
      <c r="M242" s="340"/>
      <c r="N242" s="344">
        <v>0</v>
      </c>
      <c r="O242" s="337"/>
      <c r="P242" s="344">
        <v>0</v>
      </c>
      <c r="Q242" s="547"/>
      <c r="R242" s="341" t="str">
        <f t="shared" si="19"/>
        <v>0K</v>
      </c>
      <c r="S242" s="342"/>
      <c r="T242" s="346">
        <f t="shared" ref="T242:T270" si="21">P242+N242</f>
        <v>0</v>
      </c>
      <c r="U242" s="340"/>
      <c r="V242" s="344">
        <v>0</v>
      </c>
      <c r="W242" s="340"/>
      <c r="X242" s="346">
        <f t="shared" si="20"/>
        <v>0</v>
      </c>
      <c r="Y242" s="340"/>
      <c r="Z242" s="347"/>
      <c r="AA242" s="348"/>
      <c r="AB242" s="347"/>
      <c r="AC242" s="82"/>
    </row>
    <row r="243" spans="1:29" ht="17.5" x14ac:dyDescent="0.35">
      <c r="A243" s="48"/>
      <c r="B243" s="1053"/>
      <c r="C243" s="63"/>
      <c r="D243" s="128" t="s">
        <v>155</v>
      </c>
      <c r="E243" s="125"/>
      <c r="F243" s="336"/>
      <c r="G243" s="336"/>
      <c r="H243" s="343"/>
      <c r="I243" s="337"/>
      <c r="J243" s="349" t="s">
        <v>31</v>
      </c>
      <c r="K243" s="338"/>
      <c r="L243" s="339" t="s">
        <v>31</v>
      </c>
      <c r="M243" s="340"/>
      <c r="N243" s="344">
        <v>0</v>
      </c>
      <c r="O243" s="337"/>
      <c r="P243" s="344">
        <v>0</v>
      </c>
      <c r="Q243" s="547"/>
      <c r="R243" s="341" t="str">
        <f t="shared" ref="R243:R270" si="22">IF(P243&lt;=0.05*N243,"0K","NON AMMISSIBILE")</f>
        <v>0K</v>
      </c>
      <c r="S243" s="342"/>
      <c r="T243" s="346">
        <f t="shared" si="21"/>
        <v>0</v>
      </c>
      <c r="U243" s="340"/>
      <c r="V243" s="344">
        <v>0</v>
      </c>
      <c r="W243" s="340"/>
      <c r="X243" s="346">
        <f t="shared" ref="X243:X270" si="23">T243+V243</f>
        <v>0</v>
      </c>
      <c r="Y243" s="340"/>
      <c r="Z243" s="347"/>
      <c r="AA243" s="348"/>
      <c r="AB243" s="347"/>
      <c r="AC243" s="82"/>
    </row>
    <row r="244" spans="1:29" ht="17.5" x14ac:dyDescent="0.35">
      <c r="A244" s="48"/>
      <c r="B244" s="1053"/>
      <c r="C244" s="63"/>
      <c r="D244" s="128" t="s">
        <v>156</v>
      </c>
      <c r="E244" s="125"/>
      <c r="F244" s="336"/>
      <c r="G244" s="336"/>
      <c r="H244" s="343"/>
      <c r="I244" s="337"/>
      <c r="J244" s="349" t="s">
        <v>31</v>
      </c>
      <c r="K244" s="338"/>
      <c r="L244" s="339" t="s">
        <v>31</v>
      </c>
      <c r="M244" s="340"/>
      <c r="N244" s="344">
        <v>0</v>
      </c>
      <c r="O244" s="337"/>
      <c r="P244" s="344">
        <v>0</v>
      </c>
      <c r="Q244" s="547"/>
      <c r="R244" s="341" t="str">
        <f t="shared" si="22"/>
        <v>0K</v>
      </c>
      <c r="S244" s="342"/>
      <c r="T244" s="346">
        <f t="shared" si="21"/>
        <v>0</v>
      </c>
      <c r="U244" s="340"/>
      <c r="V244" s="344">
        <v>0</v>
      </c>
      <c r="W244" s="340"/>
      <c r="X244" s="346">
        <f t="shared" si="23"/>
        <v>0</v>
      </c>
      <c r="Y244" s="340"/>
      <c r="Z244" s="347"/>
      <c r="AA244" s="348"/>
      <c r="AB244" s="347"/>
      <c r="AC244" s="82"/>
    </row>
    <row r="245" spans="1:29" ht="17.5" x14ac:dyDescent="0.35">
      <c r="A245" s="48"/>
      <c r="B245" s="1053"/>
      <c r="C245" s="63"/>
      <c r="D245" s="128" t="s">
        <v>157</v>
      </c>
      <c r="E245" s="125"/>
      <c r="F245" s="336"/>
      <c r="G245" s="336"/>
      <c r="H245" s="343"/>
      <c r="I245" s="337"/>
      <c r="J245" s="349" t="s">
        <v>31</v>
      </c>
      <c r="K245" s="338"/>
      <c r="L245" s="339" t="s">
        <v>31</v>
      </c>
      <c r="M245" s="340"/>
      <c r="N245" s="344">
        <v>0</v>
      </c>
      <c r="O245" s="337"/>
      <c r="P245" s="344">
        <v>0</v>
      </c>
      <c r="Q245" s="547"/>
      <c r="R245" s="341" t="str">
        <f t="shared" si="22"/>
        <v>0K</v>
      </c>
      <c r="S245" s="342"/>
      <c r="T245" s="346">
        <f t="shared" si="21"/>
        <v>0</v>
      </c>
      <c r="U245" s="340"/>
      <c r="V245" s="344">
        <v>0</v>
      </c>
      <c r="W245" s="340"/>
      <c r="X245" s="346">
        <f t="shared" si="23"/>
        <v>0</v>
      </c>
      <c r="Y245" s="340"/>
      <c r="Z245" s="347"/>
      <c r="AA245" s="348"/>
      <c r="AB245" s="347"/>
      <c r="AC245" s="82"/>
    </row>
    <row r="246" spans="1:29" ht="17.5" x14ac:dyDescent="0.35">
      <c r="A246" s="48"/>
      <c r="B246" s="1053"/>
      <c r="C246" s="63"/>
      <c r="D246" s="128" t="s">
        <v>158</v>
      </c>
      <c r="E246" s="125"/>
      <c r="F246" s="336"/>
      <c r="G246" s="336"/>
      <c r="H246" s="343"/>
      <c r="I246" s="337"/>
      <c r="J246" s="349" t="s">
        <v>31</v>
      </c>
      <c r="K246" s="338"/>
      <c r="L246" s="339" t="s">
        <v>31</v>
      </c>
      <c r="M246" s="340"/>
      <c r="N246" s="344">
        <v>0</v>
      </c>
      <c r="O246" s="337"/>
      <c r="P246" s="344">
        <v>0</v>
      </c>
      <c r="Q246" s="547"/>
      <c r="R246" s="341" t="str">
        <f t="shared" si="22"/>
        <v>0K</v>
      </c>
      <c r="S246" s="342"/>
      <c r="T246" s="346">
        <f t="shared" si="21"/>
        <v>0</v>
      </c>
      <c r="U246" s="340"/>
      <c r="V246" s="344">
        <v>0</v>
      </c>
      <c r="W246" s="340"/>
      <c r="X246" s="346">
        <f t="shared" si="23"/>
        <v>0</v>
      </c>
      <c r="Y246" s="340"/>
      <c r="Z246" s="347"/>
      <c r="AA246" s="348"/>
      <c r="AB246" s="347"/>
      <c r="AC246" s="82"/>
    </row>
    <row r="247" spans="1:29" ht="17.5" x14ac:dyDescent="0.35">
      <c r="A247" s="48"/>
      <c r="B247" s="1053"/>
      <c r="C247" s="63"/>
      <c r="D247" s="128" t="s">
        <v>159</v>
      </c>
      <c r="E247" s="125"/>
      <c r="F247" s="336"/>
      <c r="G247" s="336"/>
      <c r="H247" s="343"/>
      <c r="I247" s="337"/>
      <c r="J247" s="349"/>
      <c r="K247" s="338"/>
      <c r="L247" s="339" t="s">
        <v>31</v>
      </c>
      <c r="M247" s="340"/>
      <c r="N247" s="344">
        <v>0</v>
      </c>
      <c r="O247" s="337"/>
      <c r="P247" s="344">
        <v>0</v>
      </c>
      <c r="Q247" s="547"/>
      <c r="R247" s="341" t="str">
        <f t="shared" si="22"/>
        <v>0K</v>
      </c>
      <c r="S247" s="342"/>
      <c r="T247" s="346">
        <f t="shared" si="21"/>
        <v>0</v>
      </c>
      <c r="U247" s="340"/>
      <c r="V247" s="344">
        <v>0</v>
      </c>
      <c r="W247" s="340"/>
      <c r="X247" s="346">
        <f t="shared" si="23"/>
        <v>0</v>
      </c>
      <c r="Y247" s="340"/>
      <c r="Z247" s="347"/>
      <c r="AA247" s="348"/>
      <c r="AB247" s="347"/>
      <c r="AC247" s="82"/>
    </row>
    <row r="248" spans="1:29" ht="17.5" x14ac:dyDescent="0.35">
      <c r="A248" s="48"/>
      <c r="B248" s="1053"/>
      <c r="C248" s="63"/>
      <c r="D248" s="128" t="s">
        <v>160</v>
      </c>
      <c r="E248" s="125"/>
      <c r="F248" s="336"/>
      <c r="G248" s="336"/>
      <c r="H248" s="343"/>
      <c r="I248" s="337"/>
      <c r="J248" s="349" t="s">
        <v>31</v>
      </c>
      <c r="K248" s="338"/>
      <c r="L248" s="339" t="s">
        <v>31</v>
      </c>
      <c r="M248" s="340"/>
      <c r="N248" s="344">
        <v>0</v>
      </c>
      <c r="O248" s="337"/>
      <c r="P248" s="344">
        <v>0</v>
      </c>
      <c r="Q248" s="547"/>
      <c r="R248" s="341" t="str">
        <f t="shared" si="22"/>
        <v>0K</v>
      </c>
      <c r="S248" s="342"/>
      <c r="T248" s="346">
        <f t="shared" si="21"/>
        <v>0</v>
      </c>
      <c r="U248" s="340"/>
      <c r="V248" s="344">
        <v>0</v>
      </c>
      <c r="W248" s="340"/>
      <c r="X248" s="346">
        <f t="shared" si="23"/>
        <v>0</v>
      </c>
      <c r="Y248" s="340"/>
      <c r="Z248" s="347"/>
      <c r="AA248" s="348"/>
      <c r="AB248" s="347"/>
      <c r="AC248" s="82"/>
    </row>
    <row r="249" spans="1:29" ht="17.5" x14ac:dyDescent="0.35">
      <c r="A249" s="48"/>
      <c r="B249" s="1053"/>
      <c r="C249" s="63"/>
      <c r="D249" s="128" t="s">
        <v>161</v>
      </c>
      <c r="E249" s="125"/>
      <c r="F249" s="336"/>
      <c r="G249" s="336"/>
      <c r="H249" s="343"/>
      <c r="I249" s="337"/>
      <c r="J249" s="350"/>
      <c r="K249" s="338"/>
      <c r="L249" s="339" t="s">
        <v>31</v>
      </c>
      <c r="M249" s="340"/>
      <c r="N249" s="344">
        <v>0</v>
      </c>
      <c r="O249" s="337"/>
      <c r="P249" s="344">
        <v>0</v>
      </c>
      <c r="Q249" s="547"/>
      <c r="R249" s="341" t="str">
        <f t="shared" si="22"/>
        <v>0K</v>
      </c>
      <c r="S249" s="342"/>
      <c r="T249" s="346">
        <f t="shared" si="21"/>
        <v>0</v>
      </c>
      <c r="U249" s="340"/>
      <c r="V249" s="344">
        <v>0</v>
      </c>
      <c r="W249" s="340"/>
      <c r="X249" s="346">
        <f t="shared" si="23"/>
        <v>0</v>
      </c>
      <c r="Y249" s="340"/>
      <c r="Z249" s="347"/>
      <c r="AA249" s="348"/>
      <c r="AB249" s="347"/>
      <c r="AC249" s="82"/>
    </row>
    <row r="250" spans="1:29" ht="17.5" x14ac:dyDescent="0.35">
      <c r="A250" s="48"/>
      <c r="B250" s="1053"/>
      <c r="C250" s="63"/>
      <c r="D250" s="128" t="s">
        <v>162</v>
      </c>
      <c r="E250" s="125"/>
      <c r="F250" s="336"/>
      <c r="G250" s="336"/>
      <c r="H250" s="343"/>
      <c r="I250" s="337"/>
      <c r="J250" s="349" t="s">
        <v>31</v>
      </c>
      <c r="K250" s="338"/>
      <c r="L250" s="339" t="s">
        <v>31</v>
      </c>
      <c r="M250" s="340"/>
      <c r="N250" s="344">
        <v>0</v>
      </c>
      <c r="O250" s="337"/>
      <c r="P250" s="344">
        <v>0</v>
      </c>
      <c r="Q250" s="547"/>
      <c r="R250" s="341" t="str">
        <f t="shared" si="22"/>
        <v>0K</v>
      </c>
      <c r="S250" s="342"/>
      <c r="T250" s="346">
        <f t="shared" si="21"/>
        <v>0</v>
      </c>
      <c r="U250" s="340"/>
      <c r="V250" s="344">
        <v>0</v>
      </c>
      <c r="W250" s="340"/>
      <c r="X250" s="346">
        <f t="shared" si="23"/>
        <v>0</v>
      </c>
      <c r="Y250" s="340"/>
      <c r="Z250" s="347"/>
      <c r="AA250" s="348"/>
      <c r="AB250" s="347"/>
      <c r="AC250" s="82"/>
    </row>
    <row r="251" spans="1:29" ht="17.5" x14ac:dyDescent="0.35">
      <c r="A251" s="48"/>
      <c r="B251" s="1053"/>
      <c r="C251" s="63"/>
      <c r="D251" s="128" t="s">
        <v>163</v>
      </c>
      <c r="E251" s="125"/>
      <c r="F251" s="336"/>
      <c r="G251" s="336"/>
      <c r="H251" s="343"/>
      <c r="I251" s="337"/>
      <c r="J251" s="349"/>
      <c r="K251" s="338"/>
      <c r="L251" s="339" t="s">
        <v>31</v>
      </c>
      <c r="M251" s="340"/>
      <c r="N251" s="344">
        <v>0</v>
      </c>
      <c r="O251" s="337"/>
      <c r="P251" s="344">
        <v>0</v>
      </c>
      <c r="Q251" s="547"/>
      <c r="R251" s="341" t="str">
        <f t="shared" si="22"/>
        <v>0K</v>
      </c>
      <c r="S251" s="342"/>
      <c r="T251" s="346">
        <f t="shared" si="21"/>
        <v>0</v>
      </c>
      <c r="U251" s="340"/>
      <c r="V251" s="344">
        <v>0</v>
      </c>
      <c r="W251" s="340"/>
      <c r="X251" s="346">
        <f t="shared" si="23"/>
        <v>0</v>
      </c>
      <c r="Y251" s="340"/>
      <c r="Z251" s="347"/>
      <c r="AA251" s="348"/>
      <c r="AB251" s="347"/>
      <c r="AC251" s="82"/>
    </row>
    <row r="252" spans="1:29" ht="17.5" x14ac:dyDescent="0.35">
      <c r="A252" s="48"/>
      <c r="B252" s="1053"/>
      <c r="C252" s="63"/>
      <c r="D252" s="128" t="s">
        <v>164</v>
      </c>
      <c r="E252" s="125"/>
      <c r="F252" s="336"/>
      <c r="G252" s="336"/>
      <c r="H252" s="343"/>
      <c r="I252" s="337"/>
      <c r="J252" s="349" t="s">
        <v>31</v>
      </c>
      <c r="K252" s="338"/>
      <c r="L252" s="339" t="s">
        <v>31</v>
      </c>
      <c r="M252" s="340"/>
      <c r="N252" s="344">
        <v>0</v>
      </c>
      <c r="O252" s="337"/>
      <c r="P252" s="344">
        <v>0</v>
      </c>
      <c r="Q252" s="547"/>
      <c r="R252" s="341" t="str">
        <f t="shared" si="22"/>
        <v>0K</v>
      </c>
      <c r="S252" s="342"/>
      <c r="T252" s="346">
        <f t="shared" si="21"/>
        <v>0</v>
      </c>
      <c r="U252" s="340"/>
      <c r="V252" s="344">
        <v>0</v>
      </c>
      <c r="W252" s="340"/>
      <c r="X252" s="346">
        <f t="shared" si="23"/>
        <v>0</v>
      </c>
      <c r="Y252" s="340"/>
      <c r="Z252" s="347"/>
      <c r="AA252" s="348"/>
      <c r="AB252" s="347"/>
      <c r="AC252" s="82"/>
    </row>
    <row r="253" spans="1:29" ht="17.5" x14ac:dyDescent="0.35">
      <c r="A253" s="48"/>
      <c r="B253" s="1053"/>
      <c r="C253" s="63"/>
      <c r="D253" s="128" t="s">
        <v>437</v>
      </c>
      <c r="E253" s="125"/>
      <c r="F253" s="336"/>
      <c r="G253" s="336"/>
      <c r="H253" s="343"/>
      <c r="I253" s="337"/>
      <c r="J253" s="349" t="s">
        <v>31</v>
      </c>
      <c r="K253" s="338"/>
      <c r="L253" s="339" t="s">
        <v>31</v>
      </c>
      <c r="M253" s="340"/>
      <c r="N253" s="344">
        <v>0</v>
      </c>
      <c r="O253" s="337"/>
      <c r="P253" s="344">
        <v>0</v>
      </c>
      <c r="Q253" s="547"/>
      <c r="R253" s="341" t="str">
        <f t="shared" si="22"/>
        <v>0K</v>
      </c>
      <c r="S253" s="342"/>
      <c r="T253" s="346">
        <f t="shared" si="21"/>
        <v>0</v>
      </c>
      <c r="U253" s="340"/>
      <c r="V253" s="344">
        <v>0</v>
      </c>
      <c r="W253" s="340"/>
      <c r="X253" s="346">
        <f t="shared" si="23"/>
        <v>0</v>
      </c>
      <c r="Y253" s="340"/>
      <c r="Z253" s="347"/>
      <c r="AA253" s="348"/>
      <c r="AB253" s="347"/>
      <c r="AC253" s="82"/>
    </row>
    <row r="254" spans="1:29" ht="17.5" x14ac:dyDescent="0.35">
      <c r="A254" s="48"/>
      <c r="B254" s="1053"/>
      <c r="C254" s="63"/>
      <c r="D254" s="128" t="s">
        <v>438</v>
      </c>
      <c r="E254" s="125"/>
      <c r="F254" s="336"/>
      <c r="G254" s="336"/>
      <c r="H254" s="343"/>
      <c r="I254" s="337"/>
      <c r="J254" s="349" t="s">
        <v>31</v>
      </c>
      <c r="K254" s="338"/>
      <c r="L254" s="339" t="s">
        <v>31</v>
      </c>
      <c r="M254" s="340"/>
      <c r="N254" s="344">
        <v>0</v>
      </c>
      <c r="O254" s="337"/>
      <c r="P254" s="344">
        <v>0</v>
      </c>
      <c r="Q254" s="547"/>
      <c r="R254" s="341" t="str">
        <f t="shared" si="22"/>
        <v>0K</v>
      </c>
      <c r="S254" s="342"/>
      <c r="T254" s="346">
        <f t="shared" si="21"/>
        <v>0</v>
      </c>
      <c r="U254" s="340"/>
      <c r="V254" s="344">
        <v>0</v>
      </c>
      <c r="W254" s="340"/>
      <c r="X254" s="346">
        <f t="shared" si="23"/>
        <v>0</v>
      </c>
      <c r="Y254" s="340"/>
      <c r="Z254" s="347"/>
      <c r="AA254" s="348"/>
      <c r="AB254" s="347"/>
      <c r="AC254" s="82"/>
    </row>
    <row r="255" spans="1:29" ht="17.5" x14ac:dyDescent="0.35">
      <c r="A255" s="48"/>
      <c r="B255" s="1053"/>
      <c r="C255" s="63"/>
      <c r="D255" s="128" t="s">
        <v>439</v>
      </c>
      <c r="E255" s="125"/>
      <c r="F255" s="336"/>
      <c r="G255" s="336"/>
      <c r="H255" s="343"/>
      <c r="I255" s="337"/>
      <c r="J255" s="349" t="s">
        <v>31</v>
      </c>
      <c r="K255" s="338"/>
      <c r="L255" s="339" t="s">
        <v>31</v>
      </c>
      <c r="M255" s="340"/>
      <c r="N255" s="344">
        <v>0</v>
      </c>
      <c r="O255" s="337"/>
      <c r="P255" s="344">
        <v>0</v>
      </c>
      <c r="Q255" s="547"/>
      <c r="R255" s="341" t="str">
        <f t="shared" si="22"/>
        <v>0K</v>
      </c>
      <c r="S255" s="342"/>
      <c r="T255" s="346">
        <f t="shared" si="21"/>
        <v>0</v>
      </c>
      <c r="U255" s="340"/>
      <c r="V255" s="344">
        <v>0</v>
      </c>
      <c r="W255" s="340"/>
      <c r="X255" s="346">
        <f t="shared" si="23"/>
        <v>0</v>
      </c>
      <c r="Y255" s="340"/>
      <c r="Z255" s="347"/>
      <c r="AA255" s="348"/>
      <c r="AB255" s="347"/>
      <c r="AC255" s="82"/>
    </row>
    <row r="256" spans="1:29" ht="17.5" x14ac:dyDescent="0.35">
      <c r="A256" s="48"/>
      <c r="B256" s="1053"/>
      <c r="C256" s="63"/>
      <c r="D256" s="128" t="s">
        <v>440</v>
      </c>
      <c r="E256" s="125"/>
      <c r="F256" s="336"/>
      <c r="G256" s="336"/>
      <c r="H256" s="343"/>
      <c r="I256" s="337"/>
      <c r="J256" s="349"/>
      <c r="K256" s="338"/>
      <c r="L256" s="339" t="s">
        <v>31</v>
      </c>
      <c r="M256" s="340"/>
      <c r="N256" s="344">
        <v>0</v>
      </c>
      <c r="O256" s="337"/>
      <c r="P256" s="344">
        <v>0</v>
      </c>
      <c r="Q256" s="547"/>
      <c r="R256" s="341" t="str">
        <f t="shared" si="22"/>
        <v>0K</v>
      </c>
      <c r="S256" s="342"/>
      <c r="T256" s="346">
        <f t="shared" si="21"/>
        <v>0</v>
      </c>
      <c r="U256" s="340"/>
      <c r="V256" s="344">
        <v>0</v>
      </c>
      <c r="W256" s="340"/>
      <c r="X256" s="346">
        <f t="shared" si="23"/>
        <v>0</v>
      </c>
      <c r="Y256" s="340"/>
      <c r="Z256" s="347"/>
      <c r="AA256" s="348"/>
      <c r="AB256" s="347"/>
      <c r="AC256" s="82"/>
    </row>
    <row r="257" spans="1:29" ht="17.5" x14ac:dyDescent="0.35">
      <c r="A257" s="48"/>
      <c r="B257" s="1053"/>
      <c r="C257" s="63"/>
      <c r="D257" s="128" t="s">
        <v>441</v>
      </c>
      <c r="E257" s="125"/>
      <c r="F257" s="336"/>
      <c r="G257" s="336"/>
      <c r="H257" s="343"/>
      <c r="I257" s="337"/>
      <c r="J257" s="349" t="s">
        <v>31</v>
      </c>
      <c r="K257" s="338"/>
      <c r="L257" s="339" t="s">
        <v>31</v>
      </c>
      <c r="M257" s="340"/>
      <c r="N257" s="344">
        <v>0</v>
      </c>
      <c r="O257" s="337"/>
      <c r="P257" s="344">
        <v>0</v>
      </c>
      <c r="Q257" s="547"/>
      <c r="R257" s="341" t="str">
        <f t="shared" si="22"/>
        <v>0K</v>
      </c>
      <c r="S257" s="342"/>
      <c r="T257" s="346">
        <f t="shared" si="21"/>
        <v>0</v>
      </c>
      <c r="U257" s="340"/>
      <c r="V257" s="344">
        <v>0</v>
      </c>
      <c r="W257" s="340"/>
      <c r="X257" s="346">
        <f t="shared" si="23"/>
        <v>0</v>
      </c>
      <c r="Y257" s="340"/>
      <c r="Z257" s="347"/>
      <c r="AA257" s="348"/>
      <c r="AB257" s="347"/>
      <c r="AC257" s="82"/>
    </row>
    <row r="258" spans="1:29" ht="17.5" x14ac:dyDescent="0.35">
      <c r="A258" s="48"/>
      <c r="B258" s="1053"/>
      <c r="C258" s="63"/>
      <c r="D258" s="128" t="s">
        <v>442</v>
      </c>
      <c r="E258" s="125"/>
      <c r="F258" s="336"/>
      <c r="G258" s="336"/>
      <c r="H258" s="343"/>
      <c r="I258" s="337"/>
      <c r="J258" s="350"/>
      <c r="K258" s="338"/>
      <c r="L258" s="339" t="s">
        <v>31</v>
      </c>
      <c r="M258" s="340"/>
      <c r="N258" s="344">
        <v>0</v>
      </c>
      <c r="O258" s="337"/>
      <c r="P258" s="344">
        <v>0</v>
      </c>
      <c r="Q258" s="547"/>
      <c r="R258" s="341" t="str">
        <f t="shared" si="22"/>
        <v>0K</v>
      </c>
      <c r="S258" s="342"/>
      <c r="T258" s="346">
        <f t="shared" si="21"/>
        <v>0</v>
      </c>
      <c r="U258" s="340"/>
      <c r="V258" s="344">
        <v>0</v>
      </c>
      <c r="W258" s="340"/>
      <c r="X258" s="346">
        <f t="shared" si="23"/>
        <v>0</v>
      </c>
      <c r="Y258" s="340"/>
      <c r="Z258" s="347"/>
      <c r="AA258" s="348"/>
      <c r="AB258" s="347"/>
      <c r="AC258" s="82"/>
    </row>
    <row r="259" spans="1:29" ht="17.5" x14ac:dyDescent="0.35">
      <c r="A259" s="48"/>
      <c r="B259" s="1053"/>
      <c r="C259" s="63"/>
      <c r="D259" s="128" t="s">
        <v>443</v>
      </c>
      <c r="E259" s="125"/>
      <c r="F259" s="336"/>
      <c r="G259" s="336"/>
      <c r="H259" s="343"/>
      <c r="I259" s="337"/>
      <c r="J259" s="349" t="s">
        <v>31</v>
      </c>
      <c r="K259" s="338"/>
      <c r="L259" s="339" t="s">
        <v>31</v>
      </c>
      <c r="M259" s="340"/>
      <c r="N259" s="344">
        <v>0</v>
      </c>
      <c r="O259" s="337"/>
      <c r="P259" s="344">
        <v>0</v>
      </c>
      <c r="Q259" s="547"/>
      <c r="R259" s="341" t="str">
        <f t="shared" si="22"/>
        <v>0K</v>
      </c>
      <c r="S259" s="342"/>
      <c r="T259" s="346">
        <f t="shared" si="21"/>
        <v>0</v>
      </c>
      <c r="U259" s="340"/>
      <c r="V259" s="344">
        <v>0</v>
      </c>
      <c r="W259" s="340"/>
      <c r="X259" s="346">
        <f t="shared" si="23"/>
        <v>0</v>
      </c>
      <c r="Y259" s="340"/>
      <c r="Z259" s="347"/>
      <c r="AA259" s="348"/>
      <c r="AB259" s="347"/>
      <c r="AC259" s="82"/>
    </row>
    <row r="260" spans="1:29" ht="17.5" x14ac:dyDescent="0.35">
      <c r="A260" s="48"/>
      <c r="B260" s="1053"/>
      <c r="C260" s="63"/>
      <c r="D260" s="128" t="s">
        <v>444</v>
      </c>
      <c r="E260" s="125"/>
      <c r="F260" s="336"/>
      <c r="G260" s="336"/>
      <c r="H260" s="343"/>
      <c r="I260" s="337"/>
      <c r="J260" s="349"/>
      <c r="K260" s="338"/>
      <c r="L260" s="339" t="s">
        <v>31</v>
      </c>
      <c r="M260" s="340"/>
      <c r="N260" s="344">
        <v>0</v>
      </c>
      <c r="O260" s="337"/>
      <c r="P260" s="344">
        <v>0</v>
      </c>
      <c r="Q260" s="547"/>
      <c r="R260" s="341" t="str">
        <f t="shared" si="22"/>
        <v>0K</v>
      </c>
      <c r="S260" s="342"/>
      <c r="T260" s="346">
        <f t="shared" si="21"/>
        <v>0</v>
      </c>
      <c r="U260" s="340"/>
      <c r="V260" s="344">
        <v>0</v>
      </c>
      <c r="W260" s="340"/>
      <c r="X260" s="346">
        <f t="shared" si="23"/>
        <v>0</v>
      </c>
      <c r="Y260" s="340"/>
      <c r="Z260" s="347"/>
      <c r="AA260" s="348"/>
      <c r="AB260" s="347"/>
      <c r="AC260" s="82"/>
    </row>
    <row r="261" spans="1:29" ht="17.5" x14ac:dyDescent="0.35">
      <c r="A261" s="48"/>
      <c r="B261" s="1053"/>
      <c r="C261" s="63"/>
      <c r="D261" s="128" t="s">
        <v>445</v>
      </c>
      <c r="E261" s="125"/>
      <c r="F261" s="336"/>
      <c r="G261" s="336"/>
      <c r="H261" s="343"/>
      <c r="I261" s="337"/>
      <c r="J261" s="349" t="s">
        <v>31</v>
      </c>
      <c r="K261" s="338"/>
      <c r="L261" s="339" t="s">
        <v>31</v>
      </c>
      <c r="M261" s="340"/>
      <c r="N261" s="344">
        <v>0</v>
      </c>
      <c r="O261" s="337"/>
      <c r="P261" s="344">
        <v>0</v>
      </c>
      <c r="Q261" s="547"/>
      <c r="R261" s="341" t="str">
        <f t="shared" si="22"/>
        <v>0K</v>
      </c>
      <c r="S261" s="342"/>
      <c r="T261" s="346">
        <f t="shared" si="21"/>
        <v>0</v>
      </c>
      <c r="U261" s="340"/>
      <c r="V261" s="344">
        <v>0</v>
      </c>
      <c r="W261" s="340"/>
      <c r="X261" s="346">
        <f t="shared" si="23"/>
        <v>0</v>
      </c>
      <c r="Y261" s="340"/>
      <c r="Z261" s="347"/>
      <c r="AA261" s="348"/>
      <c r="AB261" s="347"/>
      <c r="AC261" s="82"/>
    </row>
    <row r="262" spans="1:29" ht="17.5" x14ac:dyDescent="0.35">
      <c r="A262" s="48"/>
      <c r="B262" s="1053"/>
      <c r="C262" s="63"/>
      <c r="D262" s="128" t="s">
        <v>446</v>
      </c>
      <c r="E262" s="125"/>
      <c r="F262" s="336"/>
      <c r="G262" s="336"/>
      <c r="H262" s="343"/>
      <c r="I262" s="337"/>
      <c r="J262" s="349" t="s">
        <v>31</v>
      </c>
      <c r="K262" s="338"/>
      <c r="L262" s="339" t="s">
        <v>31</v>
      </c>
      <c r="M262" s="340"/>
      <c r="N262" s="344">
        <v>0</v>
      </c>
      <c r="O262" s="337"/>
      <c r="P262" s="344">
        <v>0</v>
      </c>
      <c r="Q262" s="547"/>
      <c r="R262" s="341" t="str">
        <f t="shared" si="22"/>
        <v>0K</v>
      </c>
      <c r="S262" s="342"/>
      <c r="T262" s="346">
        <f t="shared" si="21"/>
        <v>0</v>
      </c>
      <c r="U262" s="340"/>
      <c r="V262" s="344">
        <v>0</v>
      </c>
      <c r="W262" s="340"/>
      <c r="X262" s="346">
        <f t="shared" si="23"/>
        <v>0</v>
      </c>
      <c r="Y262" s="340"/>
      <c r="Z262" s="347"/>
      <c r="AA262" s="348"/>
      <c r="AB262" s="347"/>
      <c r="AC262" s="82"/>
    </row>
    <row r="263" spans="1:29" ht="17.5" x14ac:dyDescent="0.35">
      <c r="A263" s="48"/>
      <c r="B263" s="1053"/>
      <c r="C263" s="63"/>
      <c r="D263" s="128" t="s">
        <v>486</v>
      </c>
      <c r="E263" s="125"/>
      <c r="F263" s="336"/>
      <c r="G263" s="336"/>
      <c r="H263" s="343"/>
      <c r="I263" s="337"/>
      <c r="J263" s="349" t="s">
        <v>31</v>
      </c>
      <c r="K263" s="338"/>
      <c r="L263" s="339" t="s">
        <v>31</v>
      </c>
      <c r="M263" s="340"/>
      <c r="N263" s="344">
        <v>0</v>
      </c>
      <c r="O263" s="337"/>
      <c r="P263" s="344">
        <v>0</v>
      </c>
      <c r="Q263" s="547"/>
      <c r="R263" s="341" t="str">
        <f t="shared" si="22"/>
        <v>0K</v>
      </c>
      <c r="S263" s="342"/>
      <c r="T263" s="346">
        <f t="shared" si="21"/>
        <v>0</v>
      </c>
      <c r="U263" s="340"/>
      <c r="V263" s="344">
        <v>0</v>
      </c>
      <c r="W263" s="340"/>
      <c r="X263" s="346">
        <f t="shared" si="23"/>
        <v>0</v>
      </c>
      <c r="Y263" s="340"/>
      <c r="Z263" s="347"/>
      <c r="AA263" s="348"/>
      <c r="AB263" s="347"/>
      <c r="AC263" s="82"/>
    </row>
    <row r="264" spans="1:29" ht="17.5" x14ac:dyDescent="0.35">
      <c r="A264" s="48"/>
      <c r="B264" s="1053"/>
      <c r="C264" s="63"/>
      <c r="D264" s="128" t="s">
        <v>487</v>
      </c>
      <c r="E264" s="125"/>
      <c r="F264" s="336"/>
      <c r="G264" s="336"/>
      <c r="H264" s="343"/>
      <c r="I264" s="337"/>
      <c r="J264" s="349" t="s">
        <v>31</v>
      </c>
      <c r="K264" s="338"/>
      <c r="L264" s="339" t="s">
        <v>31</v>
      </c>
      <c r="M264" s="340"/>
      <c r="N264" s="344">
        <v>0</v>
      </c>
      <c r="O264" s="337"/>
      <c r="P264" s="344">
        <v>0</v>
      </c>
      <c r="Q264" s="547"/>
      <c r="R264" s="341" t="str">
        <f t="shared" si="22"/>
        <v>0K</v>
      </c>
      <c r="S264" s="342"/>
      <c r="T264" s="346">
        <f t="shared" si="21"/>
        <v>0</v>
      </c>
      <c r="U264" s="340"/>
      <c r="V264" s="344">
        <v>0</v>
      </c>
      <c r="W264" s="340"/>
      <c r="X264" s="346">
        <f t="shared" si="23"/>
        <v>0</v>
      </c>
      <c r="Y264" s="340"/>
      <c r="Z264" s="347"/>
      <c r="AA264" s="348"/>
      <c r="AB264" s="347"/>
      <c r="AC264" s="82"/>
    </row>
    <row r="265" spans="1:29" ht="17.5" x14ac:dyDescent="0.35">
      <c r="A265" s="48"/>
      <c r="B265" s="1053"/>
      <c r="C265" s="63"/>
      <c r="D265" s="128" t="s">
        <v>488</v>
      </c>
      <c r="E265" s="125"/>
      <c r="F265" s="336"/>
      <c r="G265" s="336"/>
      <c r="H265" s="343"/>
      <c r="I265" s="337"/>
      <c r="J265" s="349"/>
      <c r="K265" s="338"/>
      <c r="L265" s="339" t="s">
        <v>31</v>
      </c>
      <c r="M265" s="340"/>
      <c r="N265" s="344">
        <v>0</v>
      </c>
      <c r="O265" s="337"/>
      <c r="P265" s="344">
        <v>0</v>
      </c>
      <c r="Q265" s="547"/>
      <c r="R265" s="341" t="str">
        <f t="shared" si="22"/>
        <v>0K</v>
      </c>
      <c r="S265" s="342"/>
      <c r="T265" s="346">
        <f t="shared" si="21"/>
        <v>0</v>
      </c>
      <c r="U265" s="340"/>
      <c r="V265" s="344">
        <v>0</v>
      </c>
      <c r="W265" s="340"/>
      <c r="X265" s="346">
        <f t="shared" si="23"/>
        <v>0</v>
      </c>
      <c r="Y265" s="340"/>
      <c r="Z265" s="347"/>
      <c r="AA265" s="348"/>
      <c r="AB265" s="347"/>
      <c r="AC265" s="82"/>
    </row>
    <row r="266" spans="1:29" ht="17.5" x14ac:dyDescent="0.35">
      <c r="A266" s="48"/>
      <c r="B266" s="1053"/>
      <c r="C266" s="63"/>
      <c r="D266" s="128" t="s">
        <v>489</v>
      </c>
      <c r="E266" s="125"/>
      <c r="F266" s="336"/>
      <c r="G266" s="336"/>
      <c r="H266" s="343"/>
      <c r="I266" s="337"/>
      <c r="J266" s="349" t="s">
        <v>31</v>
      </c>
      <c r="K266" s="338"/>
      <c r="L266" s="339" t="s">
        <v>31</v>
      </c>
      <c r="M266" s="340"/>
      <c r="N266" s="344">
        <v>0</v>
      </c>
      <c r="O266" s="337"/>
      <c r="P266" s="344">
        <v>0</v>
      </c>
      <c r="Q266" s="547"/>
      <c r="R266" s="341" t="str">
        <f t="shared" si="22"/>
        <v>0K</v>
      </c>
      <c r="S266" s="342"/>
      <c r="T266" s="346">
        <f t="shared" si="21"/>
        <v>0</v>
      </c>
      <c r="U266" s="340"/>
      <c r="V266" s="344">
        <v>0</v>
      </c>
      <c r="W266" s="340"/>
      <c r="X266" s="346">
        <f t="shared" si="23"/>
        <v>0</v>
      </c>
      <c r="Y266" s="340"/>
      <c r="Z266" s="347"/>
      <c r="AA266" s="348"/>
      <c r="AB266" s="347"/>
      <c r="AC266" s="82"/>
    </row>
    <row r="267" spans="1:29" ht="17.5" x14ac:dyDescent="0.35">
      <c r="A267" s="48"/>
      <c r="B267" s="1053"/>
      <c r="C267" s="63"/>
      <c r="D267" s="128" t="s">
        <v>490</v>
      </c>
      <c r="E267" s="125"/>
      <c r="F267" s="336"/>
      <c r="G267" s="336"/>
      <c r="H267" s="343"/>
      <c r="I267" s="337"/>
      <c r="J267" s="350"/>
      <c r="K267" s="338"/>
      <c r="L267" s="339" t="s">
        <v>31</v>
      </c>
      <c r="M267" s="340"/>
      <c r="N267" s="344">
        <v>0</v>
      </c>
      <c r="O267" s="337"/>
      <c r="P267" s="344">
        <v>0</v>
      </c>
      <c r="Q267" s="547"/>
      <c r="R267" s="341" t="str">
        <f t="shared" si="22"/>
        <v>0K</v>
      </c>
      <c r="S267" s="342"/>
      <c r="T267" s="346">
        <f t="shared" si="21"/>
        <v>0</v>
      </c>
      <c r="U267" s="340"/>
      <c r="V267" s="344">
        <v>0</v>
      </c>
      <c r="W267" s="340"/>
      <c r="X267" s="346">
        <f t="shared" si="23"/>
        <v>0</v>
      </c>
      <c r="Y267" s="340"/>
      <c r="Z267" s="347"/>
      <c r="AA267" s="348"/>
      <c r="AB267" s="347"/>
      <c r="AC267" s="82"/>
    </row>
    <row r="268" spans="1:29" ht="17.5" x14ac:dyDescent="0.35">
      <c r="A268" s="48"/>
      <c r="B268" s="1053"/>
      <c r="C268" s="63"/>
      <c r="D268" s="128" t="s">
        <v>491</v>
      </c>
      <c r="E268" s="125"/>
      <c r="F268" s="336"/>
      <c r="G268" s="336"/>
      <c r="H268" s="343"/>
      <c r="I268" s="337"/>
      <c r="J268" s="349" t="s">
        <v>31</v>
      </c>
      <c r="K268" s="338"/>
      <c r="L268" s="339" t="s">
        <v>31</v>
      </c>
      <c r="M268" s="340"/>
      <c r="N268" s="344">
        <v>0</v>
      </c>
      <c r="O268" s="337"/>
      <c r="P268" s="344">
        <v>0</v>
      </c>
      <c r="Q268" s="547"/>
      <c r="R268" s="341" t="str">
        <f t="shared" si="22"/>
        <v>0K</v>
      </c>
      <c r="S268" s="342"/>
      <c r="T268" s="346">
        <f t="shared" si="21"/>
        <v>0</v>
      </c>
      <c r="U268" s="340"/>
      <c r="V268" s="344">
        <v>0</v>
      </c>
      <c r="W268" s="340"/>
      <c r="X268" s="346">
        <f t="shared" si="23"/>
        <v>0</v>
      </c>
      <c r="Y268" s="340"/>
      <c r="Z268" s="347"/>
      <c r="AA268" s="348"/>
      <c r="AB268" s="347"/>
      <c r="AC268" s="82"/>
    </row>
    <row r="269" spans="1:29" ht="17.5" x14ac:dyDescent="0.35">
      <c r="A269" s="48"/>
      <c r="B269" s="1053"/>
      <c r="C269" s="63"/>
      <c r="D269" s="128" t="s">
        <v>492</v>
      </c>
      <c r="E269" s="125"/>
      <c r="F269" s="336"/>
      <c r="G269" s="336"/>
      <c r="H269" s="343"/>
      <c r="I269" s="337"/>
      <c r="J269" s="349"/>
      <c r="K269" s="338"/>
      <c r="L269" s="339" t="s">
        <v>31</v>
      </c>
      <c r="M269" s="340"/>
      <c r="N269" s="344">
        <v>0</v>
      </c>
      <c r="O269" s="337"/>
      <c r="P269" s="344">
        <v>0</v>
      </c>
      <c r="Q269" s="547"/>
      <c r="R269" s="341" t="str">
        <f t="shared" si="22"/>
        <v>0K</v>
      </c>
      <c r="S269" s="342"/>
      <c r="T269" s="346">
        <f t="shared" si="21"/>
        <v>0</v>
      </c>
      <c r="U269" s="340"/>
      <c r="V269" s="344">
        <v>0</v>
      </c>
      <c r="W269" s="340"/>
      <c r="X269" s="346">
        <f t="shared" si="23"/>
        <v>0</v>
      </c>
      <c r="Y269" s="340"/>
      <c r="Z269" s="347"/>
      <c r="AA269" s="348"/>
      <c r="AB269" s="347"/>
      <c r="AC269" s="82"/>
    </row>
    <row r="270" spans="1:29" ht="17.5" x14ac:dyDescent="0.35">
      <c r="A270" s="48"/>
      <c r="B270" s="1053"/>
      <c r="C270" s="63"/>
      <c r="D270" s="128" t="s">
        <v>493</v>
      </c>
      <c r="E270" s="125"/>
      <c r="F270" s="336"/>
      <c r="G270" s="336"/>
      <c r="H270" s="343"/>
      <c r="I270" s="337"/>
      <c r="J270" s="349" t="s">
        <v>31</v>
      </c>
      <c r="K270" s="338"/>
      <c r="L270" s="339" t="s">
        <v>31</v>
      </c>
      <c r="M270" s="340"/>
      <c r="N270" s="344">
        <v>0</v>
      </c>
      <c r="O270" s="337"/>
      <c r="P270" s="344">
        <v>0</v>
      </c>
      <c r="Q270" s="547"/>
      <c r="R270" s="341" t="str">
        <f t="shared" si="22"/>
        <v>0K</v>
      </c>
      <c r="S270" s="342"/>
      <c r="T270" s="346">
        <f t="shared" si="21"/>
        <v>0</v>
      </c>
      <c r="U270" s="340"/>
      <c r="V270" s="344">
        <v>0</v>
      </c>
      <c r="W270" s="340"/>
      <c r="X270" s="346">
        <f t="shared" si="23"/>
        <v>0</v>
      </c>
      <c r="Y270" s="340"/>
      <c r="Z270" s="347"/>
      <c r="AA270" s="348"/>
      <c r="AB270" s="347"/>
      <c r="AC270" s="82"/>
    </row>
    <row r="271" spans="1:29" ht="18" thickBot="1" x14ac:dyDescent="0.4">
      <c r="A271" s="48"/>
      <c r="B271" s="1053"/>
      <c r="C271" s="63"/>
      <c r="D271" s="125"/>
      <c r="E271" s="125"/>
      <c r="F271" s="292"/>
      <c r="G271" s="293"/>
      <c r="H271" s="294"/>
      <c r="I271" s="287"/>
      <c r="J271" s="295"/>
      <c r="K271" s="295"/>
      <c r="L271" s="295"/>
      <c r="M271" s="288"/>
      <c r="N271" s="296"/>
      <c r="O271" s="287"/>
      <c r="P271" s="296"/>
      <c r="Q271" s="548"/>
      <c r="R271" s="288"/>
      <c r="S271" s="289"/>
      <c r="T271" s="297"/>
      <c r="U271" s="288"/>
      <c r="V271" s="297"/>
      <c r="W271" s="288"/>
      <c r="X271" s="298"/>
      <c r="Y271" s="288"/>
      <c r="Z271" s="291"/>
      <c r="AA271" s="291"/>
      <c r="AB271" s="291"/>
      <c r="AC271" s="82"/>
    </row>
    <row r="272" spans="1:29" ht="33.65" customHeight="1" thickBot="1" x14ac:dyDescent="0.4">
      <c r="A272" s="48"/>
      <c r="B272" s="1053"/>
      <c r="C272" s="63"/>
      <c r="D272" s="125"/>
      <c r="E272" s="125"/>
      <c r="F272" s="613" t="s">
        <v>52</v>
      </c>
      <c r="G272" s="614"/>
      <c r="H272" s="614"/>
      <c r="I272" s="614"/>
      <c r="J272" s="614"/>
      <c r="K272" s="615"/>
      <c r="L272" s="299">
        <f>SUM(L233:L270)</f>
        <v>0</v>
      </c>
      <c r="M272" s="288"/>
      <c r="N272" s="290">
        <f>SUM(N233:N270)</f>
        <v>0</v>
      </c>
      <c r="O272" s="287"/>
      <c r="P272" s="290">
        <f>SUM(P233:P270)</f>
        <v>0</v>
      </c>
      <c r="Q272" s="549">
        <f>SUM(Q233:Q270)</f>
        <v>0</v>
      </c>
      <c r="R272" s="288"/>
      <c r="S272" s="289"/>
      <c r="T272" s="290">
        <f>SUM(T233:T270)</f>
        <v>0</v>
      </c>
      <c r="U272" s="288"/>
      <c r="V272" s="290">
        <f>SUM(V233:V270)</f>
        <v>0</v>
      </c>
      <c r="W272" s="288"/>
      <c r="X272" s="290">
        <f>SUM(X233:X270)</f>
        <v>0</v>
      </c>
      <c r="Y272" s="288"/>
      <c r="Z272" s="291"/>
      <c r="AA272" s="291"/>
      <c r="AB272" s="291"/>
      <c r="AC272" s="82"/>
    </row>
    <row r="273" spans="1:29" ht="15.5" x14ac:dyDescent="0.35">
      <c r="A273" s="49"/>
      <c r="B273" s="1053"/>
      <c r="C273" s="64"/>
      <c r="D273" s="127"/>
      <c r="E273" s="127"/>
      <c r="F273" s="300"/>
      <c r="G273" s="94"/>
      <c r="H273" s="94" t="s">
        <v>31</v>
      </c>
      <c r="I273" s="94"/>
      <c r="J273" s="94"/>
      <c r="K273" s="94"/>
      <c r="L273" s="94"/>
      <c r="M273" s="93"/>
      <c r="N273" s="94" t="s">
        <v>31</v>
      </c>
      <c r="O273" s="94"/>
      <c r="P273" s="93" t="s">
        <v>31</v>
      </c>
      <c r="Q273" s="93"/>
      <c r="R273" s="93"/>
      <c r="S273" s="301"/>
      <c r="T273" s="93"/>
      <c r="U273" s="93"/>
      <c r="V273" s="93"/>
      <c r="W273" s="93"/>
      <c r="X273" s="301"/>
      <c r="Y273" s="93"/>
      <c r="Z273" s="301"/>
      <c r="AA273" s="301"/>
      <c r="AB273" s="301"/>
      <c r="AC273" s="83"/>
    </row>
    <row r="274" spans="1:29" ht="16" thickBot="1" x14ac:dyDescent="0.4">
      <c r="A274" s="84"/>
      <c r="B274" s="1053"/>
      <c r="D274" s="129"/>
      <c r="E274" s="129"/>
      <c r="F274" s="96"/>
      <c r="G274" s="96"/>
      <c r="H274" s="96"/>
      <c r="I274" s="96"/>
      <c r="J274" s="96"/>
      <c r="K274" s="96"/>
      <c r="L274" s="96"/>
      <c r="M274" s="96"/>
      <c r="N274" s="96"/>
      <c r="O274" s="96"/>
      <c r="P274" s="96"/>
      <c r="Q274" s="684"/>
      <c r="R274" s="96"/>
      <c r="S274" s="302"/>
      <c r="T274" s="95"/>
      <c r="U274" s="95"/>
      <c r="V274" s="95"/>
      <c r="W274" s="95"/>
      <c r="X274" s="95"/>
      <c r="Y274" s="95"/>
      <c r="Z274" s="302"/>
      <c r="AA274" s="302"/>
      <c r="AB274" s="302"/>
      <c r="AC274" s="85"/>
    </row>
    <row r="275" spans="1:29" ht="15.65" customHeight="1" x14ac:dyDescent="0.35">
      <c r="A275" s="84"/>
      <c r="B275" s="1053"/>
      <c r="D275" s="129"/>
      <c r="E275" s="129"/>
      <c r="F275" s="604" t="s">
        <v>6</v>
      </c>
      <c r="G275" s="605"/>
      <c r="H275" s="605"/>
      <c r="I275" s="605"/>
      <c r="J275" s="605"/>
      <c r="K275" s="605"/>
      <c r="L275" s="605"/>
      <c r="M275" s="605"/>
      <c r="N275" s="605"/>
      <c r="O275" s="605"/>
      <c r="P275" s="605"/>
      <c r="Q275" s="605"/>
      <c r="R275" s="605"/>
      <c r="S275" s="605"/>
      <c r="T275" s="605"/>
      <c r="U275" s="605"/>
      <c r="V275" s="605"/>
      <c r="W275" s="605"/>
      <c r="X275" s="606"/>
      <c r="Y275" s="95"/>
      <c r="Z275" s="302"/>
      <c r="AA275" s="302"/>
      <c r="AB275" s="302"/>
      <c r="AC275" s="85"/>
    </row>
    <row r="276" spans="1:29" ht="15.65" customHeight="1" x14ac:dyDescent="0.35">
      <c r="A276" s="84"/>
      <c r="B276" s="1053"/>
      <c r="D276" s="129"/>
      <c r="E276" s="129"/>
      <c r="F276" s="607"/>
      <c r="G276" s="608"/>
      <c r="H276" s="608"/>
      <c r="I276" s="608"/>
      <c r="J276" s="608"/>
      <c r="K276" s="608"/>
      <c r="L276" s="608"/>
      <c r="M276" s="608"/>
      <c r="N276" s="608"/>
      <c r="O276" s="608"/>
      <c r="P276" s="608"/>
      <c r="Q276" s="608"/>
      <c r="R276" s="608"/>
      <c r="S276" s="608"/>
      <c r="T276" s="608"/>
      <c r="U276" s="608"/>
      <c r="V276" s="608"/>
      <c r="W276" s="608"/>
      <c r="X276" s="609"/>
      <c r="Y276" s="95"/>
      <c r="Z276" s="302"/>
      <c r="AA276" s="302"/>
      <c r="AB276" s="302"/>
      <c r="AC276" s="85"/>
    </row>
    <row r="277" spans="1:29" ht="15" customHeight="1" thickBot="1" x14ac:dyDescent="0.4">
      <c r="A277" s="84"/>
      <c r="B277" s="1054"/>
      <c r="F277" s="610"/>
      <c r="G277" s="611"/>
      <c r="H277" s="611"/>
      <c r="I277" s="611"/>
      <c r="J277" s="611"/>
      <c r="K277" s="611"/>
      <c r="L277" s="611"/>
      <c r="M277" s="611"/>
      <c r="N277" s="611"/>
      <c r="O277" s="611"/>
      <c r="P277" s="611"/>
      <c r="Q277" s="611"/>
      <c r="R277" s="611"/>
      <c r="S277" s="611"/>
      <c r="T277" s="611"/>
      <c r="U277" s="611"/>
      <c r="V277" s="611"/>
      <c r="W277" s="611"/>
      <c r="X277" s="612"/>
      <c r="Y277" s="95"/>
      <c r="Z277" s="302"/>
      <c r="AA277" s="302"/>
      <c r="AB277" s="302"/>
      <c r="AC277" s="85"/>
    </row>
    <row r="278" spans="1:29" x14ac:dyDescent="0.35">
      <c r="A278" s="84"/>
      <c r="F278" s="305"/>
      <c r="G278" s="306"/>
      <c r="H278" s="302"/>
      <c r="I278" s="302"/>
      <c r="J278" s="307"/>
      <c r="K278" s="307"/>
      <c r="L278" s="307"/>
      <c r="M278" s="95"/>
      <c r="N278" s="302"/>
      <c r="O278" s="306"/>
      <c r="P278" s="302"/>
      <c r="Q278" s="664"/>
      <c r="R278" s="95"/>
      <c r="S278" s="302"/>
      <c r="T278" s="95"/>
      <c r="U278" s="95"/>
      <c r="V278" s="95"/>
      <c r="W278" s="95"/>
      <c r="X278" s="302"/>
      <c r="Y278" s="95"/>
      <c r="Z278" s="302"/>
      <c r="AA278" s="302"/>
      <c r="AB278" s="302"/>
      <c r="AC278" s="85"/>
    </row>
    <row r="279" spans="1:29" ht="15" thickBot="1" x14ac:dyDescent="0.4">
      <c r="A279" s="86"/>
      <c r="B279" s="68"/>
      <c r="C279" s="87"/>
      <c r="D279" s="88"/>
      <c r="E279" s="88"/>
      <c r="F279" s="308"/>
      <c r="G279" s="309"/>
      <c r="H279" s="303"/>
      <c r="I279" s="303"/>
      <c r="J279" s="310"/>
      <c r="K279" s="310"/>
      <c r="L279" s="310"/>
      <c r="M279" s="304"/>
      <c r="N279" s="303"/>
      <c r="O279" s="309"/>
      <c r="P279" s="303"/>
      <c r="Q279" s="550"/>
      <c r="R279" s="304"/>
      <c r="S279" s="303"/>
      <c r="T279" s="304"/>
      <c r="U279" s="304"/>
      <c r="V279" s="304"/>
      <c r="W279" s="304"/>
      <c r="X279" s="303"/>
      <c r="Y279" s="304"/>
      <c r="Z279" s="303"/>
      <c r="AA279" s="303"/>
      <c r="AB279" s="303"/>
      <c r="AC279" s="89"/>
    </row>
  </sheetData>
  <sheetProtection algorithmName="SHA-512" hashValue="BcHlwNWaCEFij2AJ8BJQDptbpVGS8fnoqoiIOLwsFy6eKGyeMQGZvfZGg6D9+6i6UwzFMQrJzlvhTGQVZQKv2Q==" saltValue="cTBvNUEv7P9NgqrRZrt9+w==" spinCount="100000" sheet="1" objects="1" scenarios="1"/>
  <mergeCells count="1194">
    <mergeCell ref="P222:AB222"/>
    <mergeCell ref="J222:O222"/>
    <mergeCell ref="XCC220:XCR220"/>
    <mergeCell ref="XCS220:XDH220"/>
    <mergeCell ref="XDI220:XDX220"/>
    <mergeCell ref="XDY220:XEN220"/>
    <mergeCell ref="XEO220:XFD220"/>
    <mergeCell ref="WZA220:WZP220"/>
    <mergeCell ref="WZQ220:XAF220"/>
    <mergeCell ref="XAG220:XAV220"/>
    <mergeCell ref="XAW220:XBL220"/>
    <mergeCell ref="XBM220:XCB220"/>
    <mergeCell ref="WVY220:WWN220"/>
    <mergeCell ref="WWO220:WXD220"/>
    <mergeCell ref="WXE220:WXT220"/>
    <mergeCell ref="WXU220:WYJ220"/>
    <mergeCell ref="WYK220:WYZ220"/>
    <mergeCell ref="WSW220:WTL220"/>
    <mergeCell ref="WTM220:WUB220"/>
    <mergeCell ref="WUC220:WUR220"/>
    <mergeCell ref="WUS220:WVH220"/>
    <mergeCell ref="WVI220:WVX220"/>
    <mergeCell ref="WPU220:WQJ220"/>
    <mergeCell ref="WQK220:WQZ220"/>
    <mergeCell ref="WRA220:WRP220"/>
    <mergeCell ref="WRQ220:WSF220"/>
    <mergeCell ref="WSG220:WSV220"/>
    <mergeCell ref="WMS220:WNH220"/>
    <mergeCell ref="WNI220:WNX220"/>
    <mergeCell ref="WNY220:WON220"/>
    <mergeCell ref="WOO220:WPD220"/>
    <mergeCell ref="WPE220:WPT220"/>
    <mergeCell ref="WJQ220:WKF220"/>
    <mergeCell ref="WKG220:WKV220"/>
    <mergeCell ref="WKW220:WLL220"/>
    <mergeCell ref="WLM220:WMB220"/>
    <mergeCell ref="WMC220:WMR220"/>
    <mergeCell ref="WGO220:WHD220"/>
    <mergeCell ref="WHE220:WHT220"/>
    <mergeCell ref="WHU220:WIJ220"/>
    <mergeCell ref="WIK220:WIZ220"/>
    <mergeCell ref="WJA220:WJP220"/>
    <mergeCell ref="WDM220:WEB220"/>
    <mergeCell ref="WEC220:WER220"/>
    <mergeCell ref="WES220:WFH220"/>
    <mergeCell ref="WFI220:WFX220"/>
    <mergeCell ref="WFY220:WGN220"/>
    <mergeCell ref="WAK220:WAZ220"/>
    <mergeCell ref="WBA220:WBP220"/>
    <mergeCell ref="WBQ220:WCF220"/>
    <mergeCell ref="WCG220:WCV220"/>
    <mergeCell ref="WCW220:WDL220"/>
    <mergeCell ref="VXI220:VXX220"/>
    <mergeCell ref="VXY220:VYN220"/>
    <mergeCell ref="VYO220:VZD220"/>
    <mergeCell ref="VZE220:VZT220"/>
    <mergeCell ref="VZU220:WAJ220"/>
    <mergeCell ref="VUG220:VUV220"/>
    <mergeCell ref="VUW220:VVL220"/>
    <mergeCell ref="VVM220:VWB220"/>
    <mergeCell ref="VWC220:VWR220"/>
    <mergeCell ref="VWS220:VXH220"/>
    <mergeCell ref="VRE220:VRT220"/>
    <mergeCell ref="VRU220:VSJ220"/>
    <mergeCell ref="VSK220:VSZ220"/>
    <mergeCell ref="VTA220:VTP220"/>
    <mergeCell ref="VTQ220:VUF220"/>
    <mergeCell ref="VOC220:VOR220"/>
    <mergeCell ref="VOS220:VPH220"/>
    <mergeCell ref="VPI220:VPX220"/>
    <mergeCell ref="VPY220:VQN220"/>
    <mergeCell ref="VQO220:VRD220"/>
    <mergeCell ref="VLA220:VLP220"/>
    <mergeCell ref="VLQ220:VMF220"/>
    <mergeCell ref="VMG220:VMV220"/>
    <mergeCell ref="VMW220:VNL220"/>
    <mergeCell ref="VNM220:VOB220"/>
    <mergeCell ref="VHY220:VIN220"/>
    <mergeCell ref="VIO220:VJD220"/>
    <mergeCell ref="VJE220:VJT220"/>
    <mergeCell ref="VJU220:VKJ220"/>
    <mergeCell ref="VKK220:VKZ220"/>
    <mergeCell ref="VEW220:VFL220"/>
    <mergeCell ref="VFM220:VGB220"/>
    <mergeCell ref="VGC220:VGR220"/>
    <mergeCell ref="VGS220:VHH220"/>
    <mergeCell ref="VHI220:VHX220"/>
    <mergeCell ref="VBU220:VCJ220"/>
    <mergeCell ref="VCK220:VCZ220"/>
    <mergeCell ref="VDA220:VDP220"/>
    <mergeCell ref="VDQ220:VEF220"/>
    <mergeCell ref="VEG220:VEV220"/>
    <mergeCell ref="UYS220:UZH220"/>
    <mergeCell ref="UZI220:UZX220"/>
    <mergeCell ref="UZY220:VAN220"/>
    <mergeCell ref="VAO220:VBD220"/>
    <mergeCell ref="VBE220:VBT220"/>
    <mergeCell ref="UVQ220:UWF220"/>
    <mergeCell ref="UWG220:UWV220"/>
    <mergeCell ref="UWW220:UXL220"/>
    <mergeCell ref="UXM220:UYB220"/>
    <mergeCell ref="UYC220:UYR220"/>
    <mergeCell ref="USO220:UTD220"/>
    <mergeCell ref="UTE220:UTT220"/>
    <mergeCell ref="UTU220:UUJ220"/>
    <mergeCell ref="UUK220:UUZ220"/>
    <mergeCell ref="UVA220:UVP220"/>
    <mergeCell ref="UPM220:UQB220"/>
    <mergeCell ref="UQC220:UQR220"/>
    <mergeCell ref="UQS220:URH220"/>
    <mergeCell ref="URI220:URX220"/>
    <mergeCell ref="URY220:USN220"/>
    <mergeCell ref="UMK220:UMZ220"/>
    <mergeCell ref="UNA220:UNP220"/>
    <mergeCell ref="UNQ220:UOF220"/>
    <mergeCell ref="UOG220:UOV220"/>
    <mergeCell ref="UOW220:UPL220"/>
    <mergeCell ref="UJI220:UJX220"/>
    <mergeCell ref="UJY220:UKN220"/>
    <mergeCell ref="UKO220:ULD220"/>
    <mergeCell ref="ULE220:ULT220"/>
    <mergeCell ref="ULU220:UMJ220"/>
    <mergeCell ref="UGG220:UGV220"/>
    <mergeCell ref="UGW220:UHL220"/>
    <mergeCell ref="UHM220:UIB220"/>
    <mergeCell ref="UIC220:UIR220"/>
    <mergeCell ref="UIS220:UJH220"/>
    <mergeCell ref="UDE220:UDT220"/>
    <mergeCell ref="UDU220:UEJ220"/>
    <mergeCell ref="UEK220:UEZ220"/>
    <mergeCell ref="UFA220:UFP220"/>
    <mergeCell ref="UFQ220:UGF220"/>
    <mergeCell ref="UAC220:UAR220"/>
    <mergeCell ref="UAS220:UBH220"/>
    <mergeCell ref="UBI220:UBX220"/>
    <mergeCell ref="UBY220:UCN220"/>
    <mergeCell ref="UCO220:UDD220"/>
    <mergeCell ref="TXA220:TXP220"/>
    <mergeCell ref="TXQ220:TYF220"/>
    <mergeCell ref="TYG220:TYV220"/>
    <mergeCell ref="TYW220:TZL220"/>
    <mergeCell ref="TZM220:UAB220"/>
    <mergeCell ref="TTY220:TUN220"/>
    <mergeCell ref="TUO220:TVD220"/>
    <mergeCell ref="TVE220:TVT220"/>
    <mergeCell ref="TVU220:TWJ220"/>
    <mergeCell ref="TWK220:TWZ220"/>
    <mergeCell ref="TQW220:TRL220"/>
    <mergeCell ref="TRM220:TSB220"/>
    <mergeCell ref="TSC220:TSR220"/>
    <mergeCell ref="TSS220:TTH220"/>
    <mergeCell ref="TTI220:TTX220"/>
    <mergeCell ref="TNU220:TOJ220"/>
    <mergeCell ref="TOK220:TOZ220"/>
    <mergeCell ref="TPA220:TPP220"/>
    <mergeCell ref="TPQ220:TQF220"/>
    <mergeCell ref="TQG220:TQV220"/>
    <mergeCell ref="TKS220:TLH220"/>
    <mergeCell ref="TLI220:TLX220"/>
    <mergeCell ref="TLY220:TMN220"/>
    <mergeCell ref="TMO220:TND220"/>
    <mergeCell ref="TNE220:TNT220"/>
    <mergeCell ref="THQ220:TIF220"/>
    <mergeCell ref="TIG220:TIV220"/>
    <mergeCell ref="TIW220:TJL220"/>
    <mergeCell ref="TJM220:TKB220"/>
    <mergeCell ref="TKC220:TKR220"/>
    <mergeCell ref="TEO220:TFD220"/>
    <mergeCell ref="TFE220:TFT220"/>
    <mergeCell ref="TFU220:TGJ220"/>
    <mergeCell ref="TGK220:TGZ220"/>
    <mergeCell ref="THA220:THP220"/>
    <mergeCell ref="TBM220:TCB220"/>
    <mergeCell ref="TCC220:TCR220"/>
    <mergeCell ref="TCS220:TDH220"/>
    <mergeCell ref="TDI220:TDX220"/>
    <mergeCell ref="TDY220:TEN220"/>
    <mergeCell ref="SYK220:SYZ220"/>
    <mergeCell ref="SZA220:SZP220"/>
    <mergeCell ref="SZQ220:TAF220"/>
    <mergeCell ref="TAG220:TAV220"/>
    <mergeCell ref="TAW220:TBL220"/>
    <mergeCell ref="SVI220:SVX220"/>
    <mergeCell ref="SVY220:SWN220"/>
    <mergeCell ref="SWO220:SXD220"/>
    <mergeCell ref="SXE220:SXT220"/>
    <mergeCell ref="SXU220:SYJ220"/>
    <mergeCell ref="SSG220:SSV220"/>
    <mergeCell ref="SSW220:STL220"/>
    <mergeCell ref="STM220:SUB220"/>
    <mergeCell ref="SUC220:SUR220"/>
    <mergeCell ref="SUS220:SVH220"/>
    <mergeCell ref="SPE220:SPT220"/>
    <mergeCell ref="SPU220:SQJ220"/>
    <mergeCell ref="SQK220:SQZ220"/>
    <mergeCell ref="SRA220:SRP220"/>
    <mergeCell ref="SRQ220:SSF220"/>
    <mergeCell ref="SMC220:SMR220"/>
    <mergeCell ref="SMS220:SNH220"/>
    <mergeCell ref="SNI220:SNX220"/>
    <mergeCell ref="SNY220:SON220"/>
    <mergeCell ref="SOO220:SPD220"/>
    <mergeCell ref="SJA220:SJP220"/>
    <mergeCell ref="SJQ220:SKF220"/>
    <mergeCell ref="SKG220:SKV220"/>
    <mergeCell ref="SKW220:SLL220"/>
    <mergeCell ref="SLM220:SMB220"/>
    <mergeCell ref="SFY220:SGN220"/>
    <mergeCell ref="SGO220:SHD220"/>
    <mergeCell ref="SHE220:SHT220"/>
    <mergeCell ref="SHU220:SIJ220"/>
    <mergeCell ref="SIK220:SIZ220"/>
    <mergeCell ref="SCW220:SDL220"/>
    <mergeCell ref="SDM220:SEB220"/>
    <mergeCell ref="SEC220:SER220"/>
    <mergeCell ref="SES220:SFH220"/>
    <mergeCell ref="SFI220:SFX220"/>
    <mergeCell ref="RZU220:SAJ220"/>
    <mergeCell ref="SAK220:SAZ220"/>
    <mergeCell ref="SBA220:SBP220"/>
    <mergeCell ref="SBQ220:SCF220"/>
    <mergeCell ref="SCG220:SCV220"/>
    <mergeCell ref="RWS220:RXH220"/>
    <mergeCell ref="RXI220:RXX220"/>
    <mergeCell ref="RXY220:RYN220"/>
    <mergeCell ref="RYO220:RZD220"/>
    <mergeCell ref="RZE220:RZT220"/>
    <mergeCell ref="RTQ220:RUF220"/>
    <mergeCell ref="RUG220:RUV220"/>
    <mergeCell ref="RUW220:RVL220"/>
    <mergeCell ref="RVM220:RWB220"/>
    <mergeCell ref="RWC220:RWR220"/>
    <mergeCell ref="RQO220:RRD220"/>
    <mergeCell ref="RRE220:RRT220"/>
    <mergeCell ref="RRU220:RSJ220"/>
    <mergeCell ref="RSK220:RSZ220"/>
    <mergeCell ref="RTA220:RTP220"/>
    <mergeCell ref="RNM220:ROB220"/>
    <mergeCell ref="ROC220:ROR220"/>
    <mergeCell ref="ROS220:RPH220"/>
    <mergeCell ref="RPI220:RPX220"/>
    <mergeCell ref="RPY220:RQN220"/>
    <mergeCell ref="RKK220:RKZ220"/>
    <mergeCell ref="RLA220:RLP220"/>
    <mergeCell ref="RLQ220:RMF220"/>
    <mergeCell ref="RMG220:RMV220"/>
    <mergeCell ref="RMW220:RNL220"/>
    <mergeCell ref="RHI220:RHX220"/>
    <mergeCell ref="RHY220:RIN220"/>
    <mergeCell ref="RIO220:RJD220"/>
    <mergeCell ref="RJE220:RJT220"/>
    <mergeCell ref="RJU220:RKJ220"/>
    <mergeCell ref="REG220:REV220"/>
    <mergeCell ref="REW220:RFL220"/>
    <mergeCell ref="RFM220:RGB220"/>
    <mergeCell ref="RGC220:RGR220"/>
    <mergeCell ref="RGS220:RHH220"/>
    <mergeCell ref="RBE220:RBT220"/>
    <mergeCell ref="RBU220:RCJ220"/>
    <mergeCell ref="RCK220:RCZ220"/>
    <mergeCell ref="RDA220:RDP220"/>
    <mergeCell ref="RDQ220:REF220"/>
    <mergeCell ref="QYC220:QYR220"/>
    <mergeCell ref="QYS220:QZH220"/>
    <mergeCell ref="QZI220:QZX220"/>
    <mergeCell ref="QZY220:RAN220"/>
    <mergeCell ref="RAO220:RBD220"/>
    <mergeCell ref="QVA220:QVP220"/>
    <mergeCell ref="QVQ220:QWF220"/>
    <mergeCell ref="QWG220:QWV220"/>
    <mergeCell ref="QWW220:QXL220"/>
    <mergeCell ref="QXM220:QYB220"/>
    <mergeCell ref="QRY220:QSN220"/>
    <mergeCell ref="QSO220:QTD220"/>
    <mergeCell ref="QTE220:QTT220"/>
    <mergeCell ref="QTU220:QUJ220"/>
    <mergeCell ref="QUK220:QUZ220"/>
    <mergeCell ref="QOW220:QPL220"/>
    <mergeCell ref="QPM220:QQB220"/>
    <mergeCell ref="QQC220:QQR220"/>
    <mergeCell ref="QQS220:QRH220"/>
    <mergeCell ref="QRI220:QRX220"/>
    <mergeCell ref="QLU220:QMJ220"/>
    <mergeCell ref="QMK220:QMZ220"/>
    <mergeCell ref="QNA220:QNP220"/>
    <mergeCell ref="QNQ220:QOF220"/>
    <mergeCell ref="QOG220:QOV220"/>
    <mergeCell ref="QIS220:QJH220"/>
    <mergeCell ref="QJI220:QJX220"/>
    <mergeCell ref="QJY220:QKN220"/>
    <mergeCell ref="QKO220:QLD220"/>
    <mergeCell ref="QLE220:QLT220"/>
    <mergeCell ref="QFQ220:QGF220"/>
    <mergeCell ref="QGG220:QGV220"/>
    <mergeCell ref="QGW220:QHL220"/>
    <mergeCell ref="QHM220:QIB220"/>
    <mergeCell ref="QIC220:QIR220"/>
    <mergeCell ref="QCO220:QDD220"/>
    <mergeCell ref="QDE220:QDT220"/>
    <mergeCell ref="QDU220:QEJ220"/>
    <mergeCell ref="QEK220:QEZ220"/>
    <mergeCell ref="QFA220:QFP220"/>
    <mergeCell ref="PZM220:QAB220"/>
    <mergeCell ref="QAC220:QAR220"/>
    <mergeCell ref="QAS220:QBH220"/>
    <mergeCell ref="QBI220:QBX220"/>
    <mergeCell ref="QBY220:QCN220"/>
    <mergeCell ref="PWK220:PWZ220"/>
    <mergeCell ref="PXA220:PXP220"/>
    <mergeCell ref="PXQ220:PYF220"/>
    <mergeCell ref="PYG220:PYV220"/>
    <mergeCell ref="PYW220:PZL220"/>
    <mergeCell ref="PTI220:PTX220"/>
    <mergeCell ref="PTY220:PUN220"/>
    <mergeCell ref="PUO220:PVD220"/>
    <mergeCell ref="PVE220:PVT220"/>
    <mergeCell ref="PVU220:PWJ220"/>
    <mergeCell ref="PQG220:PQV220"/>
    <mergeCell ref="PQW220:PRL220"/>
    <mergeCell ref="PRM220:PSB220"/>
    <mergeCell ref="PSC220:PSR220"/>
    <mergeCell ref="PSS220:PTH220"/>
    <mergeCell ref="PNE220:PNT220"/>
    <mergeCell ref="PNU220:POJ220"/>
    <mergeCell ref="POK220:POZ220"/>
    <mergeCell ref="PPA220:PPP220"/>
    <mergeCell ref="PPQ220:PQF220"/>
    <mergeCell ref="PKC220:PKR220"/>
    <mergeCell ref="PKS220:PLH220"/>
    <mergeCell ref="PLI220:PLX220"/>
    <mergeCell ref="PLY220:PMN220"/>
    <mergeCell ref="PMO220:PND220"/>
    <mergeCell ref="PHA220:PHP220"/>
    <mergeCell ref="PHQ220:PIF220"/>
    <mergeCell ref="PIG220:PIV220"/>
    <mergeCell ref="PIW220:PJL220"/>
    <mergeCell ref="PJM220:PKB220"/>
    <mergeCell ref="PDY220:PEN220"/>
    <mergeCell ref="PEO220:PFD220"/>
    <mergeCell ref="PFE220:PFT220"/>
    <mergeCell ref="PFU220:PGJ220"/>
    <mergeCell ref="PGK220:PGZ220"/>
    <mergeCell ref="PAW220:PBL220"/>
    <mergeCell ref="PBM220:PCB220"/>
    <mergeCell ref="PCC220:PCR220"/>
    <mergeCell ref="PCS220:PDH220"/>
    <mergeCell ref="PDI220:PDX220"/>
    <mergeCell ref="OXU220:OYJ220"/>
    <mergeCell ref="OYK220:OYZ220"/>
    <mergeCell ref="OZA220:OZP220"/>
    <mergeCell ref="OZQ220:PAF220"/>
    <mergeCell ref="PAG220:PAV220"/>
    <mergeCell ref="OUS220:OVH220"/>
    <mergeCell ref="OVI220:OVX220"/>
    <mergeCell ref="OVY220:OWN220"/>
    <mergeCell ref="OWO220:OXD220"/>
    <mergeCell ref="OXE220:OXT220"/>
    <mergeCell ref="ORQ220:OSF220"/>
    <mergeCell ref="OSG220:OSV220"/>
    <mergeCell ref="OSW220:OTL220"/>
    <mergeCell ref="OTM220:OUB220"/>
    <mergeCell ref="OUC220:OUR220"/>
    <mergeCell ref="OOO220:OPD220"/>
    <mergeCell ref="OPE220:OPT220"/>
    <mergeCell ref="OPU220:OQJ220"/>
    <mergeCell ref="OQK220:OQZ220"/>
    <mergeCell ref="ORA220:ORP220"/>
    <mergeCell ref="OLM220:OMB220"/>
    <mergeCell ref="OMC220:OMR220"/>
    <mergeCell ref="OMS220:ONH220"/>
    <mergeCell ref="ONI220:ONX220"/>
    <mergeCell ref="ONY220:OON220"/>
    <mergeCell ref="OIK220:OIZ220"/>
    <mergeCell ref="OJA220:OJP220"/>
    <mergeCell ref="OJQ220:OKF220"/>
    <mergeCell ref="OKG220:OKV220"/>
    <mergeCell ref="OKW220:OLL220"/>
    <mergeCell ref="OFI220:OFX220"/>
    <mergeCell ref="OFY220:OGN220"/>
    <mergeCell ref="OGO220:OHD220"/>
    <mergeCell ref="OHE220:OHT220"/>
    <mergeCell ref="OHU220:OIJ220"/>
    <mergeCell ref="OCG220:OCV220"/>
    <mergeCell ref="OCW220:ODL220"/>
    <mergeCell ref="ODM220:OEB220"/>
    <mergeCell ref="OEC220:OER220"/>
    <mergeCell ref="OES220:OFH220"/>
    <mergeCell ref="NZE220:NZT220"/>
    <mergeCell ref="NZU220:OAJ220"/>
    <mergeCell ref="OAK220:OAZ220"/>
    <mergeCell ref="OBA220:OBP220"/>
    <mergeCell ref="OBQ220:OCF220"/>
    <mergeCell ref="NWC220:NWR220"/>
    <mergeCell ref="NWS220:NXH220"/>
    <mergeCell ref="NXI220:NXX220"/>
    <mergeCell ref="NXY220:NYN220"/>
    <mergeCell ref="NYO220:NZD220"/>
    <mergeCell ref="NTA220:NTP220"/>
    <mergeCell ref="NTQ220:NUF220"/>
    <mergeCell ref="NUG220:NUV220"/>
    <mergeCell ref="NUW220:NVL220"/>
    <mergeCell ref="NVM220:NWB220"/>
    <mergeCell ref="NPY220:NQN220"/>
    <mergeCell ref="NQO220:NRD220"/>
    <mergeCell ref="NRE220:NRT220"/>
    <mergeCell ref="NRU220:NSJ220"/>
    <mergeCell ref="NSK220:NSZ220"/>
    <mergeCell ref="NMW220:NNL220"/>
    <mergeCell ref="NNM220:NOB220"/>
    <mergeCell ref="NOC220:NOR220"/>
    <mergeCell ref="NOS220:NPH220"/>
    <mergeCell ref="NPI220:NPX220"/>
    <mergeCell ref="NJU220:NKJ220"/>
    <mergeCell ref="NKK220:NKZ220"/>
    <mergeCell ref="NLA220:NLP220"/>
    <mergeCell ref="NLQ220:NMF220"/>
    <mergeCell ref="NMG220:NMV220"/>
    <mergeCell ref="NGS220:NHH220"/>
    <mergeCell ref="NHI220:NHX220"/>
    <mergeCell ref="NHY220:NIN220"/>
    <mergeCell ref="NIO220:NJD220"/>
    <mergeCell ref="NJE220:NJT220"/>
    <mergeCell ref="NDQ220:NEF220"/>
    <mergeCell ref="NEG220:NEV220"/>
    <mergeCell ref="NEW220:NFL220"/>
    <mergeCell ref="NFM220:NGB220"/>
    <mergeCell ref="NGC220:NGR220"/>
    <mergeCell ref="NAO220:NBD220"/>
    <mergeCell ref="NBE220:NBT220"/>
    <mergeCell ref="NBU220:NCJ220"/>
    <mergeCell ref="NCK220:NCZ220"/>
    <mergeCell ref="NDA220:NDP220"/>
    <mergeCell ref="MXM220:MYB220"/>
    <mergeCell ref="MYC220:MYR220"/>
    <mergeCell ref="MYS220:MZH220"/>
    <mergeCell ref="MZI220:MZX220"/>
    <mergeCell ref="MZY220:NAN220"/>
    <mergeCell ref="MUK220:MUZ220"/>
    <mergeCell ref="MVA220:MVP220"/>
    <mergeCell ref="MVQ220:MWF220"/>
    <mergeCell ref="MWG220:MWV220"/>
    <mergeCell ref="MWW220:MXL220"/>
    <mergeCell ref="MRI220:MRX220"/>
    <mergeCell ref="MRY220:MSN220"/>
    <mergeCell ref="MSO220:MTD220"/>
    <mergeCell ref="MTE220:MTT220"/>
    <mergeCell ref="MTU220:MUJ220"/>
    <mergeCell ref="MOG220:MOV220"/>
    <mergeCell ref="MOW220:MPL220"/>
    <mergeCell ref="MPM220:MQB220"/>
    <mergeCell ref="MQC220:MQR220"/>
    <mergeCell ref="MQS220:MRH220"/>
    <mergeCell ref="MLE220:MLT220"/>
    <mergeCell ref="MLU220:MMJ220"/>
    <mergeCell ref="MMK220:MMZ220"/>
    <mergeCell ref="MNA220:MNP220"/>
    <mergeCell ref="MNQ220:MOF220"/>
    <mergeCell ref="MIC220:MIR220"/>
    <mergeCell ref="MIS220:MJH220"/>
    <mergeCell ref="MJI220:MJX220"/>
    <mergeCell ref="MJY220:MKN220"/>
    <mergeCell ref="MKO220:MLD220"/>
    <mergeCell ref="MFA220:MFP220"/>
    <mergeCell ref="MFQ220:MGF220"/>
    <mergeCell ref="MGG220:MGV220"/>
    <mergeCell ref="MGW220:MHL220"/>
    <mergeCell ref="MHM220:MIB220"/>
    <mergeCell ref="MBY220:MCN220"/>
    <mergeCell ref="MCO220:MDD220"/>
    <mergeCell ref="MDE220:MDT220"/>
    <mergeCell ref="MDU220:MEJ220"/>
    <mergeCell ref="MEK220:MEZ220"/>
    <mergeCell ref="LYW220:LZL220"/>
    <mergeCell ref="LZM220:MAB220"/>
    <mergeCell ref="MAC220:MAR220"/>
    <mergeCell ref="MAS220:MBH220"/>
    <mergeCell ref="MBI220:MBX220"/>
    <mergeCell ref="LVU220:LWJ220"/>
    <mergeCell ref="LWK220:LWZ220"/>
    <mergeCell ref="LXA220:LXP220"/>
    <mergeCell ref="LXQ220:LYF220"/>
    <mergeCell ref="LYG220:LYV220"/>
    <mergeCell ref="LSS220:LTH220"/>
    <mergeCell ref="LTI220:LTX220"/>
    <mergeCell ref="LTY220:LUN220"/>
    <mergeCell ref="LUO220:LVD220"/>
    <mergeCell ref="LVE220:LVT220"/>
    <mergeCell ref="LPQ220:LQF220"/>
    <mergeCell ref="LQG220:LQV220"/>
    <mergeCell ref="LQW220:LRL220"/>
    <mergeCell ref="LRM220:LSB220"/>
    <mergeCell ref="LSC220:LSR220"/>
    <mergeCell ref="LMO220:LND220"/>
    <mergeCell ref="LNE220:LNT220"/>
    <mergeCell ref="LNU220:LOJ220"/>
    <mergeCell ref="LOK220:LOZ220"/>
    <mergeCell ref="LPA220:LPP220"/>
    <mergeCell ref="LJM220:LKB220"/>
    <mergeCell ref="LKC220:LKR220"/>
    <mergeCell ref="LKS220:LLH220"/>
    <mergeCell ref="LLI220:LLX220"/>
    <mergeCell ref="LLY220:LMN220"/>
    <mergeCell ref="LGK220:LGZ220"/>
    <mergeCell ref="LHA220:LHP220"/>
    <mergeCell ref="LHQ220:LIF220"/>
    <mergeCell ref="LIG220:LIV220"/>
    <mergeCell ref="LIW220:LJL220"/>
    <mergeCell ref="LDI220:LDX220"/>
    <mergeCell ref="LDY220:LEN220"/>
    <mergeCell ref="LEO220:LFD220"/>
    <mergeCell ref="LFE220:LFT220"/>
    <mergeCell ref="LFU220:LGJ220"/>
    <mergeCell ref="LAG220:LAV220"/>
    <mergeCell ref="LAW220:LBL220"/>
    <mergeCell ref="LBM220:LCB220"/>
    <mergeCell ref="LCC220:LCR220"/>
    <mergeCell ref="LCS220:LDH220"/>
    <mergeCell ref="KXE220:KXT220"/>
    <mergeCell ref="KXU220:KYJ220"/>
    <mergeCell ref="KYK220:KYZ220"/>
    <mergeCell ref="KZA220:KZP220"/>
    <mergeCell ref="KZQ220:LAF220"/>
    <mergeCell ref="KUC220:KUR220"/>
    <mergeCell ref="KUS220:KVH220"/>
    <mergeCell ref="KVI220:KVX220"/>
    <mergeCell ref="KVY220:KWN220"/>
    <mergeCell ref="KWO220:KXD220"/>
    <mergeCell ref="KRA220:KRP220"/>
    <mergeCell ref="KRQ220:KSF220"/>
    <mergeCell ref="KSG220:KSV220"/>
    <mergeCell ref="KSW220:KTL220"/>
    <mergeCell ref="KTM220:KUB220"/>
    <mergeCell ref="KNY220:KON220"/>
    <mergeCell ref="KOO220:KPD220"/>
    <mergeCell ref="KPE220:KPT220"/>
    <mergeCell ref="KPU220:KQJ220"/>
    <mergeCell ref="KQK220:KQZ220"/>
    <mergeCell ref="KKW220:KLL220"/>
    <mergeCell ref="KLM220:KMB220"/>
    <mergeCell ref="KMC220:KMR220"/>
    <mergeCell ref="KMS220:KNH220"/>
    <mergeCell ref="KNI220:KNX220"/>
    <mergeCell ref="KHU220:KIJ220"/>
    <mergeCell ref="KIK220:KIZ220"/>
    <mergeCell ref="KJA220:KJP220"/>
    <mergeCell ref="KJQ220:KKF220"/>
    <mergeCell ref="KKG220:KKV220"/>
    <mergeCell ref="KES220:KFH220"/>
    <mergeCell ref="KFI220:KFX220"/>
    <mergeCell ref="KFY220:KGN220"/>
    <mergeCell ref="KGO220:KHD220"/>
    <mergeCell ref="KHE220:KHT220"/>
    <mergeCell ref="KBQ220:KCF220"/>
    <mergeCell ref="KCG220:KCV220"/>
    <mergeCell ref="KCW220:KDL220"/>
    <mergeCell ref="KDM220:KEB220"/>
    <mergeCell ref="KEC220:KER220"/>
    <mergeCell ref="JYO220:JZD220"/>
    <mergeCell ref="JZE220:JZT220"/>
    <mergeCell ref="JZU220:KAJ220"/>
    <mergeCell ref="KAK220:KAZ220"/>
    <mergeCell ref="KBA220:KBP220"/>
    <mergeCell ref="JVM220:JWB220"/>
    <mergeCell ref="JWC220:JWR220"/>
    <mergeCell ref="JWS220:JXH220"/>
    <mergeCell ref="JXI220:JXX220"/>
    <mergeCell ref="JXY220:JYN220"/>
    <mergeCell ref="JSK220:JSZ220"/>
    <mergeCell ref="JTA220:JTP220"/>
    <mergeCell ref="JTQ220:JUF220"/>
    <mergeCell ref="JUG220:JUV220"/>
    <mergeCell ref="JUW220:JVL220"/>
    <mergeCell ref="JPI220:JPX220"/>
    <mergeCell ref="JPY220:JQN220"/>
    <mergeCell ref="JQO220:JRD220"/>
    <mergeCell ref="JRE220:JRT220"/>
    <mergeCell ref="JRU220:JSJ220"/>
    <mergeCell ref="JMG220:JMV220"/>
    <mergeCell ref="JMW220:JNL220"/>
    <mergeCell ref="JNM220:JOB220"/>
    <mergeCell ref="JOC220:JOR220"/>
    <mergeCell ref="JOS220:JPH220"/>
    <mergeCell ref="JJE220:JJT220"/>
    <mergeCell ref="JJU220:JKJ220"/>
    <mergeCell ref="JKK220:JKZ220"/>
    <mergeCell ref="JLA220:JLP220"/>
    <mergeCell ref="JLQ220:JMF220"/>
    <mergeCell ref="JGC220:JGR220"/>
    <mergeCell ref="JGS220:JHH220"/>
    <mergeCell ref="JHI220:JHX220"/>
    <mergeCell ref="JHY220:JIN220"/>
    <mergeCell ref="JIO220:JJD220"/>
    <mergeCell ref="JDA220:JDP220"/>
    <mergeCell ref="JDQ220:JEF220"/>
    <mergeCell ref="JEG220:JEV220"/>
    <mergeCell ref="JEW220:JFL220"/>
    <mergeCell ref="JFM220:JGB220"/>
    <mergeCell ref="IZY220:JAN220"/>
    <mergeCell ref="JAO220:JBD220"/>
    <mergeCell ref="JBE220:JBT220"/>
    <mergeCell ref="JBU220:JCJ220"/>
    <mergeCell ref="JCK220:JCZ220"/>
    <mergeCell ref="IWW220:IXL220"/>
    <mergeCell ref="IXM220:IYB220"/>
    <mergeCell ref="IYC220:IYR220"/>
    <mergeCell ref="IYS220:IZH220"/>
    <mergeCell ref="IZI220:IZX220"/>
    <mergeCell ref="ITU220:IUJ220"/>
    <mergeCell ref="IUK220:IUZ220"/>
    <mergeCell ref="IVA220:IVP220"/>
    <mergeCell ref="IVQ220:IWF220"/>
    <mergeCell ref="IWG220:IWV220"/>
    <mergeCell ref="IQS220:IRH220"/>
    <mergeCell ref="IRI220:IRX220"/>
    <mergeCell ref="IRY220:ISN220"/>
    <mergeCell ref="ISO220:ITD220"/>
    <mergeCell ref="ITE220:ITT220"/>
    <mergeCell ref="INQ220:IOF220"/>
    <mergeCell ref="IOG220:IOV220"/>
    <mergeCell ref="IOW220:IPL220"/>
    <mergeCell ref="IPM220:IQB220"/>
    <mergeCell ref="IQC220:IQR220"/>
    <mergeCell ref="IKO220:ILD220"/>
    <mergeCell ref="ILE220:ILT220"/>
    <mergeCell ref="ILU220:IMJ220"/>
    <mergeCell ref="IMK220:IMZ220"/>
    <mergeCell ref="INA220:INP220"/>
    <mergeCell ref="IHM220:IIB220"/>
    <mergeCell ref="IIC220:IIR220"/>
    <mergeCell ref="IIS220:IJH220"/>
    <mergeCell ref="IJI220:IJX220"/>
    <mergeCell ref="IJY220:IKN220"/>
    <mergeCell ref="IEK220:IEZ220"/>
    <mergeCell ref="IFA220:IFP220"/>
    <mergeCell ref="IFQ220:IGF220"/>
    <mergeCell ref="IGG220:IGV220"/>
    <mergeCell ref="IGW220:IHL220"/>
    <mergeCell ref="IBI220:IBX220"/>
    <mergeCell ref="IBY220:ICN220"/>
    <mergeCell ref="ICO220:IDD220"/>
    <mergeCell ref="IDE220:IDT220"/>
    <mergeCell ref="IDU220:IEJ220"/>
    <mergeCell ref="HYG220:HYV220"/>
    <mergeCell ref="HYW220:HZL220"/>
    <mergeCell ref="HZM220:IAB220"/>
    <mergeCell ref="IAC220:IAR220"/>
    <mergeCell ref="IAS220:IBH220"/>
    <mergeCell ref="HVE220:HVT220"/>
    <mergeCell ref="HVU220:HWJ220"/>
    <mergeCell ref="HWK220:HWZ220"/>
    <mergeCell ref="HXA220:HXP220"/>
    <mergeCell ref="HXQ220:HYF220"/>
    <mergeCell ref="HSC220:HSR220"/>
    <mergeCell ref="HSS220:HTH220"/>
    <mergeCell ref="HTI220:HTX220"/>
    <mergeCell ref="HTY220:HUN220"/>
    <mergeCell ref="HUO220:HVD220"/>
    <mergeCell ref="HPA220:HPP220"/>
    <mergeCell ref="HPQ220:HQF220"/>
    <mergeCell ref="HQG220:HQV220"/>
    <mergeCell ref="HQW220:HRL220"/>
    <mergeCell ref="HRM220:HSB220"/>
    <mergeCell ref="HLY220:HMN220"/>
    <mergeCell ref="HMO220:HND220"/>
    <mergeCell ref="HNE220:HNT220"/>
    <mergeCell ref="HNU220:HOJ220"/>
    <mergeCell ref="HOK220:HOZ220"/>
    <mergeCell ref="HIW220:HJL220"/>
    <mergeCell ref="HJM220:HKB220"/>
    <mergeCell ref="HKC220:HKR220"/>
    <mergeCell ref="HKS220:HLH220"/>
    <mergeCell ref="HLI220:HLX220"/>
    <mergeCell ref="HFU220:HGJ220"/>
    <mergeCell ref="HGK220:HGZ220"/>
    <mergeCell ref="HHA220:HHP220"/>
    <mergeCell ref="HHQ220:HIF220"/>
    <mergeCell ref="HIG220:HIV220"/>
    <mergeCell ref="HCS220:HDH220"/>
    <mergeCell ref="HDI220:HDX220"/>
    <mergeCell ref="HDY220:HEN220"/>
    <mergeCell ref="HEO220:HFD220"/>
    <mergeCell ref="HFE220:HFT220"/>
    <mergeCell ref="GZQ220:HAF220"/>
    <mergeCell ref="HAG220:HAV220"/>
    <mergeCell ref="HAW220:HBL220"/>
    <mergeCell ref="HBM220:HCB220"/>
    <mergeCell ref="HCC220:HCR220"/>
    <mergeCell ref="GWO220:GXD220"/>
    <mergeCell ref="GXE220:GXT220"/>
    <mergeCell ref="GXU220:GYJ220"/>
    <mergeCell ref="GYK220:GYZ220"/>
    <mergeCell ref="GZA220:GZP220"/>
    <mergeCell ref="GTM220:GUB220"/>
    <mergeCell ref="GUC220:GUR220"/>
    <mergeCell ref="GUS220:GVH220"/>
    <mergeCell ref="GVI220:GVX220"/>
    <mergeCell ref="GVY220:GWN220"/>
    <mergeCell ref="GQK220:GQZ220"/>
    <mergeCell ref="GRA220:GRP220"/>
    <mergeCell ref="GRQ220:GSF220"/>
    <mergeCell ref="GSG220:GSV220"/>
    <mergeCell ref="GSW220:GTL220"/>
    <mergeCell ref="GNI220:GNX220"/>
    <mergeCell ref="GNY220:GON220"/>
    <mergeCell ref="GOO220:GPD220"/>
    <mergeCell ref="GPE220:GPT220"/>
    <mergeCell ref="GPU220:GQJ220"/>
    <mergeCell ref="GKG220:GKV220"/>
    <mergeCell ref="GKW220:GLL220"/>
    <mergeCell ref="GLM220:GMB220"/>
    <mergeCell ref="GMC220:GMR220"/>
    <mergeCell ref="GMS220:GNH220"/>
    <mergeCell ref="GHE220:GHT220"/>
    <mergeCell ref="GHU220:GIJ220"/>
    <mergeCell ref="GIK220:GIZ220"/>
    <mergeCell ref="GJA220:GJP220"/>
    <mergeCell ref="GJQ220:GKF220"/>
    <mergeCell ref="GEC220:GER220"/>
    <mergeCell ref="GES220:GFH220"/>
    <mergeCell ref="GFI220:GFX220"/>
    <mergeCell ref="GFY220:GGN220"/>
    <mergeCell ref="GGO220:GHD220"/>
    <mergeCell ref="GBA220:GBP220"/>
    <mergeCell ref="GBQ220:GCF220"/>
    <mergeCell ref="GCG220:GCV220"/>
    <mergeCell ref="GCW220:GDL220"/>
    <mergeCell ref="GDM220:GEB220"/>
    <mergeCell ref="FXY220:FYN220"/>
    <mergeCell ref="FYO220:FZD220"/>
    <mergeCell ref="FZE220:FZT220"/>
    <mergeCell ref="FZU220:GAJ220"/>
    <mergeCell ref="GAK220:GAZ220"/>
    <mergeCell ref="FUW220:FVL220"/>
    <mergeCell ref="FVM220:FWB220"/>
    <mergeCell ref="FWC220:FWR220"/>
    <mergeCell ref="FWS220:FXH220"/>
    <mergeCell ref="FXI220:FXX220"/>
    <mergeCell ref="FRU220:FSJ220"/>
    <mergeCell ref="FSK220:FSZ220"/>
    <mergeCell ref="FTA220:FTP220"/>
    <mergeCell ref="FTQ220:FUF220"/>
    <mergeCell ref="FUG220:FUV220"/>
    <mergeCell ref="FOS220:FPH220"/>
    <mergeCell ref="FPI220:FPX220"/>
    <mergeCell ref="FPY220:FQN220"/>
    <mergeCell ref="FQO220:FRD220"/>
    <mergeCell ref="FRE220:FRT220"/>
    <mergeCell ref="FLQ220:FMF220"/>
    <mergeCell ref="FMG220:FMV220"/>
    <mergeCell ref="FMW220:FNL220"/>
    <mergeCell ref="FNM220:FOB220"/>
    <mergeCell ref="FOC220:FOR220"/>
    <mergeCell ref="FIO220:FJD220"/>
    <mergeCell ref="FJE220:FJT220"/>
    <mergeCell ref="FJU220:FKJ220"/>
    <mergeCell ref="FKK220:FKZ220"/>
    <mergeCell ref="FLA220:FLP220"/>
    <mergeCell ref="FFM220:FGB220"/>
    <mergeCell ref="FGC220:FGR220"/>
    <mergeCell ref="FGS220:FHH220"/>
    <mergeCell ref="FHI220:FHX220"/>
    <mergeCell ref="FHY220:FIN220"/>
    <mergeCell ref="FCK220:FCZ220"/>
    <mergeCell ref="FDA220:FDP220"/>
    <mergeCell ref="FDQ220:FEF220"/>
    <mergeCell ref="FEG220:FEV220"/>
    <mergeCell ref="FEW220:FFL220"/>
    <mergeCell ref="EZI220:EZX220"/>
    <mergeCell ref="EZY220:FAN220"/>
    <mergeCell ref="FAO220:FBD220"/>
    <mergeCell ref="FBE220:FBT220"/>
    <mergeCell ref="FBU220:FCJ220"/>
    <mergeCell ref="EWG220:EWV220"/>
    <mergeCell ref="EWW220:EXL220"/>
    <mergeCell ref="EXM220:EYB220"/>
    <mergeCell ref="EYC220:EYR220"/>
    <mergeCell ref="EYS220:EZH220"/>
    <mergeCell ref="ETE220:ETT220"/>
    <mergeCell ref="ETU220:EUJ220"/>
    <mergeCell ref="EUK220:EUZ220"/>
    <mergeCell ref="EVA220:EVP220"/>
    <mergeCell ref="EVQ220:EWF220"/>
    <mergeCell ref="EQC220:EQR220"/>
    <mergeCell ref="EQS220:ERH220"/>
    <mergeCell ref="ERI220:ERX220"/>
    <mergeCell ref="ERY220:ESN220"/>
    <mergeCell ref="ESO220:ETD220"/>
    <mergeCell ref="ENA220:ENP220"/>
    <mergeCell ref="ENQ220:EOF220"/>
    <mergeCell ref="EOG220:EOV220"/>
    <mergeCell ref="EOW220:EPL220"/>
    <mergeCell ref="EPM220:EQB220"/>
    <mergeCell ref="EJY220:EKN220"/>
    <mergeCell ref="EKO220:ELD220"/>
    <mergeCell ref="ELE220:ELT220"/>
    <mergeCell ref="ELU220:EMJ220"/>
    <mergeCell ref="EMK220:EMZ220"/>
    <mergeCell ref="EGW220:EHL220"/>
    <mergeCell ref="EHM220:EIB220"/>
    <mergeCell ref="EIC220:EIR220"/>
    <mergeCell ref="EIS220:EJH220"/>
    <mergeCell ref="EJI220:EJX220"/>
    <mergeCell ref="EDU220:EEJ220"/>
    <mergeCell ref="EEK220:EEZ220"/>
    <mergeCell ref="EFA220:EFP220"/>
    <mergeCell ref="EFQ220:EGF220"/>
    <mergeCell ref="EGG220:EGV220"/>
    <mergeCell ref="EAS220:EBH220"/>
    <mergeCell ref="EBI220:EBX220"/>
    <mergeCell ref="EBY220:ECN220"/>
    <mergeCell ref="ECO220:EDD220"/>
    <mergeCell ref="EDE220:EDT220"/>
    <mergeCell ref="DXQ220:DYF220"/>
    <mergeCell ref="DYG220:DYV220"/>
    <mergeCell ref="DYW220:DZL220"/>
    <mergeCell ref="DZM220:EAB220"/>
    <mergeCell ref="EAC220:EAR220"/>
    <mergeCell ref="DUO220:DVD220"/>
    <mergeCell ref="DVE220:DVT220"/>
    <mergeCell ref="DVU220:DWJ220"/>
    <mergeCell ref="DWK220:DWZ220"/>
    <mergeCell ref="DXA220:DXP220"/>
    <mergeCell ref="DRM220:DSB220"/>
    <mergeCell ref="DSC220:DSR220"/>
    <mergeCell ref="DSS220:DTH220"/>
    <mergeCell ref="DTI220:DTX220"/>
    <mergeCell ref="DTY220:DUN220"/>
    <mergeCell ref="DOK220:DOZ220"/>
    <mergeCell ref="DPA220:DPP220"/>
    <mergeCell ref="DPQ220:DQF220"/>
    <mergeCell ref="DQG220:DQV220"/>
    <mergeCell ref="DQW220:DRL220"/>
    <mergeCell ref="DLI220:DLX220"/>
    <mergeCell ref="DLY220:DMN220"/>
    <mergeCell ref="DMO220:DND220"/>
    <mergeCell ref="DNE220:DNT220"/>
    <mergeCell ref="DNU220:DOJ220"/>
    <mergeCell ref="DIG220:DIV220"/>
    <mergeCell ref="DIW220:DJL220"/>
    <mergeCell ref="DJM220:DKB220"/>
    <mergeCell ref="DKC220:DKR220"/>
    <mergeCell ref="DKS220:DLH220"/>
    <mergeCell ref="DFE220:DFT220"/>
    <mergeCell ref="DFU220:DGJ220"/>
    <mergeCell ref="DGK220:DGZ220"/>
    <mergeCell ref="DHA220:DHP220"/>
    <mergeCell ref="DHQ220:DIF220"/>
    <mergeCell ref="DCC220:DCR220"/>
    <mergeCell ref="DCS220:DDH220"/>
    <mergeCell ref="DDI220:DDX220"/>
    <mergeCell ref="DDY220:DEN220"/>
    <mergeCell ref="DEO220:DFD220"/>
    <mergeCell ref="CZA220:CZP220"/>
    <mergeCell ref="CZQ220:DAF220"/>
    <mergeCell ref="DAG220:DAV220"/>
    <mergeCell ref="DAW220:DBL220"/>
    <mergeCell ref="DBM220:DCB220"/>
    <mergeCell ref="CVY220:CWN220"/>
    <mergeCell ref="CWO220:CXD220"/>
    <mergeCell ref="CXE220:CXT220"/>
    <mergeCell ref="CXU220:CYJ220"/>
    <mergeCell ref="CYK220:CYZ220"/>
    <mergeCell ref="CSW220:CTL220"/>
    <mergeCell ref="CTM220:CUB220"/>
    <mergeCell ref="CUC220:CUR220"/>
    <mergeCell ref="CUS220:CVH220"/>
    <mergeCell ref="CVI220:CVX220"/>
    <mergeCell ref="CPU220:CQJ220"/>
    <mergeCell ref="CQK220:CQZ220"/>
    <mergeCell ref="CRA220:CRP220"/>
    <mergeCell ref="CRQ220:CSF220"/>
    <mergeCell ref="CSG220:CSV220"/>
    <mergeCell ref="CMS220:CNH220"/>
    <mergeCell ref="CNI220:CNX220"/>
    <mergeCell ref="CNY220:CON220"/>
    <mergeCell ref="COO220:CPD220"/>
    <mergeCell ref="CPE220:CPT220"/>
    <mergeCell ref="CJQ220:CKF220"/>
    <mergeCell ref="CKG220:CKV220"/>
    <mergeCell ref="CKW220:CLL220"/>
    <mergeCell ref="CLM220:CMB220"/>
    <mergeCell ref="CMC220:CMR220"/>
    <mergeCell ref="CGO220:CHD220"/>
    <mergeCell ref="CHE220:CHT220"/>
    <mergeCell ref="CHU220:CIJ220"/>
    <mergeCell ref="CIK220:CIZ220"/>
    <mergeCell ref="CJA220:CJP220"/>
    <mergeCell ref="CDM220:CEB220"/>
    <mergeCell ref="CEC220:CER220"/>
    <mergeCell ref="CES220:CFH220"/>
    <mergeCell ref="CFI220:CFX220"/>
    <mergeCell ref="CFY220:CGN220"/>
    <mergeCell ref="CAK220:CAZ220"/>
    <mergeCell ref="CBA220:CBP220"/>
    <mergeCell ref="CBQ220:CCF220"/>
    <mergeCell ref="CCG220:CCV220"/>
    <mergeCell ref="CCW220:CDL220"/>
    <mergeCell ref="BXI220:BXX220"/>
    <mergeCell ref="BXY220:BYN220"/>
    <mergeCell ref="BYO220:BZD220"/>
    <mergeCell ref="BZE220:BZT220"/>
    <mergeCell ref="BZU220:CAJ220"/>
    <mergeCell ref="BUG220:BUV220"/>
    <mergeCell ref="BUW220:BVL220"/>
    <mergeCell ref="BVM220:BWB220"/>
    <mergeCell ref="BWC220:BWR220"/>
    <mergeCell ref="BWS220:BXH220"/>
    <mergeCell ref="BRE220:BRT220"/>
    <mergeCell ref="BRU220:BSJ220"/>
    <mergeCell ref="BSK220:BSZ220"/>
    <mergeCell ref="BTA220:BTP220"/>
    <mergeCell ref="BTQ220:BUF220"/>
    <mergeCell ref="BOC220:BOR220"/>
    <mergeCell ref="BOS220:BPH220"/>
    <mergeCell ref="BPI220:BPX220"/>
    <mergeCell ref="BPY220:BQN220"/>
    <mergeCell ref="BQO220:BRD220"/>
    <mergeCell ref="BLA220:BLP220"/>
    <mergeCell ref="BLQ220:BMF220"/>
    <mergeCell ref="BMG220:BMV220"/>
    <mergeCell ref="BMW220:BNL220"/>
    <mergeCell ref="BNM220:BOB220"/>
    <mergeCell ref="BHY220:BIN220"/>
    <mergeCell ref="BIO220:BJD220"/>
    <mergeCell ref="BJE220:BJT220"/>
    <mergeCell ref="BJU220:BKJ220"/>
    <mergeCell ref="BKK220:BKZ220"/>
    <mergeCell ref="BEW220:BFL220"/>
    <mergeCell ref="BFM220:BGB220"/>
    <mergeCell ref="BGC220:BGR220"/>
    <mergeCell ref="BGS220:BHH220"/>
    <mergeCell ref="BHI220:BHX220"/>
    <mergeCell ref="BBU220:BCJ220"/>
    <mergeCell ref="BCK220:BCZ220"/>
    <mergeCell ref="BDA220:BDP220"/>
    <mergeCell ref="BDQ220:BEF220"/>
    <mergeCell ref="BEG220:BEV220"/>
    <mergeCell ref="AYS220:AZH220"/>
    <mergeCell ref="AZI220:AZX220"/>
    <mergeCell ref="AZY220:BAN220"/>
    <mergeCell ref="BAO220:BBD220"/>
    <mergeCell ref="BBE220:BBT220"/>
    <mergeCell ref="AVQ220:AWF220"/>
    <mergeCell ref="AWG220:AWV220"/>
    <mergeCell ref="AWW220:AXL220"/>
    <mergeCell ref="AXM220:AYB220"/>
    <mergeCell ref="AYC220:AYR220"/>
    <mergeCell ref="ASO220:ATD220"/>
    <mergeCell ref="ATE220:ATT220"/>
    <mergeCell ref="ATU220:AUJ220"/>
    <mergeCell ref="AUK220:AUZ220"/>
    <mergeCell ref="AVA220:AVP220"/>
    <mergeCell ref="APM220:AQB220"/>
    <mergeCell ref="AQC220:AQR220"/>
    <mergeCell ref="AQS220:ARH220"/>
    <mergeCell ref="ARI220:ARX220"/>
    <mergeCell ref="ARY220:ASN220"/>
    <mergeCell ref="AMK220:AMZ220"/>
    <mergeCell ref="ANA220:ANP220"/>
    <mergeCell ref="ANQ220:AOF220"/>
    <mergeCell ref="AOG220:AOV220"/>
    <mergeCell ref="AOW220:APL220"/>
    <mergeCell ref="AJI220:AJX220"/>
    <mergeCell ref="AJY220:AKN220"/>
    <mergeCell ref="AKO220:ALD220"/>
    <mergeCell ref="ALE220:ALT220"/>
    <mergeCell ref="ALU220:AMJ220"/>
    <mergeCell ref="AGG220:AGV220"/>
    <mergeCell ref="AGW220:AHL220"/>
    <mergeCell ref="AHM220:AIB220"/>
    <mergeCell ref="AIC220:AIR220"/>
    <mergeCell ref="AIS220:AJH220"/>
    <mergeCell ref="ADE220:ADT220"/>
    <mergeCell ref="ADU220:AEJ220"/>
    <mergeCell ref="AEK220:AEZ220"/>
    <mergeCell ref="AFA220:AFP220"/>
    <mergeCell ref="AFQ220:AGF220"/>
    <mergeCell ref="AAC220:AAR220"/>
    <mergeCell ref="AAS220:ABH220"/>
    <mergeCell ref="ABI220:ABX220"/>
    <mergeCell ref="ABY220:ACN220"/>
    <mergeCell ref="ACO220:ADD220"/>
    <mergeCell ref="XA220:XP220"/>
    <mergeCell ref="XQ220:YF220"/>
    <mergeCell ref="YG220:YV220"/>
    <mergeCell ref="YW220:ZL220"/>
    <mergeCell ref="ZM220:AAB220"/>
    <mergeCell ref="TY220:UN220"/>
    <mergeCell ref="UO220:VD220"/>
    <mergeCell ref="VE220:VT220"/>
    <mergeCell ref="VU220:WJ220"/>
    <mergeCell ref="WK220:WZ220"/>
    <mergeCell ref="QW220:RL220"/>
    <mergeCell ref="RM220:SB220"/>
    <mergeCell ref="SC220:SR220"/>
    <mergeCell ref="SS220:TH220"/>
    <mergeCell ref="TI220:TX220"/>
    <mergeCell ref="NU220:OJ220"/>
    <mergeCell ref="OK220:OZ220"/>
    <mergeCell ref="PA220:PP220"/>
    <mergeCell ref="PQ220:QF220"/>
    <mergeCell ref="QG220:QV220"/>
    <mergeCell ref="KS220:LH220"/>
    <mergeCell ref="LI220:LX220"/>
    <mergeCell ref="LY220:MN220"/>
    <mergeCell ref="MO220:ND220"/>
    <mergeCell ref="NE220:NT220"/>
    <mergeCell ref="HQ220:IF220"/>
    <mergeCell ref="IG220:IV220"/>
    <mergeCell ref="IW220:JL220"/>
    <mergeCell ref="JM220:KB220"/>
    <mergeCell ref="KC220:KR220"/>
    <mergeCell ref="P224:AB224"/>
    <mergeCell ref="EO220:FD220"/>
    <mergeCell ref="FE220:FT220"/>
    <mergeCell ref="FU220:GJ220"/>
    <mergeCell ref="GK220:GZ220"/>
    <mergeCell ref="HA220:HP220"/>
    <mergeCell ref="BM220:CB220"/>
    <mergeCell ref="CC220:CR220"/>
    <mergeCell ref="CS220:DH220"/>
    <mergeCell ref="DI220:DX220"/>
    <mergeCell ref="DY220:EN220"/>
    <mergeCell ref="F180:X182"/>
    <mergeCell ref="AG220:AV220"/>
    <mergeCell ref="AW220:BL220"/>
    <mergeCell ref="A220:AB220"/>
    <mergeCell ref="P213:Q213"/>
    <mergeCell ref="F215:X217"/>
    <mergeCell ref="B185:B217"/>
    <mergeCell ref="H187:H188"/>
    <mergeCell ref="J186:J188"/>
    <mergeCell ref="K186:K188"/>
    <mergeCell ref="L186:L189"/>
    <mergeCell ref="F212:K212"/>
    <mergeCell ref="D185:D187"/>
    <mergeCell ref="F185:H186"/>
    <mergeCell ref="J185:L185"/>
    <mergeCell ref="N185:N189"/>
    <mergeCell ref="F187:F189"/>
    <mergeCell ref="G187:G189"/>
    <mergeCell ref="Z185:Z187"/>
    <mergeCell ref="AB185:AB187"/>
    <mergeCell ref="P187:P189"/>
    <mergeCell ref="G137:G139"/>
    <mergeCell ref="H137:H138"/>
    <mergeCell ref="P137:P139"/>
    <mergeCell ref="Q137:Q139"/>
    <mergeCell ref="R137:R139"/>
    <mergeCell ref="B227:B277"/>
    <mergeCell ref="B85:B132"/>
    <mergeCell ref="F130:X132"/>
    <mergeCell ref="B135:B182"/>
    <mergeCell ref="D135:D137"/>
    <mergeCell ref="F135:H136"/>
    <mergeCell ref="J135:L135"/>
    <mergeCell ref="N135:N139"/>
    <mergeCell ref="P135:R136"/>
    <mergeCell ref="T135:T137"/>
    <mergeCell ref="V135:V137"/>
    <mergeCell ref="X135:X137"/>
    <mergeCell ref="J136:J138"/>
    <mergeCell ref="K136:K138"/>
    <mergeCell ref="L136:L139"/>
    <mergeCell ref="F137:F139"/>
    <mergeCell ref="V227:V229"/>
    <mergeCell ref="X227:X229"/>
    <mergeCell ref="T88:T89"/>
    <mergeCell ref="V88:V89"/>
    <mergeCell ref="X88:X89"/>
    <mergeCell ref="F128:K128"/>
    <mergeCell ref="B224:F224"/>
    <mergeCell ref="B222:F223"/>
    <mergeCell ref="G222:H223"/>
    <mergeCell ref="G224:H224"/>
    <mergeCell ref="J224:O224"/>
    <mergeCell ref="G18:I18"/>
    <mergeCell ref="L86:L89"/>
    <mergeCell ref="F87:F89"/>
    <mergeCell ref="G87:G89"/>
    <mergeCell ref="H87:H88"/>
    <mergeCell ref="P87:P89"/>
    <mergeCell ref="Q87:Q89"/>
    <mergeCell ref="R87:R89"/>
    <mergeCell ref="Z227:Z229"/>
    <mergeCell ref="AB227:AB229"/>
    <mergeCell ref="J228:J230"/>
    <mergeCell ref="K228:K230"/>
    <mergeCell ref="L228:L231"/>
    <mergeCell ref="P229:P231"/>
    <mergeCell ref="Q229:Q231"/>
    <mergeCell ref="R229:R231"/>
    <mergeCell ref="T230:T231"/>
    <mergeCell ref="V230:V231"/>
    <mergeCell ref="X230:X231"/>
    <mergeCell ref="F227:H228"/>
    <mergeCell ref="J227:L227"/>
    <mergeCell ref="N227:N231"/>
    <mergeCell ref="P227:R228"/>
    <mergeCell ref="T227:T229"/>
    <mergeCell ref="F229:F231"/>
    <mergeCell ref="G229:G231"/>
    <mergeCell ref="H229:H230"/>
    <mergeCell ref="T138:T139"/>
    <mergeCell ref="V138:V139"/>
    <mergeCell ref="X138:X139"/>
    <mergeCell ref="F178:K178"/>
    <mergeCell ref="P179:Q179"/>
    <mergeCell ref="D85:D87"/>
    <mergeCell ref="F85:H86"/>
    <mergeCell ref="G8:I8"/>
    <mergeCell ref="K8:N9"/>
    <mergeCell ref="O8:X9"/>
    <mergeCell ref="G9:I9"/>
    <mergeCell ref="G10:I10"/>
    <mergeCell ref="K10:N11"/>
    <mergeCell ref="O10:X11"/>
    <mergeCell ref="G11:I11"/>
    <mergeCell ref="G12:I12"/>
    <mergeCell ref="G13:I13"/>
    <mergeCell ref="K13:X31"/>
    <mergeCell ref="G29:I29"/>
    <mergeCell ref="G30:I30"/>
    <mergeCell ref="G31:I31"/>
    <mergeCell ref="K6:N6"/>
    <mergeCell ref="O6:X6"/>
    <mergeCell ref="G24:I24"/>
    <mergeCell ref="G25:I25"/>
    <mergeCell ref="G26:I26"/>
    <mergeCell ref="G27:I27"/>
    <mergeCell ref="G28:I28"/>
    <mergeCell ref="G19:I19"/>
    <mergeCell ref="G20:I20"/>
    <mergeCell ref="G21:I21"/>
    <mergeCell ref="G22:I22"/>
    <mergeCell ref="G23:I23"/>
    <mergeCell ref="G14:I14"/>
    <mergeCell ref="G15:I15"/>
    <mergeCell ref="G16:I16"/>
    <mergeCell ref="G17:I17"/>
    <mergeCell ref="R187:R189"/>
    <mergeCell ref="T188:T189"/>
    <mergeCell ref="V188:V189"/>
    <mergeCell ref="X188:X189"/>
    <mergeCell ref="P185:R186"/>
    <mergeCell ref="T185:T187"/>
    <mergeCell ref="V185:V187"/>
    <mergeCell ref="X185:X187"/>
    <mergeCell ref="Z135:Z137"/>
    <mergeCell ref="AB135:AB137"/>
    <mergeCell ref="Z85:Z87"/>
    <mergeCell ref="AB85:AB87"/>
    <mergeCell ref="J85:L85"/>
    <mergeCell ref="N85:N89"/>
    <mergeCell ref="P85:R86"/>
    <mergeCell ref="J86:J88"/>
    <mergeCell ref="K86:K88"/>
    <mergeCell ref="P129:Q129"/>
    <mergeCell ref="T85:T87"/>
    <mergeCell ref="V85:V87"/>
    <mergeCell ref="X85:X87"/>
    <mergeCell ref="Q187:Q189"/>
    <mergeCell ref="C2:X2"/>
    <mergeCell ref="C4:X4"/>
    <mergeCell ref="C6:F6"/>
    <mergeCell ref="G6:J6"/>
    <mergeCell ref="B33:AB33"/>
    <mergeCell ref="B35:B82"/>
    <mergeCell ref="D35:D37"/>
    <mergeCell ref="F35:H36"/>
    <mergeCell ref="J35:L35"/>
    <mergeCell ref="N35:N39"/>
    <mergeCell ref="F80:X82"/>
    <mergeCell ref="F37:F39"/>
    <mergeCell ref="G37:G39"/>
    <mergeCell ref="H37:H38"/>
    <mergeCell ref="P37:P39"/>
    <mergeCell ref="Q37:Q39"/>
    <mergeCell ref="R37:R39"/>
    <mergeCell ref="T35:T37"/>
    <mergeCell ref="V35:V37"/>
    <mergeCell ref="X35:X37"/>
    <mergeCell ref="X38:X39"/>
    <mergeCell ref="F78:K78"/>
    <mergeCell ref="P79:Q79"/>
    <mergeCell ref="P35:R36"/>
    <mergeCell ref="Z35:Z37"/>
    <mergeCell ref="AB35:AB37"/>
    <mergeCell ref="J36:J38"/>
    <mergeCell ref="K36:K38"/>
    <mergeCell ref="L36:L39"/>
    <mergeCell ref="T38:T39"/>
    <mergeCell ref="V38:V39"/>
    <mergeCell ref="C8:F31"/>
  </mergeCells>
  <phoneticPr fontId="59" type="noConversion"/>
  <conditionalFormatting sqref="J41:L77">
    <cfRule type="containsText" dxfId="9" priority="18" operator="containsText" text="NO">
      <formula>NOT(ISERROR(SEARCH("NO",J41)))</formula>
    </cfRule>
  </conditionalFormatting>
  <conditionalFormatting sqref="J91:L127">
    <cfRule type="containsText" dxfId="8" priority="3" operator="containsText" text="NO">
      <formula>NOT(ISERROR(SEARCH("NO",J91)))</formula>
    </cfRule>
  </conditionalFormatting>
  <conditionalFormatting sqref="J141:L177">
    <cfRule type="containsText" dxfId="7" priority="1" operator="containsText" text="NO">
      <formula>NOT(ISERROR(SEARCH("NO",J141)))</formula>
    </cfRule>
  </conditionalFormatting>
  <conditionalFormatting sqref="J191:L211">
    <cfRule type="containsText" dxfId="6" priority="7" operator="containsText" text="NO">
      <formula>NOT(ISERROR(SEARCH("NO",J191)))</formula>
    </cfRule>
  </conditionalFormatting>
  <conditionalFormatting sqref="J233:L271">
    <cfRule type="containsText" dxfId="5" priority="5" operator="containsText" text="NO">
      <formula>NOT(ISERROR(SEARCH("NO",J233)))</formula>
    </cfRule>
  </conditionalFormatting>
  <conditionalFormatting sqref="K41:K77">
    <cfRule type="cellIs" dxfId="4" priority="19" operator="equal">
      <formula>"NO m."</formula>
    </cfRule>
  </conditionalFormatting>
  <conditionalFormatting sqref="K91:K127">
    <cfRule type="cellIs" dxfId="3" priority="4" operator="equal">
      <formula>"NO m."</formula>
    </cfRule>
  </conditionalFormatting>
  <conditionalFormatting sqref="K141:K177">
    <cfRule type="cellIs" dxfId="2" priority="2" operator="equal">
      <formula>"NO m."</formula>
    </cfRule>
  </conditionalFormatting>
  <conditionalFormatting sqref="K191:K211">
    <cfRule type="cellIs" dxfId="1" priority="8" operator="equal">
      <formula>"NO m."</formula>
    </cfRule>
  </conditionalFormatting>
  <conditionalFormatting sqref="K233:K271">
    <cfRule type="cellIs" dxfId="0" priority="6" operator="equal">
      <formula>"NO m."</formula>
    </cfRule>
  </conditionalFormatting>
  <dataValidations count="12">
    <dataValidation type="list" allowBlank="1" showInputMessage="1" showErrorMessage="1" sqref="J191:J210" xr:uid="{00000000-0002-0000-0100-000000000000}">
      <formula1>"idrogeno"</formula1>
    </dataValidation>
    <dataValidation type="list" allowBlank="1" showInputMessage="1" showErrorMessage="1" sqref="J233:J270" xr:uid="{00000000-0002-0000-0100-000001000000}">
      <formula1>"Diesel (euro 6), Ibrido (diesel-elettr.),"</formula1>
    </dataValidation>
    <dataValidation type="list" allowBlank="1" showInputMessage="1" showErrorMessage="1" sqref="J41:J76" xr:uid="{00000000-0002-0000-0100-000002000000}">
      <formula1>"GNL,GNC,"</formula1>
    </dataValidation>
    <dataValidation type="date" operator="greaterThanOrEqual" allowBlank="1" showInputMessage="1" showErrorMessage="1" prompt="data successiva al 17/04/2019" sqref="H233:H270" xr:uid="{00000000-0002-0000-0100-000003000000}">
      <formula1>43572</formula1>
    </dataValidation>
    <dataValidation type="list" allowBlank="1" showInputMessage="1" showErrorMessage="1" sqref="Z41:AB78 Z191:AB212 Z233:AB272 Z91:AB128 Z141:AB178" xr:uid="{00000000-0002-0000-0100-000004000000}">
      <formula1>"SI,-"</formula1>
      <formula2>0</formula2>
    </dataValidation>
    <dataValidation type="decimal" operator="greaterThanOrEqual" allowBlank="1" showInputMessage="1" showErrorMessage="1" sqref="T78 V78 X78 X212 T212 N191:N212 Q271:Q272 V212 X272 T272 V272 Q77:Q78 Q211:Q212 P191:P212 N41:N78 P41:P78 P233:P272 P141:P178 T128 V128 X128 Q127:Q128 N91:N128 P91:P128 T178 V178 X178 Q177:Q178 N141:N178 N233:N272" xr:uid="{00000000-0002-0000-0100-000005000000}">
      <formula1>0</formula1>
      <formula2>0</formula2>
    </dataValidation>
    <dataValidation type="list" allowBlank="1" showInputMessage="1" showErrorMessage="1" sqref="K41:K76 K191:K210 K233:K270 K91:K126 K141:K176" xr:uid="{00000000-0002-0000-0100-000006000000}">
      <formula1>"classe II, classe III, classe A, classe B"</formula1>
    </dataValidation>
    <dataValidation operator="greaterThanOrEqual" allowBlank="1" showInputMessage="1" showErrorMessage="1" sqref="Q191:Q210 Q41:Q76 Q233:Q270 Q91:Q126 Q141:Q176" xr:uid="{F26C4595-12AB-45E1-9B9D-703D1BEC4641}"/>
    <dataValidation type="date" operator="greaterThanOrEqual" allowBlank="1" showInputMessage="1" showErrorMessage="1" errorTitle="Attenzione OGV non ammessa" error="Non compatibile con quanto previsto art. 3 c.6 de. D.D. 445/2025" prompt="data successiva al 01/01/2023" sqref="H41:H76 H191:H210 H91:H126 H141:H176" xr:uid="{A4A20309-685F-4DE3-9033-EB3B2AA09312}">
      <formula1>44927</formula1>
    </dataValidation>
    <dataValidation type="list" allowBlank="1" showInputMessage="1" showErrorMessage="1" sqref="F41:F76 F91:F126 F191:F210 F233:F270 F141:F176" xr:uid="{05B26B3B-0E85-427F-84CC-6B51F36F7CD3}">
      <formula1>$G$8:$G$31</formula1>
    </dataValidation>
    <dataValidation type="list" allowBlank="1" showInputMessage="1" showErrorMessage="1" sqref="J91:J126" xr:uid="{0ACF5330-8466-409A-843E-5249D67D9DBD}">
      <formula1>"Ibrido (met\elettr.)"</formula1>
    </dataValidation>
    <dataValidation type="list" allowBlank="1" showInputMessage="1" showErrorMessage="1" sqref="J141:J176" xr:uid="{47F26871-028E-4300-8EED-288D144A3902}">
      <formula1>"ELETTRICO"</formula1>
    </dataValidation>
  </dataValidations>
  <pageMargins left="0.7" right="0.7" top="0.75" bottom="0.75" header="0.3" footer="0.3"/>
  <pageSetup paperSize="8" scale="53"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prompt="Scegliere la regione beneficiaria dal menù a tendina_x000a_" xr:uid="{00000000-0002-0000-0100-000007000000}">
          <x14:formula1>
            <xm:f>'DATI EROGAZIONI'!$A$2:$A$20</xm:f>
          </x14:formula1>
          <xm:sqref>G6:J6</xm:sqref>
        </x14:dataValidation>
        <x14:dataValidation type="list" allowBlank="1" showInputMessage="1" showErrorMessage="1" xr:uid="{00000000-0002-0000-0100-000008000000}">
          <x14:formula1>
            <xm:f>'https://mitgov-my.sharepoint.com/Users/armento.s/AppData/Local/Microsoft/Windows/Temporary Internet Files/Content.Outlook/Y50012UO/faBBBio/[Anticipazione_DI_345_2016_annualita_2015_e_2016_agg._DI 19_2022_v04.3.2021.xlsx]Foglio1'!#REF!</xm:f>
          </x14:formula1>
          <x14:formula2>
            <xm:f>0</xm:f>
          </x14:formula2>
          <xm:sqref>H77 H211 H271 H127 H177</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2" tint="-0.249977111117893"/>
    <pageSetUpPr fitToPage="1"/>
  </sheetPr>
  <dimension ref="A1:AC76"/>
  <sheetViews>
    <sheetView topLeftCell="A17" workbookViewId="0">
      <selection activeCell="D6" sqref="D6:F7"/>
    </sheetView>
  </sheetViews>
  <sheetFormatPr defaultColWidth="8.54296875" defaultRowHeight="14.5" x14ac:dyDescent="0.35"/>
  <cols>
    <col min="1" max="1" width="16" style="104" customWidth="1"/>
    <col min="2" max="2" width="26.1796875" style="104" customWidth="1"/>
    <col min="3" max="3" width="21.54296875" style="104" bestFit="1" customWidth="1"/>
    <col min="4" max="4" width="15.453125" style="104" customWidth="1"/>
    <col min="5" max="5" width="11.54296875" style="104" bestFit="1" customWidth="1"/>
    <col min="6" max="6" width="13.453125" style="104" bestFit="1" customWidth="1"/>
    <col min="7" max="7" width="17.81640625" style="104" customWidth="1"/>
    <col min="8" max="8" width="17.1796875" style="104" customWidth="1"/>
    <col min="9" max="9" width="11.453125" style="104" bestFit="1" customWidth="1"/>
    <col min="10" max="10" width="14" style="104" customWidth="1"/>
    <col min="11" max="12" width="12.1796875" style="104" bestFit="1" customWidth="1"/>
    <col min="13" max="13" width="18" style="104" customWidth="1"/>
    <col min="14" max="14" width="17.81640625" style="104" customWidth="1"/>
    <col min="15" max="15" width="13.54296875" style="104" bestFit="1" customWidth="1"/>
    <col min="16" max="16" width="11.453125" style="104" bestFit="1" customWidth="1"/>
    <col min="17" max="17" width="13.54296875" style="104" customWidth="1"/>
    <col min="18" max="18" width="16.81640625" style="104" customWidth="1"/>
    <col min="19" max="19" width="14.453125" style="104" customWidth="1"/>
    <col min="20" max="20" width="22.54296875" style="104" customWidth="1"/>
    <col min="21" max="16384" width="8.54296875" style="104"/>
  </cols>
  <sheetData>
    <row r="1" spans="1:29" ht="15" thickBot="1" x14ac:dyDescent="0.4">
      <c r="A1" s="460"/>
      <c r="B1" s="434"/>
      <c r="C1" s="461"/>
      <c r="D1" s="462"/>
      <c r="E1" s="462"/>
      <c r="F1" s="462"/>
      <c r="G1" s="433"/>
      <c r="H1" s="463"/>
      <c r="I1" s="434"/>
      <c r="J1" s="434"/>
      <c r="K1" s="464"/>
      <c r="L1" s="464"/>
      <c r="M1" s="464"/>
      <c r="N1" s="464"/>
      <c r="O1" s="464"/>
      <c r="P1" s="461"/>
      <c r="Q1" s="434"/>
      <c r="R1" s="433"/>
      <c r="S1" s="434"/>
      <c r="T1" s="434"/>
      <c r="U1" s="434"/>
      <c r="V1" s="461"/>
      <c r="W1" s="461"/>
      <c r="X1" s="434"/>
      <c r="Y1" s="461"/>
      <c r="Z1" s="461"/>
      <c r="AA1" s="461"/>
      <c r="AB1" s="461"/>
      <c r="AC1" s="434"/>
    </row>
    <row r="2" spans="1:29" ht="36.75" customHeight="1" thickBot="1" x14ac:dyDescent="0.4">
      <c r="A2" s="1140" t="s">
        <v>99</v>
      </c>
      <c r="B2" s="1141"/>
      <c r="C2" s="1141"/>
      <c r="D2" s="1141"/>
      <c r="E2" s="1141"/>
      <c r="F2" s="1141"/>
      <c r="G2" s="1141"/>
      <c r="H2" s="1141"/>
      <c r="I2" s="1141"/>
      <c r="J2" s="1141"/>
      <c r="K2" s="1141"/>
      <c r="L2" s="1141"/>
      <c r="M2" s="1141"/>
      <c r="N2" s="1141"/>
      <c r="O2" s="1141"/>
      <c r="P2" s="1141"/>
      <c r="Q2" s="1141"/>
      <c r="R2" s="1142"/>
      <c r="S2" s="105"/>
      <c r="T2" s="105"/>
      <c r="U2" s="105"/>
      <c r="V2" s="105"/>
      <c r="W2" s="105"/>
      <c r="X2" s="105"/>
      <c r="Y2" s="105"/>
      <c r="Z2" s="105"/>
      <c r="AA2" s="105"/>
      <c r="AB2" s="105"/>
      <c r="AC2" s="105"/>
    </row>
    <row r="3" spans="1:29" ht="23" thickBot="1" x14ac:dyDescent="0.4">
      <c r="A3" s="465"/>
      <c r="C3" s="429"/>
      <c r="D3" s="429"/>
      <c r="E3" s="429"/>
      <c r="F3" s="429"/>
      <c r="G3" s="429"/>
      <c r="H3" s="429"/>
      <c r="I3" s="429"/>
      <c r="J3" s="429"/>
      <c r="K3" s="429"/>
      <c r="L3" s="429"/>
      <c r="M3" s="429"/>
      <c r="N3" s="429"/>
      <c r="O3" s="429"/>
      <c r="P3" s="429"/>
      <c r="Q3" s="429"/>
      <c r="R3" s="429"/>
      <c r="S3" s="429"/>
      <c r="T3" s="429"/>
      <c r="U3" s="429"/>
      <c r="V3" s="429"/>
      <c r="W3" s="429"/>
      <c r="X3" s="429"/>
      <c r="Y3" s="429"/>
      <c r="Z3" s="429"/>
      <c r="AA3" s="429"/>
      <c r="AB3" s="429"/>
      <c r="AC3" s="429"/>
    </row>
    <row r="4" spans="1:29" ht="18" thickBot="1" x14ac:dyDescent="0.4">
      <c r="A4" s="1146" t="s">
        <v>400</v>
      </c>
      <c r="B4" s="1147"/>
      <c r="C4" s="1147"/>
      <c r="D4" s="1147"/>
      <c r="E4" s="1147"/>
      <c r="F4" s="1147"/>
      <c r="G4" s="1147"/>
      <c r="H4" s="1147"/>
      <c r="I4" s="1147"/>
      <c r="J4" s="1147"/>
      <c r="K4" s="1147"/>
      <c r="L4" s="1147"/>
      <c r="M4" s="1147"/>
      <c r="N4" s="1147"/>
      <c r="O4" s="1147"/>
      <c r="P4" s="1147"/>
      <c r="Q4" s="1147"/>
      <c r="R4" s="1148"/>
      <c r="S4" s="106"/>
      <c r="T4" s="106"/>
      <c r="U4" s="106"/>
      <c r="V4" s="106"/>
      <c r="W4" s="106"/>
      <c r="X4" s="106"/>
      <c r="Y4" s="106"/>
      <c r="Z4" s="106"/>
      <c r="AA4" s="106"/>
      <c r="AB4" s="106"/>
      <c r="AC4" s="106"/>
    </row>
    <row r="5" spans="1:29" ht="18" thickBot="1" x14ac:dyDescent="0.4">
      <c r="A5" s="236"/>
      <c r="B5" s="65"/>
      <c r="C5" s="65"/>
      <c r="D5" s="65"/>
      <c r="E5" s="65"/>
      <c r="F5" s="65"/>
      <c r="G5" s="65"/>
      <c r="H5" s="65"/>
      <c r="I5" s="106"/>
      <c r="J5" s="106"/>
      <c r="K5" s="106"/>
      <c r="L5" s="106"/>
      <c r="M5" s="106"/>
      <c r="N5" s="106"/>
      <c r="O5" s="106"/>
      <c r="P5" s="106"/>
      <c r="Q5" s="106"/>
      <c r="R5" s="106"/>
      <c r="S5" s="106"/>
      <c r="T5" s="106"/>
      <c r="U5" s="106"/>
      <c r="V5" s="106"/>
      <c r="W5" s="106"/>
      <c r="X5" s="106"/>
      <c r="Y5" s="106"/>
      <c r="Z5" s="106"/>
      <c r="AA5" s="106"/>
      <c r="AB5" s="106"/>
      <c r="AC5" s="106"/>
    </row>
    <row r="6" spans="1:29" ht="28" thickBot="1" x14ac:dyDescent="0.4">
      <c r="A6" s="1015" t="s">
        <v>224</v>
      </c>
      <c r="B6" s="1016"/>
      <c r="C6" s="1016"/>
      <c r="D6" s="1541" t="s">
        <v>412</v>
      </c>
      <c r="E6" s="1541"/>
      <c r="F6" s="1542"/>
      <c r="G6" s="34"/>
      <c r="H6" s="1570"/>
      <c r="I6" s="1570"/>
      <c r="J6" s="1570"/>
      <c r="K6" s="1570"/>
      <c r="L6" s="34"/>
      <c r="M6" s="1571" t="s">
        <v>350</v>
      </c>
      <c r="N6" s="1572"/>
      <c r="O6" s="1572"/>
      <c r="P6" s="1573"/>
      <c r="Q6" s="34"/>
      <c r="R6" s="34"/>
      <c r="S6" s="34"/>
      <c r="T6" s="34"/>
      <c r="U6" s="34"/>
      <c r="V6" s="34"/>
      <c r="W6" s="34"/>
      <c r="X6" s="34"/>
      <c r="Y6" s="34"/>
      <c r="Z6" s="34"/>
      <c r="AA6" s="34"/>
      <c r="AB6" s="34"/>
      <c r="AC6" s="34"/>
    </row>
    <row r="7" spans="1:29" ht="15" customHeight="1" thickBot="1" x14ac:dyDescent="0.4">
      <c r="A7" s="1019"/>
      <c r="B7" s="1020"/>
      <c r="C7" s="1020"/>
      <c r="D7" s="1268"/>
      <c r="E7" s="1268"/>
      <c r="F7" s="1269"/>
      <c r="H7" s="1582"/>
      <c r="I7" s="1582"/>
      <c r="J7" s="1582"/>
      <c r="K7" s="409"/>
      <c r="L7" s="51"/>
      <c r="M7" s="1574" t="s">
        <v>351</v>
      </c>
      <c r="N7" s="1575"/>
      <c r="O7" s="1576"/>
      <c r="P7" s="235">
        <f>M74</f>
        <v>0</v>
      </c>
    </row>
    <row r="8" spans="1:29" ht="12.75" customHeight="1" thickBot="1" x14ac:dyDescent="0.7">
      <c r="A8" s="29"/>
      <c r="B8" s="29"/>
      <c r="C8" s="29"/>
      <c r="D8" s="29"/>
      <c r="E8" s="466"/>
      <c r="F8" s="466"/>
      <c r="I8" s="466"/>
      <c r="J8" s="466"/>
      <c r="K8" s="466"/>
      <c r="L8" s="466"/>
      <c r="M8" s="465"/>
      <c r="N8" s="466"/>
      <c r="O8" s="466"/>
      <c r="P8" s="467"/>
      <c r="Q8" s="466"/>
      <c r="R8" s="466"/>
      <c r="S8" s="466"/>
      <c r="T8" s="466"/>
      <c r="U8" s="466"/>
      <c r="V8" s="468"/>
      <c r="W8" s="468"/>
      <c r="X8" s="468"/>
      <c r="Y8" s="469"/>
      <c r="Z8" s="177"/>
      <c r="AA8" s="33"/>
      <c r="AB8" s="33"/>
      <c r="AC8" s="33"/>
    </row>
    <row r="9" spans="1:29" ht="38.5" customHeight="1" thickBot="1" x14ac:dyDescent="0.4">
      <c r="A9" s="1143" t="s">
        <v>352</v>
      </c>
      <c r="B9" s="1144"/>
      <c r="C9" s="1144"/>
      <c r="D9" s="1580">
        <f>'EXTRA-urbano_PIANO_INV-INFR '!G68</f>
        <v>0</v>
      </c>
      <c r="E9" s="1580"/>
      <c r="F9" s="1581"/>
      <c r="H9" s="1569"/>
      <c r="I9" s="1569"/>
      <c r="J9" s="1569"/>
      <c r="K9" s="409"/>
      <c r="L9" s="102"/>
      <c r="M9" s="1577" t="s">
        <v>353</v>
      </c>
      <c r="N9" s="1578"/>
      <c r="O9" s="1579"/>
      <c r="P9" s="235">
        <f>S74</f>
        <v>0</v>
      </c>
      <c r="Q9" s="102"/>
      <c r="R9" s="102"/>
      <c r="S9" s="102"/>
      <c r="T9" s="102"/>
      <c r="U9" s="102"/>
      <c r="V9" s="102"/>
      <c r="W9" s="102"/>
      <c r="X9" s="102"/>
      <c r="Y9" s="102"/>
      <c r="Z9" s="102"/>
      <c r="AA9" s="102"/>
      <c r="AB9" s="102"/>
      <c r="AC9" s="102"/>
    </row>
    <row r="10" spans="1:29" ht="15" thickBot="1" x14ac:dyDescent="0.4">
      <c r="K10" s="470"/>
      <c r="M10" s="471"/>
      <c r="N10" s="407"/>
      <c r="O10" s="407"/>
      <c r="P10" s="472"/>
    </row>
    <row r="11" spans="1:29" ht="33.65" customHeight="1" thickBot="1" x14ac:dyDescent="0.4">
      <c r="A11" s="1591" t="s">
        <v>4</v>
      </c>
      <c r="B11" s="1592"/>
      <c r="C11" s="1592"/>
      <c r="D11" s="1583"/>
      <c r="E11" s="1583"/>
      <c r="F11" s="1584"/>
      <c r="H11" s="1569"/>
      <c r="I11" s="1569"/>
      <c r="J11" s="1569"/>
      <c r="K11" s="409"/>
      <c r="L11" s="121"/>
      <c r="M11" s="1577" t="s">
        <v>354</v>
      </c>
      <c r="N11" s="1578"/>
      <c r="O11" s="1579"/>
      <c r="P11" s="416">
        <f>P7-P9</f>
        <v>0</v>
      </c>
      <c r="Q11" s="121"/>
    </row>
    <row r="12" spans="1:29" ht="15" thickBot="1" x14ac:dyDescent="0.4"/>
    <row r="13" spans="1:29" ht="36.65" customHeight="1" thickBot="1" x14ac:dyDescent="0.4">
      <c r="A13" s="1155" t="s">
        <v>407</v>
      </c>
      <c r="B13" s="1156"/>
      <c r="C13" s="1156"/>
      <c r="D13" s="1156"/>
      <c r="E13" s="1156"/>
      <c r="F13" s="1156"/>
      <c r="G13" s="1156"/>
      <c r="H13" s="1156"/>
      <c r="I13" s="1156"/>
      <c r="J13" s="1156"/>
      <c r="K13" s="1156"/>
      <c r="L13" s="1156"/>
      <c r="M13" s="1156"/>
      <c r="N13" s="1156"/>
      <c r="O13" s="1156"/>
      <c r="P13" s="1156"/>
      <c r="Q13" s="1156"/>
      <c r="R13" s="1620"/>
      <c r="S13" s="248"/>
      <c r="T13" s="248"/>
    </row>
    <row r="14" spans="1:29" ht="15" thickBot="1" x14ac:dyDescent="0.4">
      <c r="K14" s="113"/>
    </row>
    <row r="15" spans="1:29" ht="16" customHeight="1" thickBot="1" x14ac:dyDescent="0.4">
      <c r="A15" s="1621" t="s">
        <v>356</v>
      </c>
      <c r="B15" s="1624" t="s">
        <v>357</v>
      </c>
      <c r="C15" s="1627" t="s">
        <v>358</v>
      </c>
      <c r="D15" s="1630" t="s">
        <v>359</v>
      </c>
      <c r="E15" s="1631"/>
      <c r="F15" s="1631"/>
      <c r="G15" s="1631"/>
      <c r="H15" s="1631"/>
      <c r="I15" s="1631"/>
      <c r="J15" s="1632"/>
      <c r="K15" s="1633" t="s">
        <v>360</v>
      </c>
      <c r="L15" s="1631"/>
      <c r="M15" s="1631"/>
      <c r="N15" s="1631"/>
      <c r="O15" s="1631"/>
      <c r="P15" s="1631"/>
      <c r="Q15" s="1632"/>
      <c r="R15" s="1634" t="s">
        <v>361</v>
      </c>
    </row>
    <row r="16" spans="1:29" ht="60.5" x14ac:dyDescent="0.35">
      <c r="A16" s="1622"/>
      <c r="B16" s="1625"/>
      <c r="C16" s="1628"/>
      <c r="D16" s="420" t="s">
        <v>402</v>
      </c>
      <c r="E16" s="368" t="s">
        <v>403</v>
      </c>
      <c r="F16" s="368" t="s">
        <v>404</v>
      </c>
      <c r="G16" s="368" t="s">
        <v>365</v>
      </c>
      <c r="H16" s="368" t="s">
        <v>405</v>
      </c>
      <c r="I16" s="368" t="s">
        <v>367</v>
      </c>
      <c r="J16" s="369" t="s">
        <v>368</v>
      </c>
      <c r="K16" s="421" t="s">
        <v>369</v>
      </c>
      <c r="L16" s="422" t="s">
        <v>370</v>
      </c>
      <c r="M16" s="422" t="s">
        <v>371</v>
      </c>
      <c r="N16" s="422" t="s">
        <v>372</v>
      </c>
      <c r="O16" s="422" t="s">
        <v>373</v>
      </c>
      <c r="P16" s="370" t="s">
        <v>367</v>
      </c>
      <c r="Q16" s="371" t="s">
        <v>368</v>
      </c>
      <c r="R16" s="1635"/>
      <c r="T16" s="1638"/>
    </row>
    <row r="17" spans="1:20" ht="15" thickBot="1" x14ac:dyDescent="0.4">
      <c r="A17" s="1623"/>
      <c r="B17" s="1626"/>
      <c r="C17" s="1629"/>
      <c r="D17" s="423" t="s">
        <v>326</v>
      </c>
      <c r="E17" s="373" t="s">
        <v>326</v>
      </c>
      <c r="F17" s="373" t="s">
        <v>326</v>
      </c>
      <c r="G17" s="373" t="s">
        <v>326</v>
      </c>
      <c r="H17" s="373" t="s">
        <v>326</v>
      </c>
      <c r="I17" s="373" t="s">
        <v>326</v>
      </c>
      <c r="J17" s="374" t="s">
        <v>326</v>
      </c>
      <c r="K17" s="372" t="s">
        <v>326</v>
      </c>
      <c r="L17" s="373" t="s">
        <v>326</v>
      </c>
      <c r="M17" s="373" t="s">
        <v>326</v>
      </c>
      <c r="N17" s="373" t="s">
        <v>326</v>
      </c>
      <c r="O17" s="373" t="s">
        <v>326</v>
      </c>
      <c r="P17" s="373" t="s">
        <v>326</v>
      </c>
      <c r="Q17" s="374" t="s">
        <v>326</v>
      </c>
      <c r="R17" s="375" t="s">
        <v>374</v>
      </c>
      <c r="T17" s="1638"/>
    </row>
    <row r="18" spans="1:20" ht="15" customHeight="1" x14ac:dyDescent="0.35">
      <c r="A18" s="219" t="s">
        <v>244</v>
      </c>
      <c r="B18" s="185"/>
      <c r="C18" s="265"/>
      <c r="D18" s="262"/>
      <c r="E18" s="192"/>
      <c r="F18" s="192"/>
      <c r="G18" s="192"/>
      <c r="H18" s="212">
        <f>F18+D18</f>
        <v>0</v>
      </c>
      <c r="I18" s="192">
        <f>H18*0.5%</f>
        <v>0</v>
      </c>
      <c r="J18" s="213">
        <f>H18-I18</f>
        <v>0</v>
      </c>
      <c r="K18" s="410"/>
      <c r="L18" s="411"/>
      <c r="M18" s="411"/>
      <c r="N18" s="411"/>
      <c r="O18" s="214">
        <f>N18+L18</f>
        <v>0</v>
      </c>
      <c r="P18" s="411">
        <f>O18*0.5%</f>
        <v>0</v>
      </c>
      <c r="Q18" s="215">
        <f>O18-P18</f>
        <v>0</v>
      </c>
      <c r="R18" s="473"/>
    </row>
    <row r="19" spans="1:20" ht="15" customHeight="1" x14ac:dyDescent="0.35">
      <c r="A19" s="193" t="s">
        <v>246</v>
      </c>
      <c r="B19" s="185"/>
      <c r="C19" s="267"/>
      <c r="D19" s="263"/>
      <c r="E19" s="180"/>
      <c r="F19" s="180"/>
      <c r="G19" s="180"/>
      <c r="H19" s="212">
        <f t="shared" ref="H19:H37" si="0">F19+D19</f>
        <v>0</v>
      </c>
      <c r="I19" s="180">
        <f>H19*0.5%</f>
        <v>0</v>
      </c>
      <c r="J19" s="202">
        <f>H19-I19</f>
        <v>0</v>
      </c>
      <c r="K19" s="412"/>
      <c r="L19" s="413"/>
      <c r="M19" s="413"/>
      <c r="N19" s="413"/>
      <c r="O19" s="203">
        <f t="shared" ref="O19:O37" si="1">N19+L19</f>
        <v>0</v>
      </c>
      <c r="P19" s="413">
        <f t="shared" ref="P19:P37" si="2">O19*0.5%</f>
        <v>0</v>
      </c>
      <c r="Q19" s="204">
        <f t="shared" ref="Q19:Q37" si="3">O19-P19</f>
        <v>0</v>
      </c>
      <c r="R19" s="474"/>
    </row>
    <row r="20" spans="1:20" ht="15" customHeight="1" x14ac:dyDescent="0.35">
      <c r="A20" s="193" t="s">
        <v>244</v>
      </c>
      <c r="B20" s="185"/>
      <c r="C20" s="267"/>
      <c r="D20" s="263"/>
      <c r="E20" s="180"/>
      <c r="F20" s="180"/>
      <c r="G20" s="180"/>
      <c r="H20" s="212">
        <f t="shared" si="0"/>
        <v>0</v>
      </c>
      <c r="I20" s="192">
        <f t="shared" ref="I20:I33" si="4">H20*0.5%</f>
        <v>0</v>
      </c>
      <c r="J20" s="213">
        <f t="shared" ref="J20:J33" si="5">H20-I20</f>
        <v>0</v>
      </c>
      <c r="K20" s="410"/>
      <c r="L20" s="411"/>
      <c r="M20" s="411"/>
      <c r="N20" s="411"/>
      <c r="O20" s="214">
        <f t="shared" si="1"/>
        <v>0</v>
      </c>
      <c r="P20" s="411">
        <f t="shared" si="2"/>
        <v>0</v>
      </c>
      <c r="Q20" s="215">
        <f t="shared" si="3"/>
        <v>0</v>
      </c>
      <c r="R20" s="473"/>
    </row>
    <row r="21" spans="1:20" ht="15" customHeight="1" x14ac:dyDescent="0.35">
      <c r="A21" s="219" t="s">
        <v>244</v>
      </c>
      <c r="B21" s="185"/>
      <c r="C21" s="265"/>
      <c r="D21" s="262"/>
      <c r="E21" s="192"/>
      <c r="F21" s="192"/>
      <c r="G21" s="192"/>
      <c r="H21" s="212">
        <f t="shared" si="0"/>
        <v>0</v>
      </c>
      <c r="I21" s="192">
        <f t="shared" si="4"/>
        <v>0</v>
      </c>
      <c r="J21" s="213">
        <f t="shared" si="5"/>
        <v>0</v>
      </c>
      <c r="K21" s="410"/>
      <c r="L21" s="411"/>
      <c r="M21" s="411"/>
      <c r="N21" s="411"/>
      <c r="O21" s="214">
        <f t="shared" si="1"/>
        <v>0</v>
      </c>
      <c r="P21" s="411">
        <f t="shared" si="2"/>
        <v>0</v>
      </c>
      <c r="Q21" s="215">
        <f t="shared" si="3"/>
        <v>0</v>
      </c>
      <c r="R21" s="473"/>
    </row>
    <row r="22" spans="1:20" ht="15" customHeight="1" x14ac:dyDescent="0.35">
      <c r="A22" s="193" t="s">
        <v>246</v>
      </c>
      <c r="B22" s="185"/>
      <c r="C22" s="267"/>
      <c r="D22" s="263"/>
      <c r="E22" s="180"/>
      <c r="F22" s="180"/>
      <c r="G22" s="180"/>
      <c r="H22" s="212">
        <f t="shared" ref="H22:H26" si="6">F22+D22</f>
        <v>0</v>
      </c>
      <c r="I22" s="180">
        <f t="shared" si="4"/>
        <v>0</v>
      </c>
      <c r="J22" s="202">
        <f t="shared" si="5"/>
        <v>0</v>
      </c>
      <c r="K22" s="412"/>
      <c r="L22" s="413"/>
      <c r="M22" s="413"/>
      <c r="N22" s="413"/>
      <c r="O22" s="203">
        <f t="shared" ref="O22:O26" si="7">N22+L22</f>
        <v>0</v>
      </c>
      <c r="P22" s="413">
        <f t="shared" ref="P22:P26" si="8">O22*0.5%</f>
        <v>0</v>
      </c>
      <c r="Q22" s="204">
        <f t="shared" ref="Q22:Q26" si="9">O22-P22</f>
        <v>0</v>
      </c>
      <c r="R22" s="474"/>
    </row>
    <row r="23" spans="1:20" ht="15" customHeight="1" x14ac:dyDescent="0.35">
      <c r="A23" s="193" t="s">
        <v>244</v>
      </c>
      <c r="B23" s="185"/>
      <c r="C23" s="267"/>
      <c r="D23" s="263"/>
      <c r="E23" s="180"/>
      <c r="F23" s="180"/>
      <c r="G23" s="180"/>
      <c r="H23" s="212">
        <f t="shared" si="6"/>
        <v>0</v>
      </c>
      <c r="I23" s="192">
        <f t="shared" ref="I23:I26" si="10">H23*0.5%</f>
        <v>0</v>
      </c>
      <c r="J23" s="213">
        <f t="shared" ref="J23:J26" si="11">H23-I23</f>
        <v>0</v>
      </c>
      <c r="K23" s="410"/>
      <c r="L23" s="411"/>
      <c r="M23" s="411"/>
      <c r="N23" s="411"/>
      <c r="O23" s="214">
        <f t="shared" si="7"/>
        <v>0</v>
      </c>
      <c r="P23" s="411">
        <f t="shared" si="8"/>
        <v>0</v>
      </c>
      <c r="Q23" s="215">
        <f t="shared" si="9"/>
        <v>0</v>
      </c>
      <c r="R23" s="473"/>
    </row>
    <row r="24" spans="1:20" ht="15" customHeight="1" x14ac:dyDescent="0.35">
      <c r="A24" s="219" t="s">
        <v>244</v>
      </c>
      <c r="B24" s="185"/>
      <c r="C24" s="265"/>
      <c r="D24" s="262"/>
      <c r="E24" s="192"/>
      <c r="F24" s="192"/>
      <c r="G24" s="192"/>
      <c r="H24" s="212">
        <f t="shared" si="6"/>
        <v>0</v>
      </c>
      <c r="I24" s="192">
        <f t="shared" si="10"/>
        <v>0</v>
      </c>
      <c r="J24" s="213">
        <f t="shared" si="11"/>
        <v>0</v>
      </c>
      <c r="K24" s="410"/>
      <c r="L24" s="411"/>
      <c r="M24" s="411"/>
      <c r="N24" s="411"/>
      <c r="O24" s="214">
        <f t="shared" si="7"/>
        <v>0</v>
      </c>
      <c r="P24" s="411">
        <f t="shared" si="8"/>
        <v>0</v>
      </c>
      <c r="Q24" s="215">
        <f t="shared" si="9"/>
        <v>0</v>
      </c>
      <c r="R24" s="473"/>
    </row>
    <row r="25" spans="1:20" ht="15" customHeight="1" x14ac:dyDescent="0.35">
      <c r="A25" s="193" t="s">
        <v>246</v>
      </c>
      <c r="B25" s="185"/>
      <c r="C25" s="267"/>
      <c r="D25" s="263"/>
      <c r="E25" s="180"/>
      <c r="F25" s="180"/>
      <c r="G25" s="180"/>
      <c r="H25" s="212">
        <f t="shared" si="6"/>
        <v>0</v>
      </c>
      <c r="I25" s="180">
        <f t="shared" si="10"/>
        <v>0</v>
      </c>
      <c r="J25" s="202">
        <f t="shared" si="11"/>
        <v>0</v>
      </c>
      <c r="K25" s="412"/>
      <c r="L25" s="413"/>
      <c r="M25" s="413"/>
      <c r="N25" s="413"/>
      <c r="O25" s="203">
        <f t="shared" si="7"/>
        <v>0</v>
      </c>
      <c r="P25" s="413">
        <f t="shared" si="8"/>
        <v>0</v>
      </c>
      <c r="Q25" s="204">
        <f t="shared" si="9"/>
        <v>0</v>
      </c>
      <c r="R25" s="474"/>
    </row>
    <row r="26" spans="1:20" ht="15" customHeight="1" x14ac:dyDescent="0.35">
      <c r="A26" s="193" t="s">
        <v>244</v>
      </c>
      <c r="B26" s="185"/>
      <c r="C26" s="267"/>
      <c r="D26" s="263"/>
      <c r="E26" s="180"/>
      <c r="F26" s="180"/>
      <c r="G26" s="180"/>
      <c r="H26" s="212">
        <f t="shared" si="6"/>
        <v>0</v>
      </c>
      <c r="I26" s="192">
        <f t="shared" si="10"/>
        <v>0</v>
      </c>
      <c r="J26" s="213">
        <f t="shared" si="11"/>
        <v>0</v>
      </c>
      <c r="K26" s="410"/>
      <c r="L26" s="411"/>
      <c r="M26" s="411"/>
      <c r="N26" s="411"/>
      <c r="O26" s="214">
        <f t="shared" si="7"/>
        <v>0</v>
      </c>
      <c r="P26" s="411">
        <f t="shared" si="8"/>
        <v>0</v>
      </c>
      <c r="Q26" s="215">
        <f t="shared" si="9"/>
        <v>0</v>
      </c>
      <c r="R26" s="473"/>
    </row>
    <row r="27" spans="1:20" ht="15" customHeight="1" x14ac:dyDescent="0.35">
      <c r="A27" s="193" t="s">
        <v>244</v>
      </c>
      <c r="B27" s="185"/>
      <c r="C27" s="267"/>
      <c r="D27" s="263"/>
      <c r="E27" s="180"/>
      <c r="F27" s="180"/>
      <c r="G27" s="180"/>
      <c r="H27" s="212">
        <f t="shared" ref="H27:H33" si="12">F27+D27</f>
        <v>0</v>
      </c>
      <c r="I27" s="192">
        <f t="shared" si="4"/>
        <v>0</v>
      </c>
      <c r="J27" s="213">
        <f t="shared" si="5"/>
        <v>0</v>
      </c>
      <c r="K27" s="410"/>
      <c r="L27" s="411"/>
      <c r="M27" s="411"/>
      <c r="N27" s="411"/>
      <c r="O27" s="214">
        <f t="shared" ref="O27:O33" si="13">N27+L27</f>
        <v>0</v>
      </c>
      <c r="P27" s="411">
        <f t="shared" ref="P27:P33" si="14">O27*0.5%</f>
        <v>0</v>
      </c>
      <c r="Q27" s="215">
        <f t="shared" ref="Q27:Q33" si="15">O27-P27</f>
        <v>0</v>
      </c>
      <c r="R27" s="473"/>
    </row>
    <row r="28" spans="1:20" ht="15" customHeight="1" x14ac:dyDescent="0.35">
      <c r="A28" s="193" t="s">
        <v>250</v>
      </c>
      <c r="B28" s="185"/>
      <c r="C28" s="267"/>
      <c r="D28" s="263"/>
      <c r="E28" s="180"/>
      <c r="F28" s="180"/>
      <c r="G28" s="180"/>
      <c r="H28" s="212">
        <f t="shared" si="12"/>
        <v>0</v>
      </c>
      <c r="I28" s="180">
        <f t="shared" si="4"/>
        <v>0</v>
      </c>
      <c r="J28" s="202">
        <f t="shared" si="5"/>
        <v>0</v>
      </c>
      <c r="K28" s="412"/>
      <c r="L28" s="413"/>
      <c r="M28" s="413"/>
      <c r="N28" s="413"/>
      <c r="O28" s="203">
        <f t="shared" si="13"/>
        <v>0</v>
      </c>
      <c r="P28" s="413">
        <f t="shared" si="14"/>
        <v>0</v>
      </c>
      <c r="Q28" s="204">
        <f t="shared" si="15"/>
        <v>0</v>
      </c>
      <c r="R28" s="474"/>
    </row>
    <row r="29" spans="1:20" ht="15" customHeight="1" x14ac:dyDescent="0.35">
      <c r="A29" s="193" t="s">
        <v>251</v>
      </c>
      <c r="B29" s="185"/>
      <c r="C29" s="267"/>
      <c r="D29" s="263"/>
      <c r="E29" s="180"/>
      <c r="F29" s="180"/>
      <c r="G29" s="180"/>
      <c r="H29" s="212">
        <f t="shared" si="12"/>
        <v>0</v>
      </c>
      <c r="I29" s="192">
        <f t="shared" si="4"/>
        <v>0</v>
      </c>
      <c r="J29" s="213">
        <f t="shared" si="5"/>
        <v>0</v>
      </c>
      <c r="K29" s="410"/>
      <c r="L29" s="411"/>
      <c r="M29" s="411"/>
      <c r="N29" s="411"/>
      <c r="O29" s="214">
        <f t="shared" si="13"/>
        <v>0</v>
      </c>
      <c r="P29" s="411">
        <f t="shared" si="14"/>
        <v>0</v>
      </c>
      <c r="Q29" s="215">
        <f t="shared" si="15"/>
        <v>0</v>
      </c>
      <c r="R29" s="473"/>
    </row>
    <row r="30" spans="1:20" ht="15" customHeight="1" x14ac:dyDescent="0.35">
      <c r="A30" s="118" t="s">
        <v>250</v>
      </c>
      <c r="B30" s="118"/>
      <c r="C30" s="267"/>
      <c r="D30" s="263"/>
      <c r="E30" s="180"/>
      <c r="F30" s="180"/>
      <c r="G30" s="180"/>
      <c r="H30" s="212">
        <f t="shared" si="12"/>
        <v>0</v>
      </c>
      <c r="I30" s="180">
        <f t="shared" si="4"/>
        <v>0</v>
      </c>
      <c r="J30" s="202">
        <f t="shared" si="5"/>
        <v>0</v>
      </c>
      <c r="K30" s="412"/>
      <c r="L30" s="413"/>
      <c r="M30" s="413"/>
      <c r="N30" s="413"/>
      <c r="O30" s="203">
        <f t="shared" si="13"/>
        <v>0</v>
      </c>
      <c r="P30" s="413">
        <f t="shared" si="14"/>
        <v>0</v>
      </c>
      <c r="Q30" s="204">
        <f t="shared" si="15"/>
        <v>0</v>
      </c>
      <c r="R30" s="474"/>
    </row>
    <row r="31" spans="1:20" ht="15" customHeight="1" x14ac:dyDescent="0.35">
      <c r="A31" s="118" t="s">
        <v>250</v>
      </c>
      <c r="B31" s="118"/>
      <c r="C31" s="267"/>
      <c r="D31" s="263"/>
      <c r="E31" s="180"/>
      <c r="F31" s="180"/>
      <c r="G31" s="180"/>
      <c r="H31" s="212">
        <f t="shared" si="12"/>
        <v>0</v>
      </c>
      <c r="I31" s="192">
        <f t="shared" si="4"/>
        <v>0</v>
      </c>
      <c r="J31" s="213">
        <f t="shared" si="5"/>
        <v>0</v>
      </c>
      <c r="K31" s="410"/>
      <c r="L31" s="411"/>
      <c r="M31" s="411"/>
      <c r="N31" s="411"/>
      <c r="O31" s="214">
        <f t="shared" si="13"/>
        <v>0</v>
      </c>
      <c r="P31" s="411">
        <f t="shared" si="14"/>
        <v>0</v>
      </c>
      <c r="Q31" s="215">
        <f t="shared" si="15"/>
        <v>0</v>
      </c>
      <c r="R31" s="473"/>
    </row>
    <row r="32" spans="1:20" ht="15" customHeight="1" x14ac:dyDescent="0.35">
      <c r="A32" s="118" t="s">
        <v>244</v>
      </c>
      <c r="B32" s="118"/>
      <c r="C32" s="267"/>
      <c r="D32" s="263"/>
      <c r="E32" s="180"/>
      <c r="F32" s="180"/>
      <c r="G32" s="180"/>
      <c r="H32" s="212">
        <f t="shared" si="12"/>
        <v>0</v>
      </c>
      <c r="I32" s="180">
        <f t="shared" si="4"/>
        <v>0</v>
      </c>
      <c r="J32" s="202">
        <f t="shared" si="5"/>
        <v>0</v>
      </c>
      <c r="K32" s="412"/>
      <c r="L32" s="413"/>
      <c r="M32" s="413"/>
      <c r="N32" s="413"/>
      <c r="O32" s="203">
        <f t="shared" si="13"/>
        <v>0</v>
      </c>
      <c r="P32" s="413">
        <f t="shared" si="14"/>
        <v>0</v>
      </c>
      <c r="Q32" s="204">
        <f t="shared" si="15"/>
        <v>0</v>
      </c>
      <c r="R32" s="474"/>
    </row>
    <row r="33" spans="1:20" ht="15" customHeight="1" x14ac:dyDescent="0.35">
      <c r="A33" s="193" t="s">
        <v>245</v>
      </c>
      <c r="B33" s="185"/>
      <c r="C33" s="267"/>
      <c r="D33" s="263"/>
      <c r="E33" s="180"/>
      <c r="F33" s="180"/>
      <c r="G33" s="180"/>
      <c r="H33" s="212">
        <f t="shared" si="12"/>
        <v>0</v>
      </c>
      <c r="I33" s="192">
        <f t="shared" si="4"/>
        <v>0</v>
      </c>
      <c r="J33" s="213">
        <f t="shared" si="5"/>
        <v>0</v>
      </c>
      <c r="K33" s="410"/>
      <c r="L33" s="411"/>
      <c r="M33" s="411"/>
      <c r="N33" s="411"/>
      <c r="O33" s="214">
        <f t="shared" si="13"/>
        <v>0</v>
      </c>
      <c r="P33" s="411">
        <f t="shared" si="14"/>
        <v>0</v>
      </c>
      <c r="Q33" s="215">
        <f t="shared" si="15"/>
        <v>0</v>
      </c>
      <c r="R33" s="473"/>
    </row>
    <row r="34" spans="1:20" ht="15" customHeight="1" x14ac:dyDescent="0.35">
      <c r="A34" s="193" t="s">
        <v>244</v>
      </c>
      <c r="B34" s="185"/>
      <c r="C34" s="267"/>
      <c r="D34" s="263"/>
      <c r="E34" s="180"/>
      <c r="F34" s="180"/>
      <c r="G34" s="180"/>
      <c r="H34" s="212">
        <f t="shared" si="0"/>
        <v>0</v>
      </c>
      <c r="I34" s="180">
        <f t="shared" ref="I34:I37" si="16">H34*0.5%</f>
        <v>0</v>
      </c>
      <c r="J34" s="202">
        <f t="shared" ref="J34:J37" si="17">H34-I34</f>
        <v>0</v>
      </c>
      <c r="K34" s="412"/>
      <c r="L34" s="413"/>
      <c r="M34" s="413"/>
      <c r="N34" s="413"/>
      <c r="O34" s="203">
        <f t="shared" si="1"/>
        <v>0</v>
      </c>
      <c r="P34" s="413">
        <f t="shared" si="2"/>
        <v>0</v>
      </c>
      <c r="Q34" s="204">
        <f t="shared" si="3"/>
        <v>0</v>
      </c>
      <c r="R34" s="474"/>
    </row>
    <row r="35" spans="1:20" x14ac:dyDescent="0.35">
      <c r="A35" s="193" t="s">
        <v>250</v>
      </c>
      <c r="B35" s="185"/>
      <c r="C35" s="267"/>
      <c r="D35" s="263"/>
      <c r="E35" s="180"/>
      <c r="F35" s="180"/>
      <c r="G35" s="180"/>
      <c r="H35" s="212">
        <f t="shared" si="0"/>
        <v>0</v>
      </c>
      <c r="I35" s="180">
        <f t="shared" si="16"/>
        <v>0</v>
      </c>
      <c r="J35" s="202">
        <f t="shared" si="17"/>
        <v>0</v>
      </c>
      <c r="K35" s="412"/>
      <c r="L35" s="413"/>
      <c r="M35" s="413"/>
      <c r="N35" s="413"/>
      <c r="O35" s="203">
        <f t="shared" si="1"/>
        <v>0</v>
      </c>
      <c r="P35" s="413">
        <f t="shared" si="2"/>
        <v>0</v>
      </c>
      <c r="Q35" s="204">
        <f t="shared" si="3"/>
        <v>0</v>
      </c>
      <c r="R35" s="474"/>
    </row>
    <row r="36" spans="1:20" x14ac:dyDescent="0.35">
      <c r="A36" s="193" t="s">
        <v>251</v>
      </c>
      <c r="B36" s="185"/>
      <c r="C36" s="267"/>
      <c r="D36" s="263"/>
      <c r="E36" s="180"/>
      <c r="F36" s="180"/>
      <c r="G36" s="180"/>
      <c r="H36" s="212">
        <f t="shared" si="0"/>
        <v>0</v>
      </c>
      <c r="I36" s="180">
        <f t="shared" si="16"/>
        <v>0</v>
      </c>
      <c r="J36" s="202">
        <f t="shared" si="17"/>
        <v>0</v>
      </c>
      <c r="K36" s="412"/>
      <c r="L36" s="413"/>
      <c r="M36" s="413"/>
      <c r="N36" s="413"/>
      <c r="O36" s="203">
        <f t="shared" si="1"/>
        <v>0</v>
      </c>
      <c r="P36" s="413">
        <f t="shared" si="2"/>
        <v>0</v>
      </c>
      <c r="Q36" s="204">
        <f t="shared" si="3"/>
        <v>0</v>
      </c>
      <c r="R36" s="474"/>
    </row>
    <row r="37" spans="1:20" ht="15" thickBot="1" x14ac:dyDescent="0.4">
      <c r="A37" s="323" t="s">
        <v>250</v>
      </c>
      <c r="B37" s="322"/>
      <c r="C37" s="268"/>
      <c r="D37" s="264"/>
      <c r="E37" s="237"/>
      <c r="F37" s="237"/>
      <c r="G37" s="237"/>
      <c r="H37" s="212">
        <f t="shared" si="0"/>
        <v>0</v>
      </c>
      <c r="I37" s="237">
        <f t="shared" si="16"/>
        <v>0</v>
      </c>
      <c r="J37" s="239">
        <f t="shared" si="17"/>
        <v>0</v>
      </c>
      <c r="K37" s="414"/>
      <c r="L37" s="415"/>
      <c r="M37" s="415"/>
      <c r="N37" s="415"/>
      <c r="O37" s="240">
        <f t="shared" si="1"/>
        <v>0</v>
      </c>
      <c r="P37" s="415">
        <f t="shared" si="2"/>
        <v>0</v>
      </c>
      <c r="Q37" s="241">
        <f t="shared" si="3"/>
        <v>0</v>
      </c>
      <c r="R37" s="475"/>
    </row>
    <row r="38" spans="1:20" s="476" customFormat="1" ht="15" thickBot="1" x14ac:dyDescent="0.4">
      <c r="C38" s="417" t="s">
        <v>52</v>
      </c>
      <c r="D38" s="418">
        <f>MAXA(D18:D37)</f>
        <v>0</v>
      </c>
      <c r="E38" s="418">
        <f t="shared" ref="E38:Q38" si="18">SUM(E18:E37)</f>
        <v>0</v>
      </c>
      <c r="F38" s="418">
        <f>MAXA(F18:F37)</f>
        <v>0</v>
      </c>
      <c r="G38" s="418">
        <f>SUM(G18:G37)</f>
        <v>0</v>
      </c>
      <c r="H38" s="418">
        <f>MAXA(H18:H37)</f>
        <v>0</v>
      </c>
      <c r="I38" s="418">
        <f t="shared" si="18"/>
        <v>0</v>
      </c>
      <c r="J38" s="418">
        <f>SUM(J18:J37)</f>
        <v>0</v>
      </c>
      <c r="K38" s="418">
        <f>MAXA(K18:K37)</f>
        <v>0</v>
      </c>
      <c r="L38" s="418">
        <f t="shared" si="18"/>
        <v>0</v>
      </c>
      <c r="M38" s="418">
        <f>MAXA(M18:M37)</f>
        <v>0</v>
      </c>
      <c r="N38" s="418">
        <f t="shared" si="18"/>
        <v>0</v>
      </c>
      <c r="O38" s="418">
        <f t="shared" si="18"/>
        <v>0</v>
      </c>
      <c r="P38" s="418">
        <f t="shared" si="18"/>
        <v>0</v>
      </c>
      <c r="Q38" s="419">
        <f t="shared" si="18"/>
        <v>0</v>
      </c>
      <c r="R38" s="477"/>
    </row>
    <row r="40" spans="1:20" ht="15" thickBot="1" x14ac:dyDescent="0.4"/>
    <row r="41" spans="1:20" ht="15.75" customHeight="1" x14ac:dyDescent="0.45">
      <c r="A41" s="1639" t="s">
        <v>375</v>
      </c>
      <c r="B41" s="1640"/>
      <c r="C41" s="1640"/>
      <c r="D41" s="1640"/>
      <c r="E41" s="1640"/>
      <c r="F41" s="1640"/>
      <c r="G41" s="1640"/>
      <c r="H41" s="1640"/>
      <c r="I41" s="1640"/>
      <c r="J41" s="1640"/>
      <c r="K41" s="1640"/>
      <c r="L41" s="1640"/>
      <c r="M41" s="1640"/>
      <c r="N41" s="1640"/>
      <c r="O41" s="1640"/>
      <c r="P41" s="1640"/>
      <c r="Q41" s="1640"/>
      <c r="R41" s="1640"/>
      <c r="S41" s="1640"/>
      <c r="T41" s="1641"/>
    </row>
    <row r="42" spans="1:20" ht="78" customHeight="1" x14ac:dyDescent="0.35">
      <c r="A42" s="1616" t="s">
        <v>356</v>
      </c>
      <c r="B42" s="1618" t="s">
        <v>376</v>
      </c>
      <c r="C42" s="376" t="s">
        <v>377</v>
      </c>
      <c r="D42" s="377" t="s">
        <v>378</v>
      </c>
      <c r="E42" s="376" t="s">
        <v>379</v>
      </c>
      <c r="F42" s="378" t="s">
        <v>380</v>
      </c>
      <c r="G42" s="378" t="s">
        <v>381</v>
      </c>
      <c r="H42" s="377" t="s">
        <v>382</v>
      </c>
      <c r="I42" s="377" t="s">
        <v>380</v>
      </c>
      <c r="J42" s="1636" t="s">
        <v>383</v>
      </c>
      <c r="K42" s="379" t="s">
        <v>381</v>
      </c>
      <c r="L42" s="377" t="s">
        <v>384</v>
      </c>
      <c r="M42" s="379" t="s">
        <v>385</v>
      </c>
      <c r="N42" s="377" t="s">
        <v>386</v>
      </c>
      <c r="O42" s="379" t="s">
        <v>387</v>
      </c>
      <c r="P42" s="379" t="s">
        <v>388</v>
      </c>
      <c r="Q42" s="379" t="s">
        <v>389</v>
      </c>
      <c r="R42" s="379" t="s">
        <v>390</v>
      </c>
      <c r="S42" s="379" t="s">
        <v>391</v>
      </c>
      <c r="T42" s="380" t="s">
        <v>392</v>
      </c>
    </row>
    <row r="43" spans="1:20" x14ac:dyDescent="0.35">
      <c r="A43" s="1616"/>
      <c r="B43" s="1618"/>
      <c r="C43" s="844" t="s">
        <v>393</v>
      </c>
      <c r="D43" s="845" t="s">
        <v>326</v>
      </c>
      <c r="E43" s="844" t="s">
        <v>394</v>
      </c>
      <c r="F43" s="844" t="s">
        <v>395</v>
      </c>
      <c r="G43" s="844" t="s">
        <v>326</v>
      </c>
      <c r="H43" s="377" t="s">
        <v>394</v>
      </c>
      <c r="I43" s="844" t="s">
        <v>395</v>
      </c>
      <c r="J43" s="1636"/>
      <c r="K43" s="844" t="s">
        <v>326</v>
      </c>
      <c r="L43" s="844" t="s">
        <v>326</v>
      </c>
      <c r="M43" s="844" t="s">
        <v>326</v>
      </c>
      <c r="N43" s="844" t="s">
        <v>328</v>
      </c>
      <c r="O43" s="844" t="s">
        <v>328</v>
      </c>
      <c r="P43" s="844" t="s">
        <v>326</v>
      </c>
      <c r="Q43" s="846" t="s">
        <v>328</v>
      </c>
      <c r="R43" s="846" t="s">
        <v>374</v>
      </c>
      <c r="S43" s="844" t="s">
        <v>326</v>
      </c>
      <c r="T43" s="847" t="s">
        <v>374</v>
      </c>
    </row>
    <row r="44" spans="1:20" x14ac:dyDescent="0.35">
      <c r="A44" s="193" t="s">
        <v>244</v>
      </c>
      <c r="B44" s="388" t="e">
        <f>VLOOKUP(A44,'EXTRA-urbano_PIANO_INV-INFR '!$D$72:$H$92,2,FALSE)</f>
        <v>#N/A</v>
      </c>
      <c r="C44" s="389"/>
      <c r="D44" s="390"/>
      <c r="E44" s="118"/>
      <c r="F44" s="181"/>
      <c r="G44" s="180"/>
      <c r="H44" s="556"/>
      <c r="I44" s="447"/>
      <c r="J44" s="182"/>
      <c r="K44" s="179"/>
      <c r="L44" s="180"/>
      <c r="M44" s="201">
        <f>K44+L44</f>
        <v>0</v>
      </c>
      <c r="N44" s="183"/>
      <c r="O44" s="183"/>
      <c r="P44" s="180"/>
      <c r="Q44" s="118"/>
      <c r="R44" s="118"/>
      <c r="S44" s="180"/>
      <c r="T44" s="448"/>
    </row>
    <row r="45" spans="1:20" x14ac:dyDescent="0.35">
      <c r="A45" s="751" t="s">
        <v>246</v>
      </c>
      <c r="B45" s="388" t="e">
        <f>VLOOKUP(A45,'EXTRA-urbano_PIANO_INV-INFR '!$D$72:$H$92,2,FALSE)</f>
        <v>#N/A</v>
      </c>
      <c r="C45" s="391"/>
      <c r="D45" s="392"/>
      <c r="E45" s="391"/>
      <c r="F45" s="186"/>
      <c r="G45" s="390"/>
      <c r="H45" s="558"/>
      <c r="I45" s="447"/>
      <c r="J45" s="182"/>
      <c r="K45" s="179"/>
      <c r="L45" s="180"/>
      <c r="M45" s="201">
        <f t="shared" ref="M45:M73" si="19">K45+L45</f>
        <v>0</v>
      </c>
      <c r="N45" s="183"/>
      <c r="O45" s="183"/>
      <c r="P45" s="180"/>
      <c r="Q45" s="118"/>
      <c r="R45" s="118"/>
      <c r="S45" s="180"/>
      <c r="T45" s="448"/>
    </row>
    <row r="46" spans="1:20" x14ac:dyDescent="0.35">
      <c r="A46" s="751" t="s">
        <v>245</v>
      </c>
      <c r="B46" s="388" t="e">
        <f>VLOOKUP(A46,'EXTRA-urbano_PIANO_INV-INFR '!$D$72:$H$92,2,FALSE)</f>
        <v>#N/A</v>
      </c>
      <c r="C46" s="112"/>
      <c r="D46" s="390"/>
      <c r="E46" s="118"/>
      <c r="F46" s="181"/>
      <c r="G46" s="179"/>
      <c r="H46" s="118"/>
      <c r="I46" s="447"/>
      <c r="J46" s="182"/>
      <c r="K46" s="179"/>
      <c r="L46" s="180"/>
      <c r="M46" s="201">
        <f t="shared" si="19"/>
        <v>0</v>
      </c>
      <c r="N46" s="183"/>
      <c r="O46" s="118"/>
      <c r="P46" s="180"/>
      <c r="Q46" s="118"/>
      <c r="R46" s="118"/>
      <c r="S46" s="180"/>
      <c r="T46" s="448"/>
    </row>
    <row r="47" spans="1:20" x14ac:dyDescent="0.35">
      <c r="A47" s="751" t="s">
        <v>248</v>
      </c>
      <c r="B47" s="388" t="e">
        <f>VLOOKUP(A47,'EXTRA-urbano_PIANO_INV-INFR '!$D$72:$H$92,2,FALSE)</f>
        <v>#N/A</v>
      </c>
      <c r="C47" s="112"/>
      <c r="D47" s="390"/>
      <c r="E47" s="118"/>
      <c r="F47" s="181"/>
      <c r="G47" s="179"/>
      <c r="H47" s="118"/>
      <c r="I47" s="447"/>
      <c r="J47" s="182"/>
      <c r="K47" s="179"/>
      <c r="L47" s="180"/>
      <c r="M47" s="201">
        <f t="shared" si="19"/>
        <v>0</v>
      </c>
      <c r="N47" s="183"/>
      <c r="O47" s="118"/>
      <c r="P47" s="180"/>
      <c r="Q47" s="118"/>
      <c r="R47" s="118"/>
      <c r="S47" s="180"/>
      <c r="T47" s="448"/>
    </row>
    <row r="48" spans="1:20" x14ac:dyDescent="0.35">
      <c r="A48" s="193" t="s">
        <v>244</v>
      </c>
      <c r="B48" s="388" t="e">
        <f>VLOOKUP(A48,'EXTRA-urbano_PIANO_INV-INFR '!$D$72:$H$92,2,FALSE)</f>
        <v>#N/A</v>
      </c>
      <c r="C48" s="389"/>
      <c r="D48" s="390"/>
      <c r="E48" s="118"/>
      <c r="F48" s="181"/>
      <c r="G48" s="180"/>
      <c r="H48" s="556"/>
      <c r="I48" s="447"/>
      <c r="J48" s="182"/>
      <c r="K48" s="179"/>
      <c r="L48" s="180"/>
      <c r="M48" s="201">
        <f t="shared" si="19"/>
        <v>0</v>
      </c>
      <c r="N48" s="183"/>
      <c r="O48" s="183"/>
      <c r="P48" s="180"/>
      <c r="Q48" s="118"/>
      <c r="R48" s="118"/>
      <c r="S48" s="180"/>
      <c r="T48" s="448"/>
    </row>
    <row r="49" spans="1:20" x14ac:dyDescent="0.35">
      <c r="A49" s="751" t="s">
        <v>246</v>
      </c>
      <c r="B49" s="388" t="e">
        <f>VLOOKUP(A49,'EXTRA-urbano_PIANO_INV-INFR '!$D$72:$H$92,2,FALSE)</f>
        <v>#N/A</v>
      </c>
      <c r="C49" s="391"/>
      <c r="D49" s="392"/>
      <c r="E49" s="391"/>
      <c r="F49" s="186"/>
      <c r="G49" s="390"/>
      <c r="H49" s="558"/>
      <c r="I49" s="447"/>
      <c r="J49" s="182"/>
      <c r="K49" s="179"/>
      <c r="L49" s="180"/>
      <c r="M49" s="201">
        <f t="shared" ref="M49:M66" si="20">K49+L49</f>
        <v>0</v>
      </c>
      <c r="N49" s="183"/>
      <c r="O49" s="183"/>
      <c r="P49" s="180"/>
      <c r="Q49" s="118"/>
      <c r="R49" s="118"/>
      <c r="S49" s="180"/>
      <c r="T49" s="448"/>
    </row>
    <row r="50" spans="1:20" x14ac:dyDescent="0.35">
      <c r="A50" s="751" t="s">
        <v>245</v>
      </c>
      <c r="B50" s="388" t="e">
        <f>VLOOKUP(A50,'EXTRA-urbano_PIANO_INV-INFR '!$D$72:$H$92,2,FALSE)</f>
        <v>#N/A</v>
      </c>
      <c r="C50" s="112"/>
      <c r="D50" s="390"/>
      <c r="E50" s="118"/>
      <c r="F50" s="181"/>
      <c r="G50" s="179"/>
      <c r="H50" s="118"/>
      <c r="I50" s="447"/>
      <c r="J50" s="182"/>
      <c r="K50" s="179"/>
      <c r="L50" s="180"/>
      <c r="M50" s="201">
        <f t="shared" si="20"/>
        <v>0</v>
      </c>
      <c r="N50" s="183"/>
      <c r="O50" s="118"/>
      <c r="P50" s="180"/>
      <c r="Q50" s="118"/>
      <c r="R50" s="118"/>
      <c r="S50" s="180"/>
      <c r="T50" s="448"/>
    </row>
    <row r="51" spans="1:20" x14ac:dyDescent="0.35">
      <c r="A51" s="751" t="s">
        <v>248</v>
      </c>
      <c r="B51" s="388" t="e">
        <f>VLOOKUP(A51,'EXTRA-urbano_PIANO_INV-INFR '!$D$72:$H$92,2,FALSE)</f>
        <v>#N/A</v>
      </c>
      <c r="C51" s="112"/>
      <c r="D51" s="390"/>
      <c r="E51" s="118"/>
      <c r="F51" s="181"/>
      <c r="G51" s="179"/>
      <c r="H51" s="118"/>
      <c r="I51" s="447"/>
      <c r="J51" s="182"/>
      <c r="K51" s="179"/>
      <c r="L51" s="180"/>
      <c r="M51" s="201">
        <f t="shared" si="20"/>
        <v>0</v>
      </c>
      <c r="N51" s="183"/>
      <c r="O51" s="118"/>
      <c r="P51" s="180"/>
      <c r="Q51" s="118"/>
      <c r="R51" s="118"/>
      <c r="S51" s="180"/>
      <c r="T51" s="448"/>
    </row>
    <row r="52" spans="1:20" x14ac:dyDescent="0.35">
      <c r="A52" s="193" t="s">
        <v>244</v>
      </c>
      <c r="B52" s="388" t="e">
        <f>VLOOKUP(A52,'EXTRA-urbano_PIANO_INV-INFR '!$D$72:$H$92,2,FALSE)</f>
        <v>#N/A</v>
      </c>
      <c r="C52" s="389"/>
      <c r="D52" s="390"/>
      <c r="E52" s="118"/>
      <c r="F52" s="181"/>
      <c r="G52" s="180"/>
      <c r="H52" s="556"/>
      <c r="I52" s="447"/>
      <c r="J52" s="182"/>
      <c r="K52" s="179"/>
      <c r="L52" s="180"/>
      <c r="M52" s="201">
        <f t="shared" si="20"/>
        <v>0</v>
      </c>
      <c r="N52" s="183"/>
      <c r="O52" s="183"/>
      <c r="P52" s="180"/>
      <c r="Q52" s="118"/>
      <c r="R52" s="118"/>
      <c r="S52" s="180"/>
      <c r="T52" s="448"/>
    </row>
    <row r="53" spans="1:20" x14ac:dyDescent="0.35">
      <c r="A53" s="751" t="s">
        <v>246</v>
      </c>
      <c r="B53" s="388" t="e">
        <f>VLOOKUP(A53,'EXTRA-urbano_PIANO_INV-INFR '!$D$72:$H$92,2,FALSE)</f>
        <v>#N/A</v>
      </c>
      <c r="C53" s="391"/>
      <c r="D53" s="392"/>
      <c r="E53" s="391"/>
      <c r="F53" s="186"/>
      <c r="G53" s="390"/>
      <c r="H53" s="558"/>
      <c r="I53" s="447"/>
      <c r="J53" s="182"/>
      <c r="K53" s="179"/>
      <c r="L53" s="180"/>
      <c r="M53" s="201">
        <f t="shared" si="20"/>
        <v>0</v>
      </c>
      <c r="N53" s="183"/>
      <c r="O53" s="183"/>
      <c r="P53" s="180"/>
      <c r="Q53" s="118"/>
      <c r="R53" s="118"/>
      <c r="S53" s="180"/>
      <c r="T53" s="448"/>
    </row>
    <row r="54" spans="1:20" x14ac:dyDescent="0.35">
      <c r="A54" s="751" t="s">
        <v>245</v>
      </c>
      <c r="B54" s="388" t="e">
        <f>VLOOKUP(A54,'EXTRA-urbano_PIANO_INV-INFR '!$D$72:$H$92,2,FALSE)</f>
        <v>#N/A</v>
      </c>
      <c r="C54" s="112"/>
      <c r="D54" s="390"/>
      <c r="E54" s="118"/>
      <c r="F54" s="181"/>
      <c r="G54" s="179"/>
      <c r="H54" s="118"/>
      <c r="I54" s="447"/>
      <c r="J54" s="182"/>
      <c r="K54" s="179"/>
      <c r="L54" s="180"/>
      <c r="M54" s="201">
        <f t="shared" si="20"/>
        <v>0</v>
      </c>
      <c r="N54" s="183"/>
      <c r="O54" s="118"/>
      <c r="P54" s="180"/>
      <c r="Q54" s="118"/>
      <c r="R54" s="118"/>
      <c r="S54" s="180"/>
      <c r="T54" s="448"/>
    </row>
    <row r="55" spans="1:20" x14ac:dyDescent="0.35">
      <c r="A55" s="751" t="s">
        <v>248</v>
      </c>
      <c r="B55" s="388" t="e">
        <f>VLOOKUP(A55,'EXTRA-urbano_PIANO_INV-INFR '!$D$72:$H$92,2,FALSE)</f>
        <v>#N/A</v>
      </c>
      <c r="C55" s="112"/>
      <c r="D55" s="390"/>
      <c r="E55" s="118"/>
      <c r="F55" s="181"/>
      <c r="G55" s="179"/>
      <c r="H55" s="118"/>
      <c r="I55" s="447"/>
      <c r="J55" s="182"/>
      <c r="K55" s="179"/>
      <c r="L55" s="180"/>
      <c r="M55" s="201">
        <f t="shared" si="20"/>
        <v>0</v>
      </c>
      <c r="N55" s="183"/>
      <c r="O55" s="118"/>
      <c r="P55" s="180"/>
      <c r="Q55" s="118"/>
      <c r="R55" s="118"/>
      <c r="S55" s="180"/>
      <c r="T55" s="448"/>
    </row>
    <row r="56" spans="1:20" x14ac:dyDescent="0.35">
      <c r="A56" s="193" t="s">
        <v>244</v>
      </c>
      <c r="B56" s="388" t="e">
        <f>VLOOKUP(A56,'EXTRA-urbano_PIANO_INV-INFR '!$D$72:$H$92,2,FALSE)</f>
        <v>#N/A</v>
      </c>
      <c r="C56" s="389"/>
      <c r="D56" s="390"/>
      <c r="E56" s="118"/>
      <c r="F56" s="181"/>
      <c r="G56" s="180"/>
      <c r="H56" s="556"/>
      <c r="I56" s="447"/>
      <c r="J56" s="182"/>
      <c r="K56" s="179"/>
      <c r="L56" s="180"/>
      <c r="M56" s="201">
        <f t="shared" si="20"/>
        <v>0</v>
      </c>
      <c r="N56" s="183"/>
      <c r="O56" s="183"/>
      <c r="P56" s="180"/>
      <c r="Q56" s="118"/>
      <c r="R56" s="118"/>
      <c r="S56" s="180"/>
      <c r="T56" s="448"/>
    </row>
    <row r="57" spans="1:20" x14ac:dyDescent="0.35">
      <c r="A57" s="751" t="s">
        <v>246</v>
      </c>
      <c r="B57" s="388" t="e">
        <f>VLOOKUP(A57,'EXTRA-urbano_PIANO_INV-INFR '!$D$72:$H$92,2,FALSE)</f>
        <v>#N/A</v>
      </c>
      <c r="C57" s="391"/>
      <c r="D57" s="392"/>
      <c r="E57" s="391"/>
      <c r="F57" s="186"/>
      <c r="G57" s="390"/>
      <c r="H57" s="558"/>
      <c r="I57" s="447"/>
      <c r="J57" s="182"/>
      <c r="K57" s="179"/>
      <c r="L57" s="180"/>
      <c r="M57" s="201">
        <f t="shared" si="20"/>
        <v>0</v>
      </c>
      <c r="N57" s="183"/>
      <c r="O57" s="183"/>
      <c r="P57" s="180"/>
      <c r="Q57" s="118"/>
      <c r="R57" s="118"/>
      <c r="S57" s="180"/>
      <c r="T57" s="448"/>
    </row>
    <row r="58" spans="1:20" x14ac:dyDescent="0.35">
      <c r="A58" s="751" t="s">
        <v>245</v>
      </c>
      <c r="B58" s="388" t="e">
        <f>VLOOKUP(A58,'EXTRA-urbano_PIANO_INV-INFR '!$D$72:$H$92,2,FALSE)</f>
        <v>#N/A</v>
      </c>
      <c r="C58" s="112"/>
      <c r="D58" s="390"/>
      <c r="E58" s="118"/>
      <c r="F58" s="181"/>
      <c r="G58" s="179"/>
      <c r="H58" s="118"/>
      <c r="I58" s="447"/>
      <c r="J58" s="182"/>
      <c r="K58" s="179"/>
      <c r="L58" s="180"/>
      <c r="M58" s="201">
        <f t="shared" si="20"/>
        <v>0</v>
      </c>
      <c r="N58" s="183"/>
      <c r="O58" s="118"/>
      <c r="P58" s="180"/>
      <c r="Q58" s="118"/>
      <c r="R58" s="118"/>
      <c r="S58" s="180"/>
      <c r="T58" s="448"/>
    </row>
    <row r="59" spans="1:20" x14ac:dyDescent="0.35">
      <c r="A59" s="751" t="s">
        <v>248</v>
      </c>
      <c r="B59" s="388" t="e">
        <f>VLOOKUP(A59,'EXTRA-urbano_PIANO_INV-INFR '!$D$72:$H$92,2,FALSE)</f>
        <v>#N/A</v>
      </c>
      <c r="C59" s="112"/>
      <c r="D59" s="390"/>
      <c r="E59" s="118"/>
      <c r="F59" s="181"/>
      <c r="G59" s="179"/>
      <c r="H59" s="118"/>
      <c r="I59" s="447"/>
      <c r="J59" s="182"/>
      <c r="K59" s="179"/>
      <c r="L59" s="180"/>
      <c r="M59" s="201">
        <f t="shared" si="20"/>
        <v>0</v>
      </c>
      <c r="N59" s="183"/>
      <c r="O59" s="118"/>
      <c r="P59" s="180"/>
      <c r="Q59" s="118"/>
      <c r="R59" s="118"/>
      <c r="S59" s="180"/>
      <c r="T59" s="448"/>
    </row>
    <row r="60" spans="1:20" x14ac:dyDescent="0.35">
      <c r="A60" s="193" t="s">
        <v>244</v>
      </c>
      <c r="B60" s="388" t="e">
        <f>VLOOKUP(A60,'EXTRA-urbano_PIANO_INV-INFR '!$D$72:$H$92,2,FALSE)</f>
        <v>#N/A</v>
      </c>
      <c r="C60" s="389"/>
      <c r="D60" s="390"/>
      <c r="E60" s="118"/>
      <c r="F60" s="181"/>
      <c r="G60" s="180"/>
      <c r="H60" s="556"/>
      <c r="I60" s="447"/>
      <c r="J60" s="182"/>
      <c r="K60" s="179"/>
      <c r="L60" s="180"/>
      <c r="M60" s="201">
        <f t="shared" si="20"/>
        <v>0</v>
      </c>
      <c r="N60" s="183"/>
      <c r="O60" s="183"/>
      <c r="P60" s="180"/>
      <c r="Q60" s="118"/>
      <c r="R60" s="118"/>
      <c r="S60" s="180"/>
      <c r="T60" s="448"/>
    </row>
    <row r="61" spans="1:20" x14ac:dyDescent="0.35">
      <c r="A61" s="751" t="s">
        <v>246</v>
      </c>
      <c r="B61" s="388" t="e">
        <f>VLOOKUP(A61,'EXTRA-urbano_PIANO_INV-INFR '!$D$72:$H$92,2,FALSE)</f>
        <v>#N/A</v>
      </c>
      <c r="C61" s="391"/>
      <c r="D61" s="392"/>
      <c r="E61" s="391"/>
      <c r="F61" s="186"/>
      <c r="G61" s="390"/>
      <c r="H61" s="558"/>
      <c r="I61" s="447"/>
      <c r="J61" s="182"/>
      <c r="K61" s="179"/>
      <c r="L61" s="180"/>
      <c r="M61" s="201">
        <f t="shared" si="20"/>
        <v>0</v>
      </c>
      <c r="N61" s="183"/>
      <c r="O61" s="183"/>
      <c r="P61" s="180"/>
      <c r="Q61" s="118"/>
      <c r="R61" s="118"/>
      <c r="S61" s="180"/>
      <c r="T61" s="448"/>
    </row>
    <row r="62" spans="1:20" x14ac:dyDescent="0.35">
      <c r="A62" s="751" t="s">
        <v>245</v>
      </c>
      <c r="B62" s="388" t="e">
        <f>VLOOKUP(A62,'EXTRA-urbano_PIANO_INV-INFR '!$D$72:$H$92,2,FALSE)</f>
        <v>#N/A</v>
      </c>
      <c r="C62" s="112"/>
      <c r="D62" s="390"/>
      <c r="E62" s="118"/>
      <c r="F62" s="181"/>
      <c r="G62" s="179"/>
      <c r="H62" s="118"/>
      <c r="I62" s="447"/>
      <c r="J62" s="182"/>
      <c r="K62" s="179"/>
      <c r="L62" s="180"/>
      <c r="M62" s="201">
        <f t="shared" si="20"/>
        <v>0</v>
      </c>
      <c r="N62" s="183"/>
      <c r="O62" s="118"/>
      <c r="P62" s="180"/>
      <c r="Q62" s="118"/>
      <c r="R62" s="118"/>
      <c r="S62" s="180"/>
      <c r="T62" s="448"/>
    </row>
    <row r="63" spans="1:20" x14ac:dyDescent="0.35">
      <c r="A63" s="751" t="s">
        <v>248</v>
      </c>
      <c r="B63" s="388" t="e">
        <f>VLOOKUP(A63,'EXTRA-urbano_PIANO_INV-INFR '!$D$72:$H$92,2,FALSE)</f>
        <v>#N/A</v>
      </c>
      <c r="C63" s="112"/>
      <c r="D63" s="390"/>
      <c r="E63" s="118"/>
      <c r="F63" s="181"/>
      <c r="G63" s="179"/>
      <c r="H63" s="118"/>
      <c r="I63" s="447"/>
      <c r="J63" s="182"/>
      <c r="K63" s="179"/>
      <c r="L63" s="180"/>
      <c r="M63" s="201">
        <f t="shared" si="20"/>
        <v>0</v>
      </c>
      <c r="N63" s="183"/>
      <c r="O63" s="118"/>
      <c r="P63" s="180"/>
      <c r="Q63" s="118"/>
      <c r="R63" s="118"/>
      <c r="S63" s="180"/>
      <c r="T63" s="448"/>
    </row>
    <row r="64" spans="1:20" x14ac:dyDescent="0.35">
      <c r="A64" s="193" t="s">
        <v>244</v>
      </c>
      <c r="B64" s="388" t="e">
        <f>VLOOKUP(A64,'EXTRA-urbano_PIANO_INV-INFR '!$D$72:$H$92,2,FALSE)</f>
        <v>#N/A</v>
      </c>
      <c r="C64" s="389"/>
      <c r="D64" s="390"/>
      <c r="E64" s="118"/>
      <c r="F64" s="181"/>
      <c r="G64" s="180"/>
      <c r="H64" s="556"/>
      <c r="I64" s="447"/>
      <c r="J64" s="182"/>
      <c r="K64" s="179"/>
      <c r="L64" s="180"/>
      <c r="M64" s="201">
        <f t="shared" si="20"/>
        <v>0</v>
      </c>
      <c r="N64" s="183"/>
      <c r="O64" s="183"/>
      <c r="P64" s="180"/>
      <c r="Q64" s="118"/>
      <c r="R64" s="118"/>
      <c r="S64" s="180"/>
      <c r="T64" s="448"/>
    </row>
    <row r="65" spans="1:20" x14ac:dyDescent="0.35">
      <c r="A65" s="751" t="s">
        <v>246</v>
      </c>
      <c r="B65" s="388" t="e">
        <f>VLOOKUP(A65,'EXTRA-urbano_PIANO_INV-INFR '!$D$72:$H$92,2,FALSE)</f>
        <v>#N/A</v>
      </c>
      <c r="C65" s="391"/>
      <c r="D65" s="392"/>
      <c r="E65" s="391"/>
      <c r="F65" s="186"/>
      <c r="G65" s="390"/>
      <c r="H65" s="558"/>
      <c r="I65" s="447"/>
      <c r="J65" s="182"/>
      <c r="K65" s="179"/>
      <c r="L65" s="180"/>
      <c r="M65" s="201">
        <f t="shared" si="20"/>
        <v>0</v>
      </c>
      <c r="N65" s="183"/>
      <c r="O65" s="183"/>
      <c r="P65" s="180"/>
      <c r="Q65" s="118"/>
      <c r="R65" s="118"/>
      <c r="S65" s="180"/>
      <c r="T65" s="448"/>
    </row>
    <row r="66" spans="1:20" x14ac:dyDescent="0.35">
      <c r="A66" s="751" t="s">
        <v>245</v>
      </c>
      <c r="B66" s="388" t="e">
        <f>VLOOKUP(A66,'EXTRA-urbano_PIANO_INV-INFR '!$D$72:$H$92,2,FALSE)</f>
        <v>#N/A</v>
      </c>
      <c r="C66" s="112"/>
      <c r="D66" s="390"/>
      <c r="E66" s="118"/>
      <c r="F66" s="181"/>
      <c r="G66" s="179"/>
      <c r="H66" s="118"/>
      <c r="I66" s="447"/>
      <c r="J66" s="182"/>
      <c r="K66" s="179"/>
      <c r="L66" s="180"/>
      <c r="M66" s="201">
        <f t="shared" si="20"/>
        <v>0</v>
      </c>
      <c r="N66" s="183"/>
      <c r="O66" s="118"/>
      <c r="P66" s="180"/>
      <c r="Q66" s="118"/>
      <c r="R66" s="118"/>
      <c r="S66" s="180"/>
      <c r="T66" s="448"/>
    </row>
    <row r="67" spans="1:20" x14ac:dyDescent="0.35">
      <c r="A67" s="751" t="s">
        <v>251</v>
      </c>
      <c r="B67" s="388" t="e">
        <f>VLOOKUP(A67,'EXTRA-urbano_PIANO_INV-INFR '!$D$72:$H$92,2,FALSE)</f>
        <v>#N/A</v>
      </c>
      <c r="C67" s="112"/>
      <c r="D67" s="390"/>
      <c r="E67" s="118"/>
      <c r="F67" s="181"/>
      <c r="G67" s="179"/>
      <c r="H67" s="118"/>
      <c r="I67" s="447"/>
      <c r="J67" s="182"/>
      <c r="K67" s="179"/>
      <c r="L67" s="180"/>
      <c r="M67" s="201">
        <f t="shared" si="19"/>
        <v>0</v>
      </c>
      <c r="N67" s="183"/>
      <c r="O67" s="118"/>
      <c r="P67" s="180"/>
      <c r="Q67" s="118"/>
      <c r="R67" s="118"/>
      <c r="S67" s="180"/>
      <c r="T67" s="448"/>
    </row>
    <row r="68" spans="1:20" x14ac:dyDescent="0.35">
      <c r="A68" s="751" t="s">
        <v>247</v>
      </c>
      <c r="B68" s="388" t="e">
        <f>VLOOKUP(A68,'EXTRA-urbano_PIANO_INV-INFR '!$D$72:$H$92,2,FALSE)</f>
        <v>#N/A</v>
      </c>
      <c r="C68" s="112"/>
      <c r="D68" s="390"/>
      <c r="E68" s="118"/>
      <c r="F68" s="181"/>
      <c r="G68" s="179"/>
      <c r="H68" s="118"/>
      <c r="I68" s="447"/>
      <c r="J68" s="182"/>
      <c r="K68" s="179"/>
      <c r="L68" s="180"/>
      <c r="M68" s="201">
        <f t="shared" si="19"/>
        <v>0</v>
      </c>
      <c r="N68" s="183"/>
      <c r="O68" s="118"/>
      <c r="P68" s="180"/>
      <c r="Q68" s="118"/>
      <c r="R68" s="118"/>
      <c r="S68" s="180"/>
      <c r="T68" s="448"/>
    </row>
    <row r="69" spans="1:20" x14ac:dyDescent="0.35">
      <c r="A69" s="751" t="s">
        <v>250</v>
      </c>
      <c r="B69" s="388" t="e">
        <f>VLOOKUP(A69,'EXTRA-urbano_PIANO_INV-INFR '!$D$72:$H$92,2,FALSE)</f>
        <v>#N/A</v>
      </c>
      <c r="C69" s="112"/>
      <c r="D69" s="390"/>
      <c r="E69" s="118"/>
      <c r="F69" s="181"/>
      <c r="G69" s="179"/>
      <c r="H69" s="118"/>
      <c r="I69" s="447"/>
      <c r="J69" s="182"/>
      <c r="K69" s="179"/>
      <c r="L69" s="180"/>
      <c r="M69" s="201">
        <f t="shared" si="19"/>
        <v>0</v>
      </c>
      <c r="N69" s="183"/>
      <c r="O69" s="118"/>
      <c r="P69" s="180"/>
      <c r="Q69" s="118"/>
      <c r="R69" s="118"/>
      <c r="S69" s="180"/>
      <c r="T69" s="448"/>
    </row>
    <row r="70" spans="1:20" x14ac:dyDescent="0.35">
      <c r="A70" s="751" t="s">
        <v>248</v>
      </c>
      <c r="B70" s="388" t="e">
        <f>VLOOKUP(A70,'EXTRA-urbano_PIANO_INV-INFR '!$D$72:$H$92,2,FALSE)</f>
        <v>#N/A</v>
      </c>
      <c r="C70" s="112"/>
      <c r="D70" s="390"/>
      <c r="E70" s="118"/>
      <c r="F70" s="181"/>
      <c r="G70" s="179"/>
      <c r="H70" s="118"/>
      <c r="I70" s="447"/>
      <c r="J70" s="182"/>
      <c r="K70" s="179"/>
      <c r="L70" s="180"/>
      <c r="M70" s="201">
        <f t="shared" si="19"/>
        <v>0</v>
      </c>
      <c r="N70" s="183"/>
      <c r="O70" s="118"/>
      <c r="P70" s="180"/>
      <c r="Q70" s="118"/>
      <c r="R70" s="118"/>
      <c r="S70" s="180"/>
      <c r="T70" s="448"/>
    </row>
    <row r="71" spans="1:20" x14ac:dyDescent="0.35">
      <c r="A71" s="193" t="s">
        <v>251</v>
      </c>
      <c r="B71" s="388" t="e">
        <f>VLOOKUP(A71,'EXTRA-urbano_PIANO_INV-INFR '!$D$72:$H$92,2,FALSE)</f>
        <v>#N/A</v>
      </c>
      <c r="C71" s="112"/>
      <c r="D71" s="390"/>
      <c r="E71" s="118"/>
      <c r="F71" s="181"/>
      <c r="G71" s="179"/>
      <c r="H71" s="118"/>
      <c r="I71" s="447"/>
      <c r="J71" s="182"/>
      <c r="K71" s="179"/>
      <c r="L71" s="180"/>
      <c r="M71" s="201">
        <f t="shared" si="19"/>
        <v>0</v>
      </c>
      <c r="N71" s="183"/>
      <c r="O71" s="118"/>
      <c r="P71" s="180"/>
      <c r="Q71" s="118"/>
      <c r="R71" s="118"/>
      <c r="S71" s="180"/>
      <c r="T71" s="448"/>
    </row>
    <row r="72" spans="1:20" x14ac:dyDescent="0.35">
      <c r="A72" s="193" t="s">
        <v>248</v>
      </c>
      <c r="B72" s="388" t="e">
        <f>VLOOKUP(A72,'EXTRA-urbano_PIANO_INV-INFR '!$D$72:$H$92,2,FALSE)</f>
        <v>#N/A</v>
      </c>
      <c r="C72" s="112"/>
      <c r="D72" s="390"/>
      <c r="E72" s="118"/>
      <c r="F72" s="181"/>
      <c r="G72" s="179"/>
      <c r="H72" s="118"/>
      <c r="I72" s="447"/>
      <c r="J72" s="182"/>
      <c r="K72" s="179"/>
      <c r="L72" s="180"/>
      <c r="M72" s="201">
        <f t="shared" si="19"/>
        <v>0</v>
      </c>
      <c r="N72" s="183"/>
      <c r="O72" s="118"/>
      <c r="P72" s="180"/>
      <c r="Q72" s="118"/>
      <c r="R72" s="118"/>
      <c r="S72" s="180"/>
      <c r="T72" s="448"/>
    </row>
    <row r="73" spans="1:20" x14ac:dyDescent="0.35">
      <c r="A73" s="193" t="s">
        <v>245</v>
      </c>
      <c r="B73" s="388" t="e">
        <f>VLOOKUP(A73,'EXTRA-urbano_PIANO_INV-INFR '!$D$72:$H$92,2,FALSE)</f>
        <v>#N/A</v>
      </c>
      <c r="C73" s="112"/>
      <c r="D73" s="390"/>
      <c r="E73" s="118"/>
      <c r="F73" s="181"/>
      <c r="G73" s="179"/>
      <c r="H73" s="118"/>
      <c r="I73" s="447"/>
      <c r="J73" s="182"/>
      <c r="K73" s="179"/>
      <c r="L73" s="180"/>
      <c r="M73" s="201">
        <f t="shared" si="19"/>
        <v>0</v>
      </c>
      <c r="N73" s="183"/>
      <c r="O73" s="118"/>
      <c r="P73" s="180"/>
      <c r="Q73" s="118"/>
      <c r="R73" s="118"/>
      <c r="S73" s="180"/>
      <c r="T73" s="448"/>
    </row>
    <row r="74" spans="1:20" ht="15" thickBot="1" x14ac:dyDescent="0.4">
      <c r="A74" s="848"/>
      <c r="B74" s="849"/>
      <c r="C74" s="395" t="s">
        <v>280</v>
      </c>
      <c r="D74" s="396">
        <f>SUM(D44:D73)</f>
        <v>0</v>
      </c>
      <c r="E74" s="480"/>
      <c r="F74" s="480"/>
      <c r="G74" s="396">
        <f>SUM(G44:G73)</f>
        <v>0</v>
      </c>
      <c r="H74" s="850" t="s">
        <v>280</v>
      </c>
      <c r="I74" s="850"/>
      <c r="J74" s="396"/>
      <c r="K74" s="396">
        <f>SUM(K44:K73)</f>
        <v>0</v>
      </c>
      <c r="L74" s="396">
        <f t="shared" ref="L74:M74" si="21">SUM(L44:L73)</f>
        <v>0</v>
      </c>
      <c r="M74" s="396">
        <f t="shared" si="21"/>
        <v>0</v>
      </c>
      <c r="N74" s="396"/>
      <c r="O74" s="396"/>
      <c r="P74" s="396">
        <f>SUM(P44:P73)</f>
        <v>0</v>
      </c>
      <c r="Q74" s="480"/>
      <c r="R74" s="480"/>
      <c r="S74" s="396">
        <f>SUM(S44:S73)</f>
        <v>0</v>
      </c>
      <c r="T74" s="851"/>
    </row>
    <row r="75" spans="1:20" ht="15" thickBot="1" x14ac:dyDescent="0.4">
      <c r="G75" s="484"/>
    </row>
    <row r="76" spans="1:20" ht="47.25" customHeight="1" thickBot="1" x14ac:dyDescent="0.4">
      <c r="A76" s="1538" t="s">
        <v>6</v>
      </c>
      <c r="B76" s="1539"/>
      <c r="C76" s="1539"/>
      <c r="D76" s="1539"/>
      <c r="E76" s="1539"/>
      <c r="F76" s="1539"/>
      <c r="G76" s="1539"/>
      <c r="H76" s="1539"/>
      <c r="I76" s="1539"/>
      <c r="J76" s="1539"/>
      <c r="K76" s="1539"/>
      <c r="L76" s="1539"/>
      <c r="M76" s="1539"/>
      <c r="N76" s="1539"/>
      <c r="O76" s="1539"/>
      <c r="P76" s="1539"/>
      <c r="Q76" s="1539"/>
      <c r="R76" s="1539"/>
      <c r="S76" s="1539"/>
      <c r="T76" s="1540"/>
    </row>
  </sheetData>
  <sheetProtection algorithmName="SHA-512" hashValue="zfc9IS4/WPIBATVM4mys9FEXHUb4czx4OsEAFo/Yrhl+Rcn9EyzZkk24DpSfxEn4EssG6yW6H/NYd0qvaWmKzA==" saltValue="/Vz4Ja+8vZ+Rku4WgmK+/g==" spinCount="100000" sheet="1" objects="1" scenarios="1"/>
  <mergeCells count="29">
    <mergeCell ref="A2:R2"/>
    <mergeCell ref="A4:R4"/>
    <mergeCell ref="A6:C7"/>
    <mergeCell ref="D6:F7"/>
    <mergeCell ref="H6:K6"/>
    <mergeCell ref="M6:P6"/>
    <mergeCell ref="H7:J7"/>
    <mergeCell ref="M7:O7"/>
    <mergeCell ref="A9:C9"/>
    <mergeCell ref="D9:F9"/>
    <mergeCell ref="H9:J9"/>
    <mergeCell ref="M9:O9"/>
    <mergeCell ref="A11:C11"/>
    <mergeCell ref="D11:F11"/>
    <mergeCell ref="H11:J11"/>
    <mergeCell ref="M11:O11"/>
    <mergeCell ref="A76:T76"/>
    <mergeCell ref="A13:R13"/>
    <mergeCell ref="A15:A17"/>
    <mergeCell ref="B15:B17"/>
    <mergeCell ref="C15:C17"/>
    <mergeCell ref="D15:J15"/>
    <mergeCell ref="K15:Q15"/>
    <mergeCell ref="R15:R16"/>
    <mergeCell ref="T16:T17"/>
    <mergeCell ref="A41:T41"/>
    <mergeCell ref="A42:A43"/>
    <mergeCell ref="B42:B43"/>
    <mergeCell ref="J42:J43"/>
  </mergeCells>
  <dataValidations count="10">
    <dataValidation type="list" allowBlank="1" showInputMessage="1" showErrorMessage="1" sqref="N44:N73" xr:uid="{00000000-0002-0000-1000-000000000000}">
      <formula1>$B$18:$B$37</formula1>
    </dataValidation>
    <dataValidation type="list" allowBlank="1" showInputMessage="1" showErrorMessage="1" sqref="R18:R37 T44:T73" xr:uid="{00000000-0002-0000-1000-000001000000}">
      <formula1>"si"</formula1>
    </dataValidation>
    <dataValidation type="list" allowBlank="1" showInputMessage="1" showErrorMessage="1" sqref="R44:R73" xr:uid="{00000000-0002-0000-1000-000002000000}">
      <formula1>"si,"</formula1>
    </dataValidation>
    <dataValidation allowBlank="1" showErrorMessage="1" prompt="_x000a_" sqref="K7" xr:uid="{00000000-0002-0000-1000-000003000000}"/>
    <dataValidation allowBlank="1" showErrorMessage="1" prompt="Scegliere il comune beneficiario dal menù a tendina_x000a_" sqref="K9:K11 P7:P9" xr:uid="{00000000-0002-0000-1000-000004000000}"/>
    <dataValidation allowBlank="1" showInputMessage="1" showErrorMessage="1" prompt=" è la differenza tra l'importo degli onoeri della sicurezza i del Sal (esclusivamente legato alle infrastrutture di supporto) e il precedente" sqref="N18:N37" xr:uid="{00000000-0002-0000-1000-000005000000}"/>
    <dataValidation allowBlank="1" showInputMessage="1" showErrorMessage="1" promptTitle="ATTENZIONE:" prompt=" è la differenza tra l'importo dei lavori del Sal (esclusivamente legato alle infrastrutture di supporto) e il precedente" sqref="L18:L37" xr:uid="{00000000-0002-0000-1000-000006000000}"/>
    <dataValidation allowBlank="1" showInputMessage="1" showErrorMessage="1" promptTitle="ATTENZIONE" prompt="è la differenza tra l'importo dei lavori del Sal e il precedente" sqref="E18:E37" xr:uid="{00000000-0002-0000-1000-000007000000}"/>
    <dataValidation allowBlank="1" showInputMessage="1" showErrorMessage="1" promptTitle="ATTENZIONE" prompt="è la differenza tra l'importo degli oneri della sicurezza del SAL e il precedente" sqref="G18:G37" xr:uid="{00000000-0002-0000-1000-000008000000}"/>
    <dataValidation type="date" operator="lessThan" allowBlank="1" showInputMessage="1" showErrorMessage="1" errorTitle="attenzione " error="data fattura non ammessa art. 2 c. 5 del D.D. 445/2025" prompt="entro il 31/12/2028_x000a_" sqref="I44:I73" xr:uid="{FF4899A6-FEEB-4DDD-BF8C-6603326DE0DA}">
      <formula1>47118</formula1>
    </dataValidation>
  </dataValidations>
  <pageMargins left="0.7" right="0.7" top="0.75" bottom="0.75" header="0.3" footer="0.3"/>
  <pageSetup paperSize="8" scale="60" fitToHeight="0"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prompt="Scegliere la regione beneficiaria dal menù a tendina" xr:uid="{00000000-0002-0000-1000-000009000000}">
          <x14:formula1>
            <xm:f>'DATI EROGAZIONI'!$A$2:$A$20</xm:f>
          </x14:formula1>
          <xm:sqref>D6:F7</xm:sqref>
        </x14:dataValidation>
        <x14:dataValidation type="list" allowBlank="1" showInputMessage="1" showErrorMessage="1" prompt="Inserire riferimento voce di spesa da piano di investimento esecutivo infrastrutture_x000a__x000a_" xr:uid="{00000000-0002-0000-1000-00000A000000}">
          <x14:formula1>
            <xm:f>'EXTRA-urbano_PIANO_INV-INFR '!$D$72:$D$91</xm:f>
          </x14:formula1>
          <xm:sqref>A44:A73</xm:sqref>
        </x14:dataValidation>
        <x14:dataValidation type="list" allowBlank="1" showInputMessage="1" showErrorMessage="1" xr:uid="{00000000-0002-0000-1000-00000B000000}">
          <x14:formula1>
            <xm:f>'EXTRA-urbano_PIANO_INV-INFR '!$D$72:$D$91</xm:f>
          </x14:formula1>
          <xm:sqref>A18:A37</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1" tint="0.14999847407452621"/>
  </sheetPr>
  <dimension ref="A1:I32"/>
  <sheetViews>
    <sheetView topLeftCell="A5" workbookViewId="0">
      <selection activeCell="H21" sqref="H21"/>
    </sheetView>
  </sheetViews>
  <sheetFormatPr defaultRowHeight="14.5" x14ac:dyDescent="0.35"/>
  <cols>
    <col min="1" max="1" width="32.81640625" bestFit="1" customWidth="1"/>
    <col min="2" max="2" width="16" customWidth="1"/>
    <col min="3" max="3" width="15.1796875" bestFit="1" customWidth="1"/>
    <col min="4" max="5" width="15.54296875" bestFit="1" customWidth="1"/>
    <col min="6" max="6" width="15.1796875" bestFit="1" customWidth="1"/>
    <col min="7" max="7" width="18" customWidth="1"/>
    <col min="8" max="8" width="17.453125" customWidth="1"/>
    <col min="9" max="9" width="40.453125" customWidth="1"/>
  </cols>
  <sheetData>
    <row r="1" spans="1:9" x14ac:dyDescent="0.35">
      <c r="A1" s="36" t="s">
        <v>408</v>
      </c>
      <c r="B1" s="36" t="s">
        <v>52</v>
      </c>
      <c r="C1" s="36">
        <v>2024</v>
      </c>
      <c r="D1" s="36">
        <v>2025</v>
      </c>
      <c r="E1" s="36">
        <v>2026</v>
      </c>
      <c r="F1" s="36">
        <v>2027</v>
      </c>
      <c r="G1" s="36">
        <v>2028</v>
      </c>
      <c r="H1" t="s">
        <v>409</v>
      </c>
      <c r="I1" s="36" t="s">
        <v>19</v>
      </c>
    </row>
    <row r="2" spans="1:9" x14ac:dyDescent="0.35">
      <c r="A2" s="398" t="s">
        <v>410</v>
      </c>
      <c r="B2" s="633">
        <f>SUM(C2:G2)</f>
        <v>24142925</v>
      </c>
      <c r="C2" s="633">
        <v>4828585</v>
      </c>
      <c r="D2" s="633">
        <v>4828585</v>
      </c>
      <c r="E2" s="633">
        <v>4828585</v>
      </c>
      <c r="F2" s="633">
        <v>4828585</v>
      </c>
      <c r="G2" s="633">
        <v>4828585</v>
      </c>
      <c r="H2" s="633">
        <f>B2*0.3</f>
        <v>7242877.5</v>
      </c>
      <c r="I2" s="400"/>
    </row>
    <row r="3" spans="1:9" x14ac:dyDescent="0.35">
      <c r="A3" s="398" t="s">
        <v>411</v>
      </c>
      <c r="B3" s="633">
        <f t="shared" ref="B3:B19" si="0">SUM(C3:G3)</f>
        <v>17946110</v>
      </c>
      <c r="C3" s="633">
        <v>3589222</v>
      </c>
      <c r="D3" s="633">
        <v>3589222</v>
      </c>
      <c r="E3" s="633">
        <v>3589222</v>
      </c>
      <c r="F3" s="633">
        <v>3589222</v>
      </c>
      <c r="G3" s="633">
        <v>3589222</v>
      </c>
      <c r="H3" s="633">
        <f t="shared" ref="H3:H20" si="1">B3*0.3</f>
        <v>5383833</v>
      </c>
      <c r="I3" s="401"/>
    </row>
    <row r="4" spans="1:9" x14ac:dyDescent="0.35">
      <c r="A4" s="398" t="s">
        <v>336</v>
      </c>
      <c r="B4" s="633">
        <f t="shared" si="0"/>
        <v>26973035</v>
      </c>
      <c r="C4" s="633">
        <v>5394607</v>
      </c>
      <c r="D4" s="633">
        <v>5394607</v>
      </c>
      <c r="E4" s="633">
        <v>5394607</v>
      </c>
      <c r="F4" s="633">
        <v>5394607</v>
      </c>
      <c r="G4" s="633">
        <v>5394607</v>
      </c>
      <c r="H4" s="633">
        <f t="shared" si="1"/>
        <v>8091910.5</v>
      </c>
      <c r="I4" s="400"/>
    </row>
    <row r="5" spans="1:9" x14ac:dyDescent="0.35">
      <c r="A5" s="398" t="s">
        <v>289</v>
      </c>
      <c r="B5" s="633">
        <f t="shared" si="0"/>
        <v>54989785</v>
      </c>
      <c r="C5" s="633">
        <v>10997957</v>
      </c>
      <c r="D5" s="633">
        <v>10997957</v>
      </c>
      <c r="E5" s="633">
        <v>10997957</v>
      </c>
      <c r="F5" s="633">
        <v>10997957</v>
      </c>
      <c r="G5" s="633">
        <v>10997957</v>
      </c>
      <c r="H5" s="633">
        <f t="shared" si="1"/>
        <v>16496935.5</v>
      </c>
      <c r="I5" s="400"/>
    </row>
    <row r="6" spans="1:9" x14ac:dyDescent="0.35">
      <c r="A6" s="398" t="s">
        <v>412</v>
      </c>
      <c r="B6" s="633">
        <f t="shared" si="0"/>
        <v>52475295</v>
      </c>
      <c r="C6" s="633">
        <v>10495059</v>
      </c>
      <c r="D6" s="633">
        <v>10495059</v>
      </c>
      <c r="E6" s="633">
        <v>10495059</v>
      </c>
      <c r="F6" s="633">
        <v>10495059</v>
      </c>
      <c r="G6" s="633">
        <v>10495059</v>
      </c>
      <c r="H6" s="633">
        <f t="shared" si="1"/>
        <v>15742588.5</v>
      </c>
      <c r="I6" s="402"/>
    </row>
    <row r="7" spans="1:9" x14ac:dyDescent="0.35">
      <c r="A7" s="398" t="s">
        <v>344</v>
      </c>
      <c r="B7" s="633">
        <f t="shared" si="0"/>
        <v>21459355</v>
      </c>
      <c r="C7" s="633">
        <v>4291871</v>
      </c>
      <c r="D7" s="633">
        <v>4291871</v>
      </c>
      <c r="E7" s="633">
        <v>4291871</v>
      </c>
      <c r="F7" s="633">
        <v>4291871</v>
      </c>
      <c r="G7" s="633">
        <v>4291871</v>
      </c>
      <c r="H7" s="633">
        <f t="shared" si="1"/>
        <v>6437806.5</v>
      </c>
      <c r="I7" s="403"/>
    </row>
    <row r="8" spans="1:9" x14ac:dyDescent="0.35">
      <c r="A8" s="398" t="s">
        <v>413</v>
      </c>
      <c r="B8" s="633">
        <f t="shared" si="0"/>
        <v>81944850</v>
      </c>
      <c r="C8" s="633">
        <v>16388970</v>
      </c>
      <c r="D8" s="633">
        <v>16388970</v>
      </c>
      <c r="E8" s="633">
        <v>16388970</v>
      </c>
      <c r="F8" s="633">
        <v>16388970</v>
      </c>
      <c r="G8" s="633">
        <v>16388970</v>
      </c>
      <c r="H8" s="633">
        <f t="shared" si="1"/>
        <v>24583455</v>
      </c>
      <c r="I8" s="403"/>
    </row>
    <row r="9" spans="1:9" x14ac:dyDescent="0.35">
      <c r="A9" s="398" t="s">
        <v>414</v>
      </c>
      <c r="B9" s="633">
        <f t="shared" si="0"/>
        <v>30147820</v>
      </c>
      <c r="C9" s="633">
        <v>6029564</v>
      </c>
      <c r="D9" s="633">
        <v>6029564</v>
      </c>
      <c r="E9" s="633">
        <v>6029564</v>
      </c>
      <c r="F9" s="633">
        <v>6029564</v>
      </c>
      <c r="G9" s="633">
        <v>6029564</v>
      </c>
      <c r="H9" s="633">
        <f t="shared" si="1"/>
        <v>9044346</v>
      </c>
      <c r="I9" s="402"/>
    </row>
    <row r="10" spans="1:9" x14ac:dyDescent="0.35">
      <c r="A10" s="398" t="s">
        <v>415</v>
      </c>
      <c r="B10" s="633">
        <f t="shared" si="0"/>
        <v>105829530</v>
      </c>
      <c r="C10" s="633">
        <v>21165906</v>
      </c>
      <c r="D10" s="633">
        <v>21165906</v>
      </c>
      <c r="E10" s="633">
        <v>21165906</v>
      </c>
      <c r="F10" s="633">
        <v>21165906</v>
      </c>
      <c r="G10" s="633">
        <v>21165906</v>
      </c>
      <c r="H10" s="633">
        <f t="shared" si="1"/>
        <v>31748859</v>
      </c>
      <c r="I10" s="403"/>
    </row>
    <row r="11" spans="1:9" x14ac:dyDescent="0.35">
      <c r="A11" s="398" t="s">
        <v>416</v>
      </c>
      <c r="B11" s="633">
        <f t="shared" si="0"/>
        <v>26183155</v>
      </c>
      <c r="C11" s="633">
        <v>5236631</v>
      </c>
      <c r="D11" s="633">
        <v>5236631</v>
      </c>
      <c r="E11" s="633">
        <v>5236631</v>
      </c>
      <c r="F11" s="633">
        <v>5236631</v>
      </c>
      <c r="G11" s="633">
        <v>5236631</v>
      </c>
      <c r="H11" s="633">
        <f t="shared" si="1"/>
        <v>7854946.5</v>
      </c>
      <c r="I11" s="403"/>
    </row>
    <row r="12" spans="1:9" x14ac:dyDescent="0.35">
      <c r="A12" s="398" t="s">
        <v>417</v>
      </c>
      <c r="B12" s="633">
        <f t="shared" si="0"/>
        <v>18472340</v>
      </c>
      <c r="C12" s="633">
        <v>3694468</v>
      </c>
      <c r="D12" s="633">
        <v>3694468</v>
      </c>
      <c r="E12" s="633">
        <v>3694468</v>
      </c>
      <c r="F12" s="633">
        <v>3694468</v>
      </c>
      <c r="G12" s="633">
        <v>3694468</v>
      </c>
      <c r="H12" s="633">
        <f t="shared" si="1"/>
        <v>5541702</v>
      </c>
      <c r="I12" s="404"/>
    </row>
    <row r="13" spans="1:9" x14ac:dyDescent="0.35">
      <c r="A13" s="398" t="s">
        <v>418</v>
      </c>
      <c r="B13" s="633">
        <f t="shared" si="0"/>
        <v>50779642</v>
      </c>
      <c r="C13" s="633">
        <v>10155928</v>
      </c>
      <c r="D13" s="633">
        <v>10155928</v>
      </c>
      <c r="E13" s="633">
        <v>10155928</v>
      </c>
      <c r="F13" s="633">
        <v>10155929</v>
      </c>
      <c r="G13" s="633">
        <v>10155929</v>
      </c>
      <c r="H13" s="633">
        <f t="shared" si="1"/>
        <v>15233892.6</v>
      </c>
      <c r="I13" s="400"/>
    </row>
    <row r="14" spans="1:9" x14ac:dyDescent="0.35">
      <c r="A14" s="398" t="s">
        <v>419</v>
      </c>
      <c r="B14" s="633">
        <f t="shared" si="0"/>
        <v>40709630</v>
      </c>
      <c r="C14" s="633">
        <v>8141926</v>
      </c>
      <c r="D14" s="633">
        <v>8141926</v>
      </c>
      <c r="E14" s="633">
        <v>8141926</v>
      </c>
      <c r="F14" s="633">
        <v>8141926</v>
      </c>
      <c r="G14" s="633">
        <v>8141926</v>
      </c>
      <c r="H14" s="633">
        <f t="shared" si="1"/>
        <v>12212889</v>
      </c>
      <c r="I14" s="401"/>
    </row>
    <row r="15" spans="1:9" x14ac:dyDescent="0.35">
      <c r="A15" s="398" t="s">
        <v>420</v>
      </c>
      <c r="B15" s="633">
        <f t="shared" si="0"/>
        <v>25545265</v>
      </c>
      <c r="C15" s="633">
        <v>5109053</v>
      </c>
      <c r="D15" s="633">
        <v>5109053</v>
      </c>
      <c r="E15" s="633">
        <v>5109053</v>
      </c>
      <c r="F15" s="633">
        <v>5109053</v>
      </c>
      <c r="G15" s="633">
        <v>5109053</v>
      </c>
      <c r="H15" s="633">
        <f t="shared" si="1"/>
        <v>7663579.5</v>
      </c>
      <c r="I15" s="400"/>
    </row>
    <row r="16" spans="1:9" x14ac:dyDescent="0.35">
      <c r="A16" s="398" t="s">
        <v>421</v>
      </c>
      <c r="B16" s="633">
        <f t="shared" si="0"/>
        <v>48470908</v>
      </c>
      <c r="C16" s="633">
        <v>9694182</v>
      </c>
      <c r="D16" s="633">
        <v>9694182</v>
      </c>
      <c r="E16" s="633">
        <v>9694182</v>
      </c>
      <c r="F16" s="633">
        <v>9694181</v>
      </c>
      <c r="G16" s="633">
        <v>9694181</v>
      </c>
      <c r="H16" s="633">
        <f t="shared" si="1"/>
        <v>14541272.4</v>
      </c>
      <c r="I16" s="401"/>
    </row>
    <row r="17" spans="1:9" x14ac:dyDescent="0.35">
      <c r="A17" s="398" t="s">
        <v>225</v>
      </c>
      <c r="B17" s="633">
        <f t="shared" si="0"/>
        <v>40465415</v>
      </c>
      <c r="C17" s="633">
        <v>8093083</v>
      </c>
      <c r="D17" s="633">
        <v>8093083</v>
      </c>
      <c r="E17" s="633">
        <v>8093083</v>
      </c>
      <c r="F17" s="633">
        <v>8093083</v>
      </c>
      <c r="G17" s="633">
        <v>8093083</v>
      </c>
      <c r="H17" s="633">
        <f t="shared" si="1"/>
        <v>12139624.5</v>
      </c>
      <c r="I17" s="401"/>
    </row>
    <row r="18" spans="1:9" x14ac:dyDescent="0.35">
      <c r="A18" s="398" t="s">
        <v>406</v>
      </c>
      <c r="B18" s="633">
        <f t="shared" si="0"/>
        <v>17624105</v>
      </c>
      <c r="C18" s="633">
        <v>3524821</v>
      </c>
      <c r="D18" s="633">
        <v>3524821</v>
      </c>
      <c r="E18" s="633">
        <v>3524821</v>
      </c>
      <c r="F18" s="633">
        <v>3524821</v>
      </c>
      <c r="G18" s="633">
        <v>3524821</v>
      </c>
      <c r="H18" s="633">
        <f t="shared" si="1"/>
        <v>5287231.5</v>
      </c>
      <c r="I18" s="400"/>
    </row>
    <row r="19" spans="1:9" x14ac:dyDescent="0.35">
      <c r="A19" s="398" t="s">
        <v>422</v>
      </c>
      <c r="B19" s="633">
        <f t="shared" si="0"/>
        <v>10761330</v>
      </c>
      <c r="C19" s="633">
        <v>2152266</v>
      </c>
      <c r="D19" s="633">
        <v>2152266</v>
      </c>
      <c r="E19" s="633">
        <v>2152266</v>
      </c>
      <c r="F19" s="633">
        <v>2152266</v>
      </c>
      <c r="G19" s="633">
        <v>2152266</v>
      </c>
      <c r="H19" s="633">
        <f t="shared" si="1"/>
        <v>3228399</v>
      </c>
      <c r="I19" s="405"/>
    </row>
    <row r="20" spans="1:9" x14ac:dyDescent="0.35">
      <c r="A20" s="398" t="s">
        <v>3</v>
      </c>
      <c r="B20" s="633">
        <f>SUM(C20:G20)</f>
        <v>55079505</v>
      </c>
      <c r="C20" s="633">
        <v>11015901</v>
      </c>
      <c r="D20" s="633">
        <v>11015901</v>
      </c>
      <c r="E20" s="633">
        <v>11015901</v>
      </c>
      <c r="F20" s="633">
        <v>11015901</v>
      </c>
      <c r="G20" s="633">
        <v>11015901</v>
      </c>
      <c r="H20" s="633">
        <f t="shared" si="1"/>
        <v>16523851.5</v>
      </c>
      <c r="I20" s="400"/>
    </row>
    <row r="21" spans="1:9" ht="15.5" x14ac:dyDescent="0.35">
      <c r="A21" s="52"/>
      <c r="B21" s="633">
        <f>SUM(B2:B20)</f>
        <v>750000000</v>
      </c>
      <c r="C21" s="633">
        <f t="shared" ref="C21:H21" si="2">SUM(C2:C20)</f>
        <v>150000000</v>
      </c>
      <c r="D21" s="633">
        <f t="shared" si="2"/>
        <v>150000000</v>
      </c>
      <c r="E21" s="633">
        <f t="shared" si="2"/>
        <v>150000000</v>
      </c>
      <c r="F21" s="633">
        <f t="shared" si="2"/>
        <v>150000000</v>
      </c>
      <c r="G21" s="633">
        <f t="shared" si="2"/>
        <v>150000000</v>
      </c>
      <c r="H21" s="633">
        <f t="shared" si="2"/>
        <v>225000000</v>
      </c>
    </row>
    <row r="22" spans="1:9" ht="15.5" x14ac:dyDescent="0.35">
      <c r="A22" s="52"/>
    </row>
    <row r="23" spans="1:9" ht="15.5" x14ac:dyDescent="0.35">
      <c r="A23" s="52"/>
    </row>
    <row r="24" spans="1:9" ht="15.5" x14ac:dyDescent="0.35">
      <c r="A24" s="52"/>
    </row>
    <row r="25" spans="1:9" ht="15.5" x14ac:dyDescent="0.35">
      <c r="A25" s="52"/>
    </row>
    <row r="26" spans="1:9" ht="15.5" x14ac:dyDescent="0.35">
      <c r="A26" s="52"/>
    </row>
    <row r="27" spans="1:9" ht="15.5" x14ac:dyDescent="0.35">
      <c r="A27" s="52"/>
    </row>
    <row r="28" spans="1:9" ht="15.5" x14ac:dyDescent="0.35">
      <c r="A28" s="52"/>
    </row>
    <row r="29" spans="1:9" ht="15.5" x14ac:dyDescent="0.35">
      <c r="A29" s="52"/>
    </row>
    <row r="30" spans="1:9" ht="15.5" x14ac:dyDescent="0.35">
      <c r="A30" s="52"/>
    </row>
    <row r="31" spans="1:9" ht="15.5" x14ac:dyDescent="0.35">
      <c r="A31" s="52"/>
    </row>
    <row r="32" spans="1:9" ht="15.5" x14ac:dyDescent="0.35">
      <c r="A32" s="52"/>
    </row>
  </sheetData>
  <sheetProtection algorithmName="SHA-512" hashValue="oolQkdTkRDtcBuN3tl3wIfkxaMmYT++b6F8uIktPsA1GdlfRlODbXMG42cJC7j4JaTCWFZrpz8+dzArurX8iKw==" saltValue="3tFj4TJE3eAuOh7Ay9FzDA==" spinCount="100000" sheet="1" objects="1" scenarios="1"/>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1" tint="4.9989318521683403E-2"/>
  </sheetPr>
  <dimension ref="A1:Y25"/>
  <sheetViews>
    <sheetView topLeftCell="O1" zoomScale="79" zoomScaleNormal="79" workbookViewId="0">
      <selection activeCell="V3" sqref="V3"/>
    </sheetView>
  </sheetViews>
  <sheetFormatPr defaultRowHeight="14.5" x14ac:dyDescent="0.35"/>
  <cols>
    <col min="1" max="1" width="32.81640625" customWidth="1"/>
    <col min="2" max="2" width="17.453125" bestFit="1" customWidth="1"/>
    <col min="3" max="3" width="17.81640625" customWidth="1"/>
    <col min="4" max="4" width="16.453125" bestFit="1" customWidth="1"/>
    <col min="5" max="5" width="17.81640625" bestFit="1" customWidth="1"/>
    <col min="6" max="6" width="16.453125" bestFit="1" customWidth="1"/>
    <col min="7" max="7" width="26.81640625" bestFit="1" customWidth="1"/>
    <col min="8" max="8" width="15.81640625" customWidth="1"/>
    <col min="9" max="9" width="21.1796875" customWidth="1"/>
    <col min="10" max="10" width="15.54296875" bestFit="1" customWidth="1"/>
    <col min="11" max="11" width="19.453125" customWidth="1"/>
    <col min="12" max="12" width="18.81640625" customWidth="1"/>
    <col min="13" max="13" width="17.81640625" bestFit="1" customWidth="1"/>
    <col min="14" max="14" width="33.54296875" bestFit="1" customWidth="1"/>
    <col min="15" max="15" width="17.81640625" bestFit="1" customWidth="1"/>
    <col min="16" max="16" width="17.453125" customWidth="1"/>
    <col min="17" max="18" width="19.453125" bestFit="1" customWidth="1"/>
    <col min="19" max="19" width="19.453125" customWidth="1"/>
    <col min="20" max="20" width="15.453125" bestFit="1" customWidth="1"/>
    <col min="21" max="22" width="18.81640625" customWidth="1"/>
    <col min="23" max="23" width="13.54296875" bestFit="1" customWidth="1"/>
    <col min="24" max="24" width="29.453125" bestFit="1" customWidth="1"/>
    <col min="25" max="25" width="17.81640625" bestFit="1" customWidth="1"/>
    <col min="27" max="27" width="15.453125" bestFit="1" customWidth="1"/>
    <col min="28" max="28" width="17.81640625" bestFit="1" customWidth="1"/>
    <col min="30" max="30" width="16" bestFit="1" customWidth="1"/>
    <col min="31" max="31" width="15.453125" bestFit="1" customWidth="1"/>
    <col min="32" max="32" width="17.81640625" bestFit="1" customWidth="1"/>
    <col min="33" max="33" width="14.453125" bestFit="1" customWidth="1"/>
    <col min="34" max="35" width="15.453125" bestFit="1" customWidth="1"/>
    <col min="36" max="36" width="12.81640625" bestFit="1" customWidth="1"/>
    <col min="37" max="37" width="16" bestFit="1" customWidth="1"/>
    <col min="38" max="39" width="16.453125" bestFit="1" customWidth="1"/>
    <col min="40" max="40" width="15.453125" bestFit="1" customWidth="1"/>
    <col min="41" max="41" width="16.453125" bestFit="1" customWidth="1"/>
    <col min="42" max="42" width="14.453125" bestFit="1" customWidth="1"/>
    <col min="43" max="43" width="12" bestFit="1" customWidth="1"/>
    <col min="44" max="44" width="14.453125" bestFit="1" customWidth="1"/>
    <col min="45" max="46" width="16.453125" bestFit="1" customWidth="1"/>
    <col min="48" max="48" width="16.453125" bestFit="1" customWidth="1"/>
    <col min="49" max="49" width="14.453125" bestFit="1" customWidth="1"/>
    <col min="50" max="50" width="9" bestFit="1" customWidth="1"/>
    <col min="51" max="51" width="14.453125" bestFit="1" customWidth="1"/>
    <col min="52" max="52" width="15.453125" bestFit="1" customWidth="1"/>
    <col min="53" max="53" width="17.81640625" bestFit="1" customWidth="1"/>
    <col min="54" max="54" width="9" bestFit="1" customWidth="1"/>
    <col min="55" max="55" width="15.453125" bestFit="1" customWidth="1"/>
    <col min="56" max="56" width="14.453125" bestFit="1" customWidth="1"/>
    <col min="58" max="58" width="14.453125" bestFit="1" customWidth="1"/>
    <col min="59" max="59" width="15.453125" bestFit="1" customWidth="1"/>
    <col min="60" max="60" width="17.81640625" bestFit="1" customWidth="1"/>
    <col min="62" max="63" width="15.453125" bestFit="1" customWidth="1"/>
    <col min="65" max="65" width="15.453125" bestFit="1" customWidth="1"/>
    <col min="66" max="67" width="17.54296875" bestFit="1" customWidth="1"/>
    <col min="68" max="68" width="11.453125" bestFit="1" customWidth="1"/>
    <col min="69" max="69" width="17.54296875" bestFit="1" customWidth="1"/>
    <col min="70" max="70" width="16.54296875" bestFit="1" customWidth="1"/>
    <col min="71" max="71" width="11.453125" bestFit="1" customWidth="1"/>
    <col min="72" max="72" width="16.54296875" bestFit="1" customWidth="1"/>
    <col min="73" max="74" width="15.453125" bestFit="1" customWidth="1"/>
    <col min="76" max="76" width="15.453125" bestFit="1" customWidth="1"/>
    <col min="77" max="77" width="13.54296875" bestFit="1" customWidth="1"/>
    <col min="79" max="79" width="13.54296875" bestFit="1" customWidth="1"/>
    <col min="80" max="81" width="16.453125" bestFit="1" customWidth="1"/>
    <col min="82" max="82" width="15.453125" bestFit="1" customWidth="1"/>
    <col min="83" max="83" width="16.453125" bestFit="1" customWidth="1"/>
    <col min="84" max="84" width="17.81640625" bestFit="1" customWidth="1"/>
    <col min="85" max="85" width="15.453125" bestFit="1" customWidth="1"/>
    <col min="86" max="86" width="13.54296875" bestFit="1" customWidth="1"/>
    <col min="87" max="89" width="15.453125" bestFit="1" customWidth="1"/>
    <col min="90" max="90" width="16.453125" bestFit="1" customWidth="1"/>
    <col min="91" max="91" width="17.81640625" bestFit="1" customWidth="1"/>
    <col min="92" max="92" width="14.1796875" bestFit="1" customWidth="1"/>
    <col min="93" max="93" width="16" bestFit="1" customWidth="1"/>
    <col min="94" max="95" width="15.453125" bestFit="1" customWidth="1"/>
    <col min="97" max="97" width="15.453125" bestFit="1" customWidth="1"/>
    <col min="98" max="98" width="17.81640625" bestFit="1" customWidth="1"/>
    <col min="100" max="100" width="15.453125" bestFit="1" customWidth="1"/>
  </cols>
  <sheetData>
    <row r="1" spans="1:25" ht="28.5" x14ac:dyDescent="0.65">
      <c r="B1" s="1642" t="s">
        <v>7</v>
      </c>
      <c r="C1" s="1642"/>
      <c r="D1" s="1642"/>
      <c r="E1" s="1642"/>
      <c r="F1" s="1642"/>
      <c r="G1" s="1642"/>
      <c r="H1" s="1642"/>
      <c r="I1" s="1642"/>
      <c r="J1" s="1642"/>
      <c r="K1" s="352"/>
      <c r="M1" s="1642" t="s">
        <v>101</v>
      </c>
      <c r="N1" s="1642"/>
      <c r="O1" s="1642"/>
      <c r="P1" s="1642"/>
      <c r="Q1" s="1642"/>
      <c r="R1" s="1642"/>
      <c r="S1" s="1642"/>
      <c r="T1" s="1642"/>
      <c r="U1" s="1642"/>
      <c r="V1" s="679"/>
    </row>
    <row r="2" spans="1:25" ht="15" customHeight="1" x14ac:dyDescent="0.35">
      <c r="B2" s="1643" t="s">
        <v>423</v>
      </c>
      <c r="C2" s="1643"/>
      <c r="D2" s="1643"/>
      <c r="E2" s="1643"/>
      <c r="F2" s="1643"/>
      <c r="G2" s="1643" t="s">
        <v>424</v>
      </c>
      <c r="H2" s="1643"/>
      <c r="I2" s="1643"/>
      <c r="J2" s="1643"/>
      <c r="M2" s="1643" t="s">
        <v>423</v>
      </c>
      <c r="N2" s="1643"/>
      <c r="O2" s="1643"/>
      <c r="P2" s="1643"/>
      <c r="Q2" s="1643"/>
      <c r="R2" s="1643" t="s">
        <v>424</v>
      </c>
      <c r="S2" s="1643"/>
      <c r="T2" s="1643"/>
      <c r="U2" s="1643"/>
      <c r="V2" s="677"/>
      <c r="X2" s="351" t="s">
        <v>425</v>
      </c>
    </row>
    <row r="3" spans="1:25" ht="15" customHeight="1" x14ac:dyDescent="0.35">
      <c r="B3" s="623" t="s">
        <v>277</v>
      </c>
      <c r="C3" s="623" t="s">
        <v>579</v>
      </c>
      <c r="D3" s="623" t="s">
        <v>578</v>
      </c>
      <c r="E3" s="623" t="s">
        <v>124</v>
      </c>
      <c r="F3" s="623" t="s">
        <v>280</v>
      </c>
      <c r="G3" s="13" t="s">
        <v>277</v>
      </c>
      <c r="H3" s="13" t="s">
        <v>55</v>
      </c>
      <c r="I3" s="623" t="s">
        <v>77</v>
      </c>
      <c r="J3" s="624" t="s">
        <v>280</v>
      </c>
      <c r="M3" s="13" t="s">
        <v>277</v>
      </c>
      <c r="N3" s="13" t="s">
        <v>580</v>
      </c>
      <c r="O3" s="13" t="s">
        <v>55</v>
      </c>
      <c r="P3" s="13" t="s">
        <v>77</v>
      </c>
      <c r="Q3" s="623" t="s">
        <v>280</v>
      </c>
      <c r="R3" s="13" t="s">
        <v>277</v>
      </c>
      <c r="S3" s="13" t="s">
        <v>55</v>
      </c>
      <c r="T3" s="13" t="s">
        <v>77</v>
      </c>
      <c r="U3" s="624" t="s">
        <v>280</v>
      </c>
      <c r="V3" s="680" t="s">
        <v>761</v>
      </c>
      <c r="X3" s="351"/>
    </row>
    <row r="4" spans="1:25" ht="15" customHeight="1" x14ac:dyDescent="0.35">
      <c r="B4" s="66" t="s">
        <v>426</v>
      </c>
      <c r="C4" s="66" t="s">
        <v>426</v>
      </c>
      <c r="D4" s="66" t="s">
        <v>426</v>
      </c>
      <c r="E4" s="66" t="s">
        <v>426</v>
      </c>
      <c r="F4" s="13" t="s">
        <v>426</v>
      </c>
      <c r="G4" s="13" t="s">
        <v>426</v>
      </c>
      <c r="H4" s="13" t="s">
        <v>426</v>
      </c>
      <c r="I4" s="13" t="s">
        <v>426</v>
      </c>
      <c r="J4" s="13" t="s">
        <v>426</v>
      </c>
      <c r="M4" s="66" t="s">
        <v>426</v>
      </c>
      <c r="N4" s="66" t="s">
        <v>426</v>
      </c>
      <c r="O4" s="66" t="s">
        <v>426</v>
      </c>
      <c r="P4" s="66" t="s">
        <v>426</v>
      </c>
      <c r="Q4" s="13" t="s">
        <v>426</v>
      </c>
      <c r="R4" s="13" t="s">
        <v>426</v>
      </c>
      <c r="S4" s="13" t="s">
        <v>426</v>
      </c>
      <c r="T4" s="13" t="s">
        <v>426</v>
      </c>
      <c r="U4" s="13" t="s">
        <v>426</v>
      </c>
      <c r="V4" s="681"/>
      <c r="X4" s="13" t="s">
        <v>426</v>
      </c>
      <c r="Y4" s="678" t="s">
        <v>760</v>
      </c>
    </row>
    <row r="5" spans="1:25" x14ac:dyDescent="0.35">
      <c r="A5" s="625" t="s">
        <v>410</v>
      </c>
      <c r="B5" s="626">
        <v>12071462.5</v>
      </c>
      <c r="C5" s="626"/>
      <c r="D5" s="626">
        <v>1690004.75</v>
      </c>
      <c r="E5" s="626"/>
      <c r="F5" s="626">
        <f>SUM(B5:E5)</f>
        <v>13761467.25</v>
      </c>
      <c r="G5" s="626"/>
      <c r="H5" s="626">
        <v>724287.75</v>
      </c>
      <c r="I5" s="626"/>
      <c r="J5" s="626">
        <f>SUM(G5:I5)</f>
        <v>724287.75</v>
      </c>
      <c r="L5" s="625" t="s">
        <v>410</v>
      </c>
      <c r="M5" s="626">
        <v>6760019</v>
      </c>
      <c r="N5" s="626"/>
      <c r="O5" s="626"/>
      <c r="P5" s="626"/>
      <c r="Q5" s="626">
        <f>SUM(M5:P5)</f>
        <v>6760019</v>
      </c>
      <c r="R5" s="626">
        <v>2897151</v>
      </c>
      <c r="S5" s="626"/>
      <c r="T5" s="626"/>
      <c r="U5" s="626">
        <f>SUM(R5:T5)</f>
        <v>2897151</v>
      </c>
      <c r="V5" s="682">
        <f>M5+R5</f>
        <v>9657170</v>
      </c>
      <c r="X5" s="626">
        <f t="shared" ref="X5:X23" si="0">U5+Q5+F5+J5</f>
        <v>24142925</v>
      </c>
    </row>
    <row r="6" spans="1:25" x14ac:dyDescent="0.35">
      <c r="A6" s="625" t="s">
        <v>411</v>
      </c>
      <c r="B6" s="626"/>
      <c r="C6" s="626"/>
      <c r="D6" s="626"/>
      <c r="E6" s="626"/>
      <c r="F6" s="626">
        <f t="shared" ref="F6:F23" si="1">SUM(B6:E6)</f>
        <v>0</v>
      </c>
      <c r="G6" s="626"/>
      <c r="H6" s="626"/>
      <c r="I6" s="626"/>
      <c r="J6" s="626">
        <f t="shared" ref="J6:J23" si="2">SUM(G6:I6)</f>
        <v>0</v>
      </c>
      <c r="L6" s="625" t="s">
        <v>411</v>
      </c>
      <c r="M6" s="626">
        <v>15000000</v>
      </c>
      <c r="N6" s="626"/>
      <c r="O6" s="626"/>
      <c r="P6" s="626"/>
      <c r="Q6" s="626">
        <f t="shared" ref="Q6:Q23" si="3">SUM(M6:P6)</f>
        <v>15000000</v>
      </c>
      <c r="R6" s="626">
        <v>2946110</v>
      </c>
      <c r="S6" s="626"/>
      <c r="T6" s="626"/>
      <c r="U6" s="626">
        <f t="shared" ref="U6:U23" si="4">SUM(R6:T6)</f>
        <v>2946110</v>
      </c>
      <c r="V6" s="682">
        <f t="shared" ref="V6:V23" si="5">M6+R6</f>
        <v>17946110</v>
      </c>
      <c r="X6" s="626">
        <f t="shared" si="0"/>
        <v>17946110</v>
      </c>
    </row>
    <row r="7" spans="1:25" x14ac:dyDescent="0.35">
      <c r="A7" s="625" t="s">
        <v>336</v>
      </c>
      <c r="B7" s="626">
        <v>0</v>
      </c>
      <c r="C7" s="626">
        <v>0</v>
      </c>
      <c r="D7" s="626">
        <v>6450000</v>
      </c>
      <c r="E7" s="626">
        <v>0</v>
      </c>
      <c r="F7" s="626">
        <f t="shared" si="1"/>
        <v>6450000</v>
      </c>
      <c r="G7" s="626">
        <v>0</v>
      </c>
      <c r="H7" s="626">
        <v>293258.75</v>
      </c>
      <c r="I7" s="626">
        <v>0</v>
      </c>
      <c r="J7" s="626">
        <f t="shared" si="2"/>
        <v>293258.75</v>
      </c>
      <c r="L7" s="625" t="s">
        <v>336</v>
      </c>
      <c r="M7" s="626">
        <v>18200000</v>
      </c>
      <c r="N7" s="626">
        <v>0</v>
      </c>
      <c r="O7" s="626">
        <v>1290000</v>
      </c>
      <c r="P7" s="626">
        <v>0</v>
      </c>
      <c r="Q7" s="626">
        <f t="shared" si="3"/>
        <v>19490000</v>
      </c>
      <c r="R7" s="626">
        <v>681124.5</v>
      </c>
      <c r="S7" s="626">
        <v>58651.75</v>
      </c>
      <c r="T7" s="626">
        <v>0</v>
      </c>
      <c r="U7" s="626">
        <f t="shared" si="4"/>
        <v>739776.25</v>
      </c>
      <c r="V7" s="682">
        <f t="shared" si="5"/>
        <v>18881124.5</v>
      </c>
      <c r="X7" s="626">
        <f t="shared" si="0"/>
        <v>26973035</v>
      </c>
    </row>
    <row r="8" spans="1:25" x14ac:dyDescent="0.35">
      <c r="A8" s="625" t="s">
        <v>289</v>
      </c>
      <c r="B8" s="626">
        <v>23649368.68</v>
      </c>
      <c r="C8" s="626">
        <v>0</v>
      </c>
      <c r="D8" s="626">
        <v>20192249.059999999</v>
      </c>
      <c r="E8" s="626">
        <v>0</v>
      </c>
      <c r="F8" s="626">
        <f t="shared" si="1"/>
        <v>43841617.739999995</v>
      </c>
      <c r="G8" s="626">
        <v>1832992.82</v>
      </c>
      <c r="H8" s="626">
        <v>1832992.83</v>
      </c>
      <c r="I8" s="626">
        <v>0</v>
      </c>
      <c r="J8" s="626">
        <f t="shared" si="2"/>
        <v>3665985.6500000004</v>
      </c>
      <c r="L8" s="625" t="s">
        <v>289</v>
      </c>
      <c r="M8" s="626">
        <v>5649188.7800000003</v>
      </c>
      <c r="N8" s="626">
        <v>0</v>
      </c>
      <c r="O8" s="626">
        <v>0</v>
      </c>
      <c r="P8" s="626">
        <v>0</v>
      </c>
      <c r="Q8" s="626">
        <f t="shared" si="3"/>
        <v>5649188.7800000003</v>
      </c>
      <c r="R8" s="626">
        <v>1832992.83</v>
      </c>
      <c r="S8" s="626">
        <v>0</v>
      </c>
      <c r="T8" s="626">
        <v>0</v>
      </c>
      <c r="U8" s="626">
        <f t="shared" si="4"/>
        <v>1832992.83</v>
      </c>
      <c r="V8" s="682">
        <f t="shared" si="5"/>
        <v>7482181.6100000003</v>
      </c>
      <c r="X8" s="626">
        <f t="shared" si="0"/>
        <v>54989784.999999993</v>
      </c>
    </row>
    <row r="9" spans="1:25" x14ac:dyDescent="0.35">
      <c r="A9" s="625" t="s">
        <v>412</v>
      </c>
      <c r="B9" s="626">
        <v>3609508.26</v>
      </c>
      <c r="C9" s="626">
        <v>6278979.335</v>
      </c>
      <c r="D9" s="626">
        <v>9348758.7359999996</v>
      </c>
      <c r="E9" s="626">
        <v>3787548.0040000002</v>
      </c>
      <c r="F9" s="626">
        <f t="shared" si="1"/>
        <v>23024794.335000001</v>
      </c>
      <c r="G9" s="626">
        <v>3.9183530025184155E-3</v>
      </c>
      <c r="H9" s="626">
        <v>3.7885289639234543E-3</v>
      </c>
      <c r="I9" s="626">
        <v>1623228.7058776072</v>
      </c>
      <c r="J9" s="626">
        <f t="shared" si="2"/>
        <v>1623228.7135844892</v>
      </c>
      <c r="L9" s="625" t="s">
        <v>412</v>
      </c>
      <c r="M9" s="626">
        <v>25911356.754000001</v>
      </c>
      <c r="N9" s="626">
        <v>1015055.999</v>
      </c>
      <c r="O9" s="626">
        <v>0</v>
      </c>
      <c r="P9" s="626">
        <v>0</v>
      </c>
      <c r="Q9" s="626">
        <f t="shared" si="3"/>
        <v>26926412.753000002</v>
      </c>
      <c r="R9" s="626">
        <v>900859.19658049941</v>
      </c>
      <c r="S9" s="626">
        <v>0</v>
      </c>
      <c r="T9" s="626">
        <v>0</v>
      </c>
      <c r="U9" s="626">
        <f t="shared" si="4"/>
        <v>900859.19658049941</v>
      </c>
      <c r="V9" s="682">
        <f t="shared" si="5"/>
        <v>26812215.9505805</v>
      </c>
      <c r="X9" s="626">
        <f t="shared" si="0"/>
        <v>52475294.998164989</v>
      </c>
    </row>
    <row r="10" spans="1:25" x14ac:dyDescent="0.35">
      <c r="A10" s="625" t="s">
        <v>344</v>
      </c>
      <c r="B10" s="626">
        <v>0</v>
      </c>
      <c r="C10" s="626">
        <v>0</v>
      </c>
      <c r="D10" s="626">
        <v>4000000</v>
      </c>
      <c r="E10" s="626">
        <v>10500000</v>
      </c>
      <c r="F10" s="626">
        <f t="shared" si="1"/>
        <v>14500000</v>
      </c>
      <c r="G10" s="626">
        <v>0</v>
      </c>
      <c r="H10" s="626">
        <v>0</v>
      </c>
      <c r="I10" s="626">
        <v>4229355</v>
      </c>
      <c r="J10" s="626">
        <f t="shared" si="2"/>
        <v>4229355</v>
      </c>
      <c r="L10" s="625" t="s">
        <v>344</v>
      </c>
      <c r="M10" s="626">
        <v>2730000</v>
      </c>
      <c r="N10" s="626">
        <v>0</v>
      </c>
      <c r="O10" s="626">
        <v>0</v>
      </c>
      <c r="P10" s="626">
        <v>0</v>
      </c>
      <c r="Q10" s="626">
        <f t="shared" si="3"/>
        <v>2730000</v>
      </c>
      <c r="R10" s="626">
        <v>0</v>
      </c>
      <c r="S10" s="626">
        <v>0</v>
      </c>
      <c r="T10" s="626">
        <v>0</v>
      </c>
      <c r="U10" s="626">
        <f t="shared" si="4"/>
        <v>0</v>
      </c>
      <c r="V10" s="682">
        <f t="shared" si="5"/>
        <v>2730000</v>
      </c>
      <c r="X10" s="626">
        <f t="shared" si="0"/>
        <v>21459355</v>
      </c>
    </row>
    <row r="11" spans="1:25" x14ac:dyDescent="0.35">
      <c r="A11" s="625" t="s">
        <v>413</v>
      </c>
      <c r="B11" s="626">
        <v>13198396.199999999</v>
      </c>
      <c r="C11" s="626">
        <v>0</v>
      </c>
      <c r="D11" s="626">
        <v>0</v>
      </c>
      <c r="E11" s="626">
        <v>0</v>
      </c>
      <c r="F11" s="626">
        <f t="shared" si="1"/>
        <v>13198396.199999999</v>
      </c>
      <c r="G11" s="626">
        <v>3.166496753692627E-8</v>
      </c>
      <c r="H11" s="626">
        <v>0</v>
      </c>
      <c r="I11" s="626">
        <v>0</v>
      </c>
      <c r="J11" s="626">
        <f t="shared" si="2"/>
        <v>3.166496753692627E-8</v>
      </c>
      <c r="L11" s="625" t="s">
        <v>413</v>
      </c>
      <c r="M11" s="626">
        <v>68746453.799999997</v>
      </c>
      <c r="N11" s="626">
        <v>0</v>
      </c>
      <c r="O11" s="626">
        <v>0</v>
      </c>
      <c r="P11" s="626">
        <v>0</v>
      </c>
      <c r="Q11" s="626">
        <f t="shared" si="3"/>
        <v>68746453.799999997</v>
      </c>
      <c r="R11" s="626">
        <v>0</v>
      </c>
      <c r="S11" s="626">
        <v>0</v>
      </c>
      <c r="T11" s="626">
        <v>0</v>
      </c>
      <c r="U11" s="626">
        <f t="shared" si="4"/>
        <v>0</v>
      </c>
      <c r="V11" s="682">
        <f t="shared" si="5"/>
        <v>68746453.799999997</v>
      </c>
      <c r="X11" s="626">
        <f t="shared" si="0"/>
        <v>81944850.00000003</v>
      </c>
    </row>
    <row r="12" spans="1:25" x14ac:dyDescent="0.35">
      <c r="A12" s="625" t="s">
        <v>414</v>
      </c>
      <c r="B12" s="626">
        <v>2900000</v>
      </c>
      <c r="C12" s="626">
        <v>0</v>
      </c>
      <c r="D12" s="626">
        <v>16517022.559999999</v>
      </c>
      <c r="E12" s="626">
        <v>0</v>
      </c>
      <c r="F12" s="626">
        <f t="shared" si="1"/>
        <v>19417022.559999999</v>
      </c>
      <c r="G12" s="626">
        <v>311285.64000000013</v>
      </c>
      <c r="H12" s="626">
        <v>6270971.4400000013</v>
      </c>
      <c r="I12" s="626">
        <v>0</v>
      </c>
      <c r="J12" s="626">
        <f t="shared" si="2"/>
        <v>6582257.0800000019</v>
      </c>
      <c r="L12" s="625" t="s">
        <v>414</v>
      </c>
      <c r="M12" s="626">
        <v>4043624</v>
      </c>
      <c r="N12" s="626">
        <v>0</v>
      </c>
      <c r="O12" s="626">
        <v>0</v>
      </c>
      <c r="P12" s="626">
        <v>0</v>
      </c>
      <c r="Q12" s="626">
        <f t="shared" si="3"/>
        <v>4043624</v>
      </c>
      <c r="R12" s="626">
        <v>104916.35999999987</v>
      </c>
      <c r="S12" s="626">
        <v>0</v>
      </c>
      <c r="T12" s="626">
        <v>0</v>
      </c>
      <c r="U12" s="626">
        <f t="shared" si="4"/>
        <v>104916.35999999987</v>
      </c>
      <c r="V12" s="682">
        <f t="shared" si="5"/>
        <v>4148540.36</v>
      </c>
      <c r="X12" s="626">
        <f t="shared" si="0"/>
        <v>30147820</v>
      </c>
    </row>
    <row r="13" spans="1:25" x14ac:dyDescent="0.35">
      <c r="A13" s="625" t="s">
        <v>415</v>
      </c>
      <c r="B13" s="626">
        <v>11122742.356774131</v>
      </c>
      <c r="C13" s="626">
        <v>0</v>
      </c>
      <c r="D13" s="626">
        <v>27930667.577114001</v>
      </c>
      <c r="E13" s="626">
        <v>0</v>
      </c>
      <c r="F13" s="626">
        <f t="shared" si="1"/>
        <v>39053409.93388813</v>
      </c>
      <c r="G13" s="626">
        <v>0</v>
      </c>
      <c r="H13" s="626">
        <v>174128.23014086857</v>
      </c>
      <c r="I13" s="626">
        <v>0</v>
      </c>
      <c r="J13" s="626">
        <f t="shared" si="2"/>
        <v>174128.23014086857</v>
      </c>
      <c r="L13" s="625" t="s">
        <v>415</v>
      </c>
      <c r="M13" s="626">
        <v>8055236.6585639995</v>
      </c>
      <c r="N13" s="626">
        <v>0</v>
      </c>
      <c r="O13" s="626">
        <v>58110653.675526999</v>
      </c>
      <c r="P13" s="626">
        <v>0</v>
      </c>
      <c r="Q13" s="626">
        <f t="shared" si="3"/>
        <v>66165890.334091</v>
      </c>
      <c r="R13" s="626">
        <v>203148.66000000015</v>
      </c>
      <c r="S13" s="626">
        <v>232952.84188000113</v>
      </c>
      <c r="T13" s="626">
        <v>0</v>
      </c>
      <c r="U13" s="626">
        <f t="shared" si="4"/>
        <v>436101.50188000128</v>
      </c>
      <c r="V13" s="682">
        <f t="shared" si="5"/>
        <v>8258385.3185639996</v>
      </c>
      <c r="X13" s="626">
        <f t="shared" si="0"/>
        <v>105829530</v>
      </c>
    </row>
    <row r="14" spans="1:25" x14ac:dyDescent="0.35">
      <c r="A14" s="625" t="s">
        <v>416</v>
      </c>
      <c r="B14" s="626">
        <v>3723853.26</v>
      </c>
      <c r="C14" s="626">
        <v>0</v>
      </c>
      <c r="D14" s="626">
        <v>2510435.48</v>
      </c>
      <c r="E14" s="626">
        <v>0</v>
      </c>
      <c r="F14" s="626">
        <f t="shared" si="1"/>
        <v>6234288.7400000002</v>
      </c>
      <c r="G14" s="626">
        <v>0</v>
      </c>
      <c r="H14" s="626">
        <v>539531.83999999985</v>
      </c>
      <c r="I14" s="626">
        <v>0</v>
      </c>
      <c r="J14" s="626">
        <f t="shared" si="2"/>
        <v>539531.83999999985</v>
      </c>
      <c r="L14" s="625" t="s">
        <v>416</v>
      </c>
      <c r="M14" s="626">
        <v>17372987.68</v>
      </c>
      <c r="N14" s="626">
        <v>0</v>
      </c>
      <c r="O14" s="626">
        <v>1493902.1400000001</v>
      </c>
      <c r="P14" s="626">
        <v>0</v>
      </c>
      <c r="Q14" s="626">
        <f t="shared" si="3"/>
        <v>18866889.82</v>
      </c>
      <c r="R14" s="626">
        <v>357160.30000000075</v>
      </c>
      <c r="S14" s="626">
        <v>185284.29999999981</v>
      </c>
      <c r="T14" s="626">
        <v>0</v>
      </c>
      <c r="U14" s="626">
        <f t="shared" si="4"/>
        <v>542444.60000000056</v>
      </c>
      <c r="V14" s="682">
        <f t="shared" si="5"/>
        <v>17730147.98</v>
      </c>
      <c r="X14" s="626">
        <f t="shared" si="0"/>
        <v>26183155.000000004</v>
      </c>
    </row>
    <row r="15" spans="1:25" x14ac:dyDescent="0.35">
      <c r="A15" s="625" t="s">
        <v>417</v>
      </c>
      <c r="B15" s="626">
        <v>3500000</v>
      </c>
      <c r="C15" s="626">
        <v>0</v>
      </c>
      <c r="D15" s="626">
        <v>1500000</v>
      </c>
      <c r="E15" s="626">
        <v>0</v>
      </c>
      <c r="F15" s="626">
        <f t="shared" si="1"/>
        <v>5000000</v>
      </c>
      <c r="G15" s="626">
        <v>194468</v>
      </c>
      <c r="H15" s="626">
        <v>347234</v>
      </c>
      <c r="I15" s="626">
        <v>0</v>
      </c>
      <c r="J15" s="626">
        <f t="shared" si="2"/>
        <v>541702</v>
      </c>
      <c r="L15" s="625" t="s">
        <v>417</v>
      </c>
      <c r="M15" s="626">
        <v>9051446.5999999996</v>
      </c>
      <c r="N15" s="626">
        <v>0</v>
      </c>
      <c r="O15" s="626">
        <v>0</v>
      </c>
      <c r="P15" s="626">
        <v>0</v>
      </c>
      <c r="Q15" s="626">
        <f t="shared" si="3"/>
        <v>9051446.5999999996</v>
      </c>
      <c r="R15" s="626">
        <v>3879191.4000000004</v>
      </c>
      <c r="S15" s="626">
        <v>0</v>
      </c>
      <c r="T15" s="626">
        <v>0</v>
      </c>
      <c r="U15" s="626">
        <f t="shared" si="4"/>
        <v>3879191.4000000004</v>
      </c>
      <c r="V15" s="682">
        <f t="shared" si="5"/>
        <v>12930638</v>
      </c>
      <c r="X15" s="626">
        <f t="shared" si="0"/>
        <v>18472340</v>
      </c>
    </row>
    <row r="16" spans="1:25" x14ac:dyDescent="0.35">
      <c r="A16" s="625" t="s">
        <v>418</v>
      </c>
      <c r="B16" s="626">
        <v>13273798.4188</v>
      </c>
      <c r="C16" s="626">
        <v>0</v>
      </c>
      <c r="D16" s="626">
        <v>7642336.1210000003</v>
      </c>
      <c r="E16" s="626">
        <v>0</v>
      </c>
      <c r="F16" s="626">
        <f t="shared" si="1"/>
        <v>20916134.539799999</v>
      </c>
      <c r="G16" s="626">
        <v>0</v>
      </c>
      <c r="H16" s="626">
        <v>0</v>
      </c>
      <c r="I16" s="626">
        <v>0</v>
      </c>
      <c r="J16" s="626">
        <f t="shared" si="2"/>
        <v>0</v>
      </c>
      <c r="L16" s="625" t="s">
        <v>418</v>
      </c>
      <c r="M16" s="626">
        <v>17143207.139199998</v>
      </c>
      <c r="N16" s="626">
        <v>0</v>
      </c>
      <c r="O16" s="626">
        <v>12720300.321</v>
      </c>
      <c r="P16" s="626">
        <v>0</v>
      </c>
      <c r="Q16" s="626">
        <f t="shared" si="3"/>
        <v>29863507.460199997</v>
      </c>
      <c r="R16" s="626">
        <v>0</v>
      </c>
      <c r="S16" s="626">
        <v>0</v>
      </c>
      <c r="T16" s="626">
        <v>0</v>
      </c>
      <c r="U16" s="626">
        <f t="shared" si="4"/>
        <v>0</v>
      </c>
      <c r="V16" s="682">
        <f t="shared" si="5"/>
        <v>17143207.139199998</v>
      </c>
      <c r="X16" s="626">
        <f t="shared" si="0"/>
        <v>50779642</v>
      </c>
    </row>
    <row r="17" spans="1:24" x14ac:dyDescent="0.35">
      <c r="A17" s="625" t="s">
        <v>419</v>
      </c>
      <c r="B17" s="626">
        <v>0</v>
      </c>
      <c r="C17" s="626">
        <v>0</v>
      </c>
      <c r="D17" s="626">
        <v>5035374.13</v>
      </c>
      <c r="E17" s="626">
        <v>0</v>
      </c>
      <c r="F17" s="626">
        <f t="shared" si="1"/>
        <v>5035374.13</v>
      </c>
      <c r="G17" s="626">
        <v>0</v>
      </c>
      <c r="H17" s="626">
        <v>2158017.4910000004</v>
      </c>
      <c r="I17" s="626">
        <v>0</v>
      </c>
      <c r="J17" s="626">
        <f t="shared" si="2"/>
        <v>2158017.4910000004</v>
      </c>
      <c r="L17" s="625" t="s">
        <v>419</v>
      </c>
      <c r="M17" s="626">
        <v>33516238.379000001</v>
      </c>
      <c r="N17" s="626">
        <v>0</v>
      </c>
      <c r="O17" s="626">
        <v>0</v>
      </c>
      <c r="P17" s="626">
        <v>0</v>
      </c>
      <c r="Q17" s="626">
        <f t="shared" si="3"/>
        <v>33516238.379000001</v>
      </c>
      <c r="R17" s="626">
        <v>0</v>
      </c>
      <c r="S17" s="626">
        <v>0</v>
      </c>
      <c r="T17" s="626">
        <v>0</v>
      </c>
      <c r="U17" s="626">
        <f t="shared" si="4"/>
        <v>0</v>
      </c>
      <c r="V17" s="682">
        <f t="shared" si="5"/>
        <v>33516238.379000001</v>
      </c>
      <c r="X17" s="626">
        <f t="shared" si="0"/>
        <v>40709630</v>
      </c>
    </row>
    <row r="18" spans="1:24" x14ac:dyDescent="0.35">
      <c r="A18" s="625" t="s">
        <v>420</v>
      </c>
      <c r="B18" s="626">
        <v>0</v>
      </c>
      <c r="C18" s="626">
        <v>0</v>
      </c>
      <c r="D18" s="626">
        <v>6903607.8799999999</v>
      </c>
      <c r="E18" s="626">
        <v>0</v>
      </c>
      <c r="F18" s="626">
        <f t="shared" si="1"/>
        <v>6903607.8799999999</v>
      </c>
      <c r="G18" s="626">
        <v>0</v>
      </c>
      <c r="H18" s="626">
        <v>0</v>
      </c>
      <c r="I18" s="626">
        <v>0</v>
      </c>
      <c r="J18" s="626">
        <f t="shared" si="2"/>
        <v>0</v>
      </c>
      <c r="L18" s="625" t="s">
        <v>420</v>
      </c>
      <c r="M18" s="626">
        <v>0</v>
      </c>
      <c r="N18" s="626">
        <v>0</v>
      </c>
      <c r="O18" s="626">
        <v>5230393.01</v>
      </c>
      <c r="P18" s="626">
        <v>11911264.109999999</v>
      </c>
      <c r="Q18" s="626">
        <f t="shared" si="3"/>
        <v>17141657.119999997</v>
      </c>
      <c r="R18" s="626">
        <v>0</v>
      </c>
      <c r="S18" s="626">
        <v>0</v>
      </c>
      <c r="T18" s="626">
        <v>1500000.0000000019</v>
      </c>
      <c r="U18" s="626">
        <f t="shared" si="4"/>
        <v>1500000.0000000019</v>
      </c>
      <c r="V18" s="682">
        <f t="shared" si="5"/>
        <v>0</v>
      </c>
      <c r="X18" s="626">
        <f t="shared" si="0"/>
        <v>25545264.999999996</v>
      </c>
    </row>
    <row r="19" spans="1:24" x14ac:dyDescent="0.35">
      <c r="A19" s="625" t="s">
        <v>421</v>
      </c>
      <c r="B19" s="626">
        <v>1236008.1499999999</v>
      </c>
      <c r="C19" s="626">
        <v>0</v>
      </c>
      <c r="D19" s="626">
        <v>2884019.03</v>
      </c>
      <c r="E19" s="626">
        <v>0</v>
      </c>
      <c r="F19" s="626">
        <f t="shared" si="1"/>
        <v>4120027.1799999997</v>
      </c>
      <c r="G19" s="626">
        <v>218119.09000000008</v>
      </c>
      <c r="H19" s="626">
        <v>508944.53000000073</v>
      </c>
      <c r="I19" s="626">
        <v>0</v>
      </c>
      <c r="J19" s="626">
        <f t="shared" si="2"/>
        <v>727063.62000000081</v>
      </c>
      <c r="L19" s="625" t="s">
        <v>421</v>
      </c>
      <c r="M19" s="626">
        <v>32960217.399999999</v>
      </c>
      <c r="N19" s="626" t="s">
        <v>581</v>
      </c>
      <c r="O19" s="626">
        <v>4120027.18</v>
      </c>
      <c r="P19" s="626" t="s">
        <v>581</v>
      </c>
      <c r="Q19" s="626">
        <f t="shared" si="3"/>
        <v>37080244.579999998</v>
      </c>
      <c r="R19" s="626">
        <v>5816509</v>
      </c>
      <c r="S19" s="626">
        <v>727063.62</v>
      </c>
      <c r="T19" s="626" t="s">
        <v>582</v>
      </c>
      <c r="U19" s="626">
        <f t="shared" si="4"/>
        <v>6543572.6200000001</v>
      </c>
      <c r="V19" s="682">
        <f t="shared" si="5"/>
        <v>38776726.399999999</v>
      </c>
      <c r="X19" s="626">
        <f t="shared" si="0"/>
        <v>48470907.999999993</v>
      </c>
    </row>
    <row r="20" spans="1:24" x14ac:dyDescent="0.35">
      <c r="A20" s="625" t="s">
        <v>225</v>
      </c>
      <c r="B20" s="626">
        <v>36965415</v>
      </c>
      <c r="C20" s="626">
        <v>0</v>
      </c>
      <c r="D20" s="626">
        <v>0</v>
      </c>
      <c r="E20" s="626">
        <v>0</v>
      </c>
      <c r="F20" s="626">
        <f t="shared" si="1"/>
        <v>36965415</v>
      </c>
      <c r="G20" s="626">
        <v>3500000</v>
      </c>
      <c r="H20" s="626">
        <v>0</v>
      </c>
      <c r="I20" s="626">
        <v>0</v>
      </c>
      <c r="J20" s="626">
        <f t="shared" si="2"/>
        <v>3500000</v>
      </c>
      <c r="L20" s="625" t="s">
        <v>225</v>
      </c>
      <c r="M20" s="626"/>
      <c r="N20" s="626"/>
      <c r="O20" s="626"/>
      <c r="P20" s="626"/>
      <c r="Q20" s="626">
        <f t="shared" si="3"/>
        <v>0</v>
      </c>
      <c r="R20" s="626"/>
      <c r="S20" s="626"/>
      <c r="T20" s="626"/>
      <c r="U20" s="626">
        <f t="shared" si="4"/>
        <v>0</v>
      </c>
      <c r="V20" s="682">
        <f t="shared" si="5"/>
        <v>0</v>
      </c>
      <c r="X20" s="626">
        <f t="shared" si="0"/>
        <v>40465415</v>
      </c>
    </row>
    <row r="21" spans="1:24" x14ac:dyDescent="0.35">
      <c r="A21" s="625" t="s">
        <v>406</v>
      </c>
      <c r="B21" s="626">
        <v>0</v>
      </c>
      <c r="C21" s="626">
        <v>0</v>
      </c>
      <c r="D21" s="626">
        <v>4977855.0999999996</v>
      </c>
      <c r="E21" s="626">
        <v>0</v>
      </c>
      <c r="F21" s="626">
        <f t="shared" si="1"/>
        <v>4977855.0999999996</v>
      </c>
      <c r="G21" s="626">
        <v>0</v>
      </c>
      <c r="H21" s="626">
        <v>2133366.476513491</v>
      </c>
      <c r="I21" s="626">
        <v>0</v>
      </c>
      <c r="J21" s="626">
        <f t="shared" si="2"/>
        <v>2133366.476513491</v>
      </c>
      <c r="L21" s="625" t="s">
        <v>406</v>
      </c>
      <c r="M21" s="626">
        <v>10512883.42348651</v>
      </c>
      <c r="N21" s="626">
        <v>0</v>
      </c>
      <c r="O21" s="626">
        <v>0</v>
      </c>
      <c r="P21" s="626">
        <v>0</v>
      </c>
      <c r="Q21" s="626">
        <f t="shared" si="3"/>
        <v>10512883.42348651</v>
      </c>
      <c r="R21" s="626">
        <v>0</v>
      </c>
      <c r="S21" s="626">
        <v>0</v>
      </c>
      <c r="T21" s="626">
        <v>0</v>
      </c>
      <c r="U21" s="626">
        <f t="shared" si="4"/>
        <v>0</v>
      </c>
      <c r="V21" s="682">
        <f t="shared" si="5"/>
        <v>10512883.42348651</v>
      </c>
      <c r="X21" s="626">
        <f t="shared" si="0"/>
        <v>17624105</v>
      </c>
    </row>
    <row r="22" spans="1:24" x14ac:dyDescent="0.35">
      <c r="A22" s="625" t="s">
        <v>422</v>
      </c>
      <c r="B22" s="626">
        <v>0</v>
      </c>
      <c r="C22" s="626">
        <v>0</v>
      </c>
      <c r="D22" s="626">
        <v>3312669.95</v>
      </c>
      <c r="E22" s="626">
        <v>0</v>
      </c>
      <c r="F22" s="626">
        <f t="shared" si="1"/>
        <v>3312669.95</v>
      </c>
      <c r="G22" s="626">
        <v>0</v>
      </c>
      <c r="H22" s="626">
        <v>0</v>
      </c>
      <c r="I22" s="626">
        <v>0</v>
      </c>
      <c r="J22" s="626">
        <f t="shared" si="2"/>
        <v>0</v>
      </c>
      <c r="L22" s="625" t="s">
        <v>422</v>
      </c>
      <c r="M22" s="626">
        <v>0</v>
      </c>
      <c r="N22" s="626">
        <v>0</v>
      </c>
      <c r="O22" s="626">
        <v>7448660.0499999998</v>
      </c>
      <c r="P22" s="626">
        <v>0</v>
      </c>
      <c r="Q22" s="626">
        <f t="shared" si="3"/>
        <v>7448660.0499999998</v>
      </c>
      <c r="R22" s="626">
        <v>0</v>
      </c>
      <c r="S22" s="626">
        <v>0</v>
      </c>
      <c r="T22" s="626">
        <v>0</v>
      </c>
      <c r="U22" s="626">
        <f t="shared" si="4"/>
        <v>0</v>
      </c>
      <c r="V22" s="682">
        <f t="shared" si="5"/>
        <v>0</v>
      </c>
      <c r="X22" s="626">
        <f t="shared" si="0"/>
        <v>10761330</v>
      </c>
    </row>
    <row r="23" spans="1:24" x14ac:dyDescent="0.35">
      <c r="A23" s="625" t="s">
        <v>3</v>
      </c>
      <c r="B23" s="626">
        <v>4405849.79</v>
      </c>
      <c r="C23" s="626"/>
      <c r="D23" s="626">
        <v>5179575.83</v>
      </c>
      <c r="E23" s="626"/>
      <c r="F23" s="626">
        <f t="shared" si="1"/>
        <v>9585425.620000001</v>
      </c>
      <c r="G23" s="626"/>
      <c r="H23" s="626">
        <v>1087842.74</v>
      </c>
      <c r="I23" s="626"/>
      <c r="J23" s="626">
        <f t="shared" si="2"/>
        <v>1087842.74</v>
      </c>
      <c r="L23" s="625" t="s">
        <v>3</v>
      </c>
      <c r="M23" s="626">
        <v>33462526.129999999</v>
      </c>
      <c r="N23" s="626"/>
      <c r="O23" s="626">
        <v>9245313.8699999992</v>
      </c>
      <c r="P23" s="626">
        <v>326743.32</v>
      </c>
      <c r="Q23" s="626">
        <f t="shared" si="3"/>
        <v>43034583.32</v>
      </c>
      <c r="R23" s="626">
        <v>1371653.32</v>
      </c>
      <c r="S23" s="626"/>
      <c r="T23" s="626"/>
      <c r="U23" s="626">
        <f t="shared" si="4"/>
        <v>1371653.32</v>
      </c>
      <c r="V23" s="682">
        <f t="shared" si="5"/>
        <v>34834179.449999996</v>
      </c>
      <c r="X23" s="626">
        <f t="shared" si="0"/>
        <v>55079505.000000007</v>
      </c>
    </row>
    <row r="24" spans="1:24" x14ac:dyDescent="0.35">
      <c r="A24" s="635" t="s">
        <v>280</v>
      </c>
      <c r="B24" s="399">
        <f>SUM(B5:B23)</f>
        <v>129656402.61557414</v>
      </c>
      <c r="C24" s="399">
        <f t="shared" ref="C24:J24" si="6">SUM(C5:C23)</f>
        <v>6278979.335</v>
      </c>
      <c r="D24" s="399">
        <f t="shared" si="6"/>
        <v>126074576.20411399</v>
      </c>
      <c r="E24" s="399">
        <f t="shared" si="6"/>
        <v>14287548.004000001</v>
      </c>
      <c r="F24" s="399">
        <f t="shared" si="6"/>
        <v>276297506.15868807</v>
      </c>
      <c r="G24" s="399">
        <f t="shared" si="6"/>
        <v>6056865.5539183849</v>
      </c>
      <c r="H24" s="399">
        <f t="shared" si="6"/>
        <v>16070576.081442891</v>
      </c>
      <c r="I24" s="399">
        <f t="shared" si="6"/>
        <v>5852583.7058776077</v>
      </c>
      <c r="J24" s="399">
        <f t="shared" si="6"/>
        <v>27980025.341238882</v>
      </c>
      <c r="L24" s="635" t="s">
        <v>280</v>
      </c>
      <c r="M24" s="399">
        <f>SUM(M5:M23)</f>
        <v>309115385.74425054</v>
      </c>
      <c r="N24" s="399">
        <f t="shared" ref="N24" si="7">SUM(N5:N23)</f>
        <v>1015055.999</v>
      </c>
      <c r="O24" s="399">
        <f t="shared" ref="O24" si="8">SUM(O5:O23)</f>
        <v>99659250.246527016</v>
      </c>
      <c r="P24" s="399">
        <f t="shared" ref="P24" si="9">SUM(P5:P23)</f>
        <v>12238007.43</v>
      </c>
      <c r="Q24" s="399">
        <f t="shared" ref="Q24" si="10">SUM(Q5:Q23)</f>
        <v>422027699.41977751</v>
      </c>
      <c r="R24" s="399">
        <f t="shared" ref="R24" si="11">SUM(R5:R23)</f>
        <v>20990816.5665805</v>
      </c>
      <c r="S24" s="399">
        <f t="shared" ref="S24" si="12">SUM(S5:S23)</f>
        <v>1203952.5118800011</v>
      </c>
      <c r="T24" s="399">
        <f t="shared" ref="T24" si="13">SUM(T5:T23)</f>
        <v>1500000.0000000019</v>
      </c>
      <c r="U24" s="399">
        <f t="shared" ref="U24:V24" si="14">SUM(U5:U23)</f>
        <v>23694769.078460503</v>
      </c>
      <c r="V24" s="399">
        <f t="shared" si="14"/>
        <v>330106202.31083101</v>
      </c>
      <c r="X24" s="406">
        <f>SUM(X5:X23)</f>
        <v>749999999.99816501</v>
      </c>
    </row>
    <row r="25" spans="1:24" x14ac:dyDescent="0.35">
      <c r="A25" s="635" t="s">
        <v>583</v>
      </c>
      <c r="B25" s="634">
        <f>F24+J24</f>
        <v>304277531.49992692</v>
      </c>
      <c r="L25" s="635" t="s">
        <v>583</v>
      </c>
      <c r="M25" s="634">
        <f>Q24+U24</f>
        <v>445722468.49823803</v>
      </c>
    </row>
  </sheetData>
  <sheetProtection algorithmName="SHA-512" hashValue="D+ImFKwyFh8FEWmrW1ec4ZlikseCishXpBRxdEtVX4GkbsiCNIONbiPzorqEpZMSvwJl7r2kwAmPPGtZagLjYg==" saltValue="KvRoRLmAu8d8VqbSCWH/EA==" spinCount="100000" sheet="1" objects="1" scenarios="1"/>
  <mergeCells count="6">
    <mergeCell ref="B1:J1"/>
    <mergeCell ref="B2:F2"/>
    <mergeCell ref="G2:J2"/>
    <mergeCell ref="M1:U1"/>
    <mergeCell ref="M2:Q2"/>
    <mergeCell ref="R2:U2"/>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4DFBB6-E379-4E37-A954-8B072ED431FE}">
  <dimension ref="A1:BJ39"/>
  <sheetViews>
    <sheetView workbookViewId="0">
      <selection activeCell="B21" sqref="B21:Y21"/>
    </sheetView>
  </sheetViews>
  <sheetFormatPr defaultRowHeight="14.5" x14ac:dyDescent="0.35"/>
  <cols>
    <col min="1" max="1" width="19.26953125" customWidth="1"/>
    <col min="2" max="2" width="35.1796875" customWidth="1"/>
    <col min="3" max="3" width="15.81640625" bestFit="1" customWidth="1"/>
    <col min="4" max="10" width="16.26953125" bestFit="1" customWidth="1"/>
    <col min="11" max="11" width="16.453125" bestFit="1" customWidth="1"/>
    <col min="12" max="12" width="19.7265625" bestFit="1" customWidth="1"/>
  </cols>
  <sheetData>
    <row r="1" spans="1:11" ht="18" thickBot="1" x14ac:dyDescent="0.4">
      <c r="A1" s="645" t="s">
        <v>2</v>
      </c>
      <c r="B1" s="1644" t="s">
        <v>19</v>
      </c>
      <c r="C1" s="1645"/>
      <c r="D1" s="1645"/>
      <c r="E1" s="1645"/>
      <c r="F1" s="1645"/>
      <c r="G1" s="1645"/>
      <c r="H1" s="1645"/>
      <c r="I1" s="1645"/>
    </row>
    <row r="2" spans="1:11" ht="15" thickBot="1" x14ac:dyDescent="0.4">
      <c r="A2" s="625" t="s">
        <v>410</v>
      </c>
      <c r="B2" s="647" t="s">
        <v>587</v>
      </c>
    </row>
    <row r="3" spans="1:11" ht="15" thickBot="1" x14ac:dyDescent="0.4">
      <c r="A3" s="625" t="s">
        <v>411</v>
      </c>
      <c r="B3" s="649" t="s">
        <v>588</v>
      </c>
    </row>
    <row r="4" spans="1:11" ht="15" thickBot="1" x14ac:dyDescent="0.4">
      <c r="A4" s="625" t="s">
        <v>336</v>
      </c>
      <c r="B4" s="647" t="s">
        <v>589</v>
      </c>
    </row>
    <row r="5" spans="1:11" x14ac:dyDescent="0.35">
      <c r="A5" s="625" t="s">
        <v>289</v>
      </c>
      <c r="B5" s="655" t="s">
        <v>590</v>
      </c>
    </row>
    <row r="6" spans="1:11" x14ac:dyDescent="0.35">
      <c r="A6" s="625" t="s">
        <v>412</v>
      </c>
      <c r="B6" s="656" t="s">
        <v>591</v>
      </c>
      <c r="C6" s="656" t="s">
        <v>592</v>
      </c>
      <c r="D6" s="656" t="s">
        <v>593</v>
      </c>
      <c r="E6" s="656" t="s">
        <v>594</v>
      </c>
      <c r="F6" s="656" t="s">
        <v>595</v>
      </c>
      <c r="G6" s="656" t="s">
        <v>596</v>
      </c>
      <c r="H6" s="656" t="s">
        <v>597</v>
      </c>
    </row>
    <row r="7" spans="1:11" ht="15" thickBot="1" x14ac:dyDescent="0.4">
      <c r="A7" s="625" t="s">
        <v>344</v>
      </c>
      <c r="B7" s="647" t="s">
        <v>599</v>
      </c>
    </row>
    <row r="8" spans="1:11" ht="15" thickBot="1" x14ac:dyDescent="0.4">
      <c r="A8" s="625" t="s">
        <v>413</v>
      </c>
      <c r="B8" s="649" t="s">
        <v>600</v>
      </c>
    </row>
    <row r="9" spans="1:11" ht="15" thickBot="1" x14ac:dyDescent="0.4">
      <c r="A9" s="625" t="s">
        <v>414</v>
      </c>
      <c r="B9" s="651" t="s">
        <v>601</v>
      </c>
      <c r="C9" s="651" t="s">
        <v>602</v>
      </c>
      <c r="D9" s="651" t="s">
        <v>603</v>
      </c>
      <c r="E9" s="651" t="s">
        <v>604</v>
      </c>
      <c r="F9" s="651" t="s">
        <v>605</v>
      </c>
      <c r="G9" s="651" t="s">
        <v>606</v>
      </c>
      <c r="H9" s="651" t="s">
        <v>607</v>
      </c>
      <c r="I9" s="651" t="s">
        <v>608</v>
      </c>
      <c r="J9" s="651" t="s">
        <v>609</v>
      </c>
      <c r="K9" s="651" t="s">
        <v>610</v>
      </c>
    </row>
    <row r="10" spans="1:11" ht="15" thickBot="1" x14ac:dyDescent="0.4">
      <c r="A10" s="625" t="s">
        <v>415</v>
      </c>
      <c r="B10" s="647" t="s">
        <v>611</v>
      </c>
    </row>
    <row r="11" spans="1:11" ht="15" thickBot="1" x14ac:dyDescent="0.4">
      <c r="A11" s="625" t="s">
        <v>416</v>
      </c>
      <c r="B11" s="649" t="s">
        <v>612</v>
      </c>
    </row>
    <row r="12" spans="1:11" ht="15" thickBot="1" x14ac:dyDescent="0.4">
      <c r="A12" s="625" t="s">
        <v>417</v>
      </c>
      <c r="B12" s="651" t="s">
        <v>613</v>
      </c>
      <c r="C12" s="651" t="s">
        <v>614</v>
      </c>
      <c r="D12" s="651" t="s">
        <v>615</v>
      </c>
    </row>
    <row r="13" spans="1:11" ht="15" thickBot="1" x14ac:dyDescent="0.4">
      <c r="A13" s="625" t="s">
        <v>418</v>
      </c>
      <c r="B13" s="651" t="s">
        <v>616</v>
      </c>
    </row>
    <row r="14" spans="1:11" ht="15" thickBot="1" x14ac:dyDescent="0.4">
      <c r="A14" s="625" t="s">
        <v>419</v>
      </c>
      <c r="B14" s="647" t="s">
        <v>617</v>
      </c>
      <c r="C14" s="651" t="s">
        <v>618</v>
      </c>
    </row>
    <row r="15" spans="1:11" ht="15" thickBot="1" x14ac:dyDescent="0.4">
      <c r="A15" s="625" t="s">
        <v>420</v>
      </c>
      <c r="B15" s="651" t="s">
        <v>619</v>
      </c>
    </row>
    <row r="16" spans="1:11" ht="15" thickBot="1" x14ac:dyDescent="0.4">
      <c r="A16" s="625" t="s">
        <v>421</v>
      </c>
      <c r="B16" s="651" t="s">
        <v>620</v>
      </c>
    </row>
    <row r="17" spans="1:25" ht="15" thickBot="1" x14ac:dyDescent="0.4">
      <c r="A17" s="625" t="s">
        <v>225</v>
      </c>
      <c r="B17" s="651" t="s">
        <v>621</v>
      </c>
    </row>
    <row r="18" spans="1:25" ht="15" thickBot="1" x14ac:dyDescent="0.4">
      <c r="A18" s="625" t="s">
        <v>406</v>
      </c>
      <c r="B18" s="651" t="s">
        <v>622</v>
      </c>
    </row>
    <row r="19" spans="1:25" ht="15" thickBot="1" x14ac:dyDescent="0.4">
      <c r="A19" s="625" t="s">
        <v>422</v>
      </c>
      <c r="B19" s="651" t="s">
        <v>623</v>
      </c>
      <c r="C19" s="651" t="s">
        <v>624</v>
      </c>
      <c r="D19" s="651" t="s">
        <v>625</v>
      </c>
    </row>
    <row r="20" spans="1:25" ht="15" thickBot="1" x14ac:dyDescent="0.4">
      <c r="A20" s="625" t="s">
        <v>3</v>
      </c>
      <c r="B20" s="651" t="s">
        <v>626</v>
      </c>
      <c r="C20" s="651" t="s">
        <v>627</v>
      </c>
      <c r="D20" s="651" t="s">
        <v>628</v>
      </c>
      <c r="E20" s="651" t="s">
        <v>629</v>
      </c>
      <c r="F20" s="651" t="s">
        <v>630</v>
      </c>
      <c r="G20" s="651" t="s">
        <v>631</v>
      </c>
      <c r="H20" s="651" t="s">
        <v>632</v>
      </c>
      <c r="I20" s="651" t="s">
        <v>633</v>
      </c>
      <c r="J20" s="651" t="s">
        <v>634</v>
      </c>
      <c r="K20" s="651" t="s">
        <v>635</v>
      </c>
      <c r="L20" s="651" t="s">
        <v>636</v>
      </c>
      <c r="M20" s="651" t="s">
        <v>637</v>
      </c>
      <c r="N20" s="651" t="s">
        <v>638</v>
      </c>
      <c r="O20" s="651" t="s">
        <v>639</v>
      </c>
      <c r="P20" s="651" t="s">
        <v>640</v>
      </c>
      <c r="Q20" s="651" t="s">
        <v>641</v>
      </c>
      <c r="R20" s="651" t="s">
        <v>642</v>
      </c>
      <c r="S20" s="651" t="s">
        <v>643</v>
      </c>
      <c r="T20" s="651" t="s">
        <v>644</v>
      </c>
      <c r="U20" s="651" t="s">
        <v>645</v>
      </c>
      <c r="V20" s="651" t="s">
        <v>646</v>
      </c>
      <c r="W20" s="651" t="s">
        <v>647</v>
      </c>
      <c r="X20" s="651" t="s">
        <v>648</v>
      </c>
      <c r="Y20" s="651" t="s">
        <v>649</v>
      </c>
    </row>
    <row r="21" spans="1:25" x14ac:dyDescent="0.35">
      <c r="B21">
        <v>1</v>
      </c>
      <c r="C21">
        <v>2</v>
      </c>
      <c r="D21">
        <v>3</v>
      </c>
      <c r="E21">
        <v>4</v>
      </c>
      <c r="F21">
        <v>5</v>
      </c>
      <c r="G21">
        <v>6</v>
      </c>
      <c r="H21">
        <v>7</v>
      </c>
      <c r="I21">
        <v>8</v>
      </c>
      <c r="J21">
        <v>9</v>
      </c>
      <c r="K21">
        <v>10</v>
      </c>
      <c r="L21">
        <v>11</v>
      </c>
      <c r="M21">
        <v>12</v>
      </c>
      <c r="N21">
        <v>13</v>
      </c>
      <c r="O21">
        <v>14</v>
      </c>
      <c r="P21">
        <v>15</v>
      </c>
      <c r="Q21">
        <v>16</v>
      </c>
      <c r="R21">
        <v>17</v>
      </c>
      <c r="S21">
        <v>18</v>
      </c>
      <c r="T21">
        <v>19</v>
      </c>
      <c r="U21">
        <v>20</v>
      </c>
      <c r="V21">
        <v>21</v>
      </c>
      <c r="W21">
        <v>22</v>
      </c>
      <c r="X21">
        <v>23</v>
      </c>
      <c r="Y21">
        <v>24</v>
      </c>
    </row>
    <row r="37" spans="1:62" ht="15" thickBot="1" x14ac:dyDescent="0.4"/>
    <row r="38" spans="1:62" ht="15" thickBot="1" x14ac:dyDescent="0.4">
      <c r="A38" s="646" t="s">
        <v>410</v>
      </c>
      <c r="B38" s="648" t="s">
        <v>411</v>
      </c>
      <c r="C38" s="646" t="s">
        <v>336</v>
      </c>
      <c r="D38" s="648" t="s">
        <v>289</v>
      </c>
      <c r="E38" s="653" t="s">
        <v>412</v>
      </c>
      <c r="F38" s="653" t="s">
        <v>412</v>
      </c>
      <c r="G38" s="653" t="s">
        <v>412</v>
      </c>
      <c r="H38" s="653" t="s">
        <v>412</v>
      </c>
      <c r="I38" s="653" t="s">
        <v>412</v>
      </c>
      <c r="J38" s="653" t="s">
        <v>412</v>
      </c>
      <c r="K38" s="653" t="s">
        <v>412</v>
      </c>
      <c r="L38" s="646" t="s">
        <v>598</v>
      </c>
      <c r="M38" s="648" t="s">
        <v>413</v>
      </c>
      <c r="N38" s="653" t="s">
        <v>414</v>
      </c>
      <c r="O38" s="653" t="s">
        <v>414</v>
      </c>
      <c r="P38" s="653" t="s">
        <v>414</v>
      </c>
      <c r="Q38" s="653" t="s">
        <v>414</v>
      </c>
      <c r="R38" s="653" t="s">
        <v>414</v>
      </c>
      <c r="S38" s="653" t="s">
        <v>414</v>
      </c>
      <c r="T38" s="653" t="s">
        <v>414</v>
      </c>
      <c r="U38" s="653" t="s">
        <v>414</v>
      </c>
      <c r="V38" s="653" t="s">
        <v>414</v>
      </c>
      <c r="W38" s="653" t="s">
        <v>414</v>
      </c>
      <c r="X38" s="646" t="s">
        <v>415</v>
      </c>
      <c r="Y38" s="648" t="s">
        <v>416</v>
      </c>
      <c r="Z38" s="653" t="s">
        <v>417</v>
      </c>
      <c r="AA38" s="653" t="s">
        <v>417</v>
      </c>
      <c r="AB38" s="653" t="s">
        <v>417</v>
      </c>
      <c r="AC38" s="652" t="s">
        <v>418</v>
      </c>
      <c r="AD38" s="653" t="s">
        <v>419</v>
      </c>
      <c r="AE38" s="653" t="s">
        <v>419</v>
      </c>
      <c r="AF38" s="652" t="s">
        <v>420</v>
      </c>
      <c r="AG38" s="652" t="s">
        <v>421</v>
      </c>
      <c r="AH38" s="652" t="s">
        <v>225</v>
      </c>
      <c r="AI38" s="652" t="s">
        <v>406</v>
      </c>
      <c r="AJ38" s="653" t="s">
        <v>422</v>
      </c>
      <c r="AK38" s="653" t="s">
        <v>422</v>
      </c>
      <c r="AL38" s="653" t="s">
        <v>422</v>
      </c>
      <c r="AM38" s="654" t="s">
        <v>3</v>
      </c>
      <c r="AN38" s="654" t="s">
        <v>3</v>
      </c>
      <c r="AO38" s="654" t="s">
        <v>3</v>
      </c>
      <c r="AP38" s="654" t="s">
        <v>3</v>
      </c>
      <c r="AQ38" s="654" t="s">
        <v>3</v>
      </c>
      <c r="AR38" s="654" t="s">
        <v>3</v>
      </c>
      <c r="AS38" s="654" t="s">
        <v>3</v>
      </c>
      <c r="AT38" s="654" t="s">
        <v>3</v>
      </c>
      <c r="AU38" s="654" t="s">
        <v>3</v>
      </c>
      <c r="AV38" s="654" t="s">
        <v>3</v>
      </c>
      <c r="AW38" s="654" t="s">
        <v>3</v>
      </c>
      <c r="AX38" s="654" t="s">
        <v>3</v>
      </c>
      <c r="AY38" s="654" t="s">
        <v>3</v>
      </c>
      <c r="AZ38" s="654" t="s">
        <v>3</v>
      </c>
      <c r="BA38" s="654" t="s">
        <v>3</v>
      </c>
      <c r="BB38" s="654" t="s">
        <v>3</v>
      </c>
      <c r="BC38" s="654" t="s">
        <v>3</v>
      </c>
      <c r="BD38" s="654" t="s">
        <v>3</v>
      </c>
      <c r="BE38" s="654" t="s">
        <v>3</v>
      </c>
      <c r="BF38" s="654" t="s">
        <v>3</v>
      </c>
      <c r="BG38" s="654" t="s">
        <v>3</v>
      </c>
      <c r="BH38" s="654" t="s">
        <v>3</v>
      </c>
      <c r="BI38" s="654" t="s">
        <v>3</v>
      </c>
      <c r="BJ38" s="654" t="s">
        <v>3</v>
      </c>
    </row>
    <row r="39" spans="1:62" ht="15" thickBot="1" x14ac:dyDescent="0.4">
      <c r="A39" s="647" t="s">
        <v>587</v>
      </c>
      <c r="B39" s="649" t="s">
        <v>588</v>
      </c>
      <c r="C39" s="647" t="s">
        <v>589</v>
      </c>
      <c r="D39" s="649" t="s">
        <v>590</v>
      </c>
      <c r="E39" s="651" t="s">
        <v>591</v>
      </c>
      <c r="F39" s="651" t="s">
        <v>592</v>
      </c>
      <c r="G39" s="651" t="s">
        <v>593</v>
      </c>
      <c r="H39" s="651" t="s">
        <v>594</v>
      </c>
      <c r="I39" s="651" t="s">
        <v>595</v>
      </c>
      <c r="J39" s="651" t="s">
        <v>596</v>
      </c>
      <c r="K39" s="651" t="s">
        <v>597</v>
      </c>
      <c r="L39" s="647" t="s">
        <v>599</v>
      </c>
      <c r="M39" s="649" t="s">
        <v>600</v>
      </c>
      <c r="N39" s="651" t="s">
        <v>601</v>
      </c>
      <c r="O39" s="651" t="s">
        <v>602</v>
      </c>
      <c r="P39" s="651" t="s">
        <v>603</v>
      </c>
      <c r="Q39" s="651" t="s">
        <v>604</v>
      </c>
      <c r="R39" s="651" t="s">
        <v>605</v>
      </c>
      <c r="S39" s="651" t="s">
        <v>606</v>
      </c>
      <c r="T39" s="651" t="s">
        <v>607</v>
      </c>
      <c r="U39" s="651" t="s">
        <v>608</v>
      </c>
      <c r="V39" s="651" t="s">
        <v>609</v>
      </c>
      <c r="W39" s="651" t="s">
        <v>610</v>
      </c>
      <c r="X39" s="647" t="s">
        <v>611</v>
      </c>
      <c r="Y39" s="649" t="s">
        <v>612</v>
      </c>
      <c r="Z39" s="651" t="s">
        <v>613</v>
      </c>
      <c r="AA39" s="651" t="s">
        <v>614</v>
      </c>
      <c r="AB39" s="651" t="s">
        <v>615</v>
      </c>
      <c r="AC39" s="651" t="s">
        <v>616</v>
      </c>
      <c r="AD39" s="647" t="s">
        <v>617</v>
      </c>
      <c r="AE39" s="651" t="s">
        <v>618</v>
      </c>
      <c r="AF39" s="651" t="s">
        <v>619</v>
      </c>
      <c r="AG39" s="651" t="s">
        <v>620</v>
      </c>
      <c r="AH39" s="651" t="s">
        <v>621</v>
      </c>
      <c r="AI39" s="651" t="s">
        <v>622</v>
      </c>
      <c r="AJ39" s="651" t="s">
        <v>623</v>
      </c>
      <c r="AK39" s="651" t="s">
        <v>624</v>
      </c>
      <c r="AL39" s="651" t="s">
        <v>625</v>
      </c>
      <c r="AM39" s="651" t="s">
        <v>626</v>
      </c>
      <c r="AN39" s="651" t="s">
        <v>627</v>
      </c>
      <c r="AO39" s="651" t="s">
        <v>628</v>
      </c>
      <c r="AP39" s="651" t="s">
        <v>629</v>
      </c>
      <c r="AQ39" s="651" t="s">
        <v>630</v>
      </c>
      <c r="AR39" s="651" t="s">
        <v>631</v>
      </c>
      <c r="AS39" s="651" t="s">
        <v>632</v>
      </c>
      <c r="AT39" s="651" t="s">
        <v>633</v>
      </c>
      <c r="AU39" s="651" t="s">
        <v>634</v>
      </c>
      <c r="AV39" s="651" t="s">
        <v>635</v>
      </c>
      <c r="AW39" s="651" t="s">
        <v>636</v>
      </c>
      <c r="AX39" s="651" t="s">
        <v>637</v>
      </c>
      <c r="AY39" s="651" t="s">
        <v>638</v>
      </c>
      <c r="AZ39" s="651" t="s">
        <v>639</v>
      </c>
      <c r="BA39" s="651" t="s">
        <v>640</v>
      </c>
      <c r="BB39" s="651" t="s">
        <v>641</v>
      </c>
      <c r="BC39" s="651" t="s">
        <v>642</v>
      </c>
      <c r="BD39" s="651" t="s">
        <v>643</v>
      </c>
      <c r="BE39" s="651" t="s">
        <v>644</v>
      </c>
      <c r="BF39" s="651" t="s">
        <v>645</v>
      </c>
      <c r="BG39" s="651" t="s">
        <v>646</v>
      </c>
      <c r="BH39" s="651" t="s">
        <v>647</v>
      </c>
      <c r="BI39" s="651" t="s">
        <v>648</v>
      </c>
      <c r="BJ39" s="651" t="s">
        <v>649</v>
      </c>
    </row>
  </sheetData>
  <sheetProtection algorithmName="SHA-512" hashValue="HQ7VEjr4hhkQrkPSis7pxgFF9nFAjVYpjiRdY6hmJ+55U3ULb9QphsrnGrTGUskBkdFE8ACAolAu2ryChpU8lg==" saltValue="JOQlDz0PN25Zk+doSY5Kfg==" spinCount="100000" sheet="1" objects="1" scenarios="1"/>
  <mergeCells count="1">
    <mergeCell ref="B1:I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6" tint="0.59999389629810485"/>
    <pageSetUpPr fitToPage="1"/>
  </sheetPr>
  <dimension ref="A1:AC127"/>
  <sheetViews>
    <sheetView topLeftCell="A60" zoomScale="91" zoomScaleNormal="91" workbookViewId="0">
      <selection activeCell="G35" sqref="G35:J35"/>
    </sheetView>
  </sheetViews>
  <sheetFormatPr defaultRowHeight="14.5" x14ac:dyDescent="0.35"/>
  <cols>
    <col min="1" max="1" width="2.81640625" customWidth="1"/>
    <col min="3" max="3" width="2.54296875" customWidth="1"/>
    <col min="4" max="4" width="14.453125" customWidth="1"/>
    <col min="5" max="5" width="33.81640625" bestFit="1" customWidth="1"/>
    <col min="6" max="6" width="23" customWidth="1"/>
    <col min="7" max="7" width="30.7265625" customWidth="1"/>
    <col min="8" max="9" width="22.81640625" customWidth="1"/>
    <col min="10" max="10" width="25.54296875" customWidth="1"/>
  </cols>
  <sheetData>
    <row r="1" spans="1:29" ht="36.75" customHeight="1" thickBot="1" x14ac:dyDescent="0.4">
      <c r="A1" s="1140" t="s">
        <v>99</v>
      </c>
      <c r="B1" s="1141"/>
      <c r="C1" s="1141"/>
      <c r="D1" s="1141"/>
      <c r="E1" s="1141"/>
      <c r="F1" s="1141"/>
      <c r="G1" s="1141"/>
      <c r="H1" s="1141"/>
      <c r="I1" s="1141"/>
      <c r="J1" s="1142"/>
      <c r="K1" s="720"/>
      <c r="L1" s="105"/>
      <c r="M1" s="105"/>
      <c r="N1" s="105"/>
      <c r="O1" s="105"/>
      <c r="P1" s="105"/>
      <c r="Q1" s="105"/>
      <c r="R1" s="105"/>
      <c r="S1" s="105"/>
      <c r="T1" s="105"/>
      <c r="U1" s="105"/>
      <c r="V1" s="105"/>
      <c r="W1" s="105"/>
      <c r="X1" s="105"/>
      <c r="Y1" s="105"/>
      <c r="Z1" s="105"/>
      <c r="AA1" s="105"/>
      <c r="AB1" s="105"/>
      <c r="AC1" s="105"/>
    </row>
    <row r="2" spans="1:29" ht="23" thickBot="1" x14ac:dyDescent="0.4">
      <c r="A2" s="84"/>
      <c r="B2" s="1"/>
      <c r="C2" s="37"/>
      <c r="D2" s="37"/>
      <c r="E2" s="37"/>
      <c r="F2" s="37"/>
      <c r="G2" s="37"/>
      <c r="H2" s="37"/>
      <c r="I2" s="37"/>
      <c r="J2" s="37"/>
      <c r="K2" s="721"/>
      <c r="L2" s="37"/>
      <c r="M2" s="37"/>
      <c r="N2" s="37"/>
      <c r="O2" s="37"/>
      <c r="P2" s="37"/>
      <c r="Q2" s="37"/>
      <c r="R2" s="37"/>
      <c r="S2" s="37"/>
      <c r="T2" s="37"/>
      <c r="U2" s="37"/>
      <c r="V2" s="37"/>
      <c r="W2" s="37"/>
      <c r="X2" s="37"/>
      <c r="Y2" s="37"/>
      <c r="Z2" s="37"/>
      <c r="AA2" s="37"/>
      <c r="AB2" s="37"/>
      <c r="AC2" s="37"/>
    </row>
    <row r="3" spans="1:29" ht="18" thickBot="1" x14ac:dyDescent="0.4">
      <c r="A3" s="1146" t="s">
        <v>165</v>
      </c>
      <c r="B3" s="1147"/>
      <c r="C3" s="1147"/>
      <c r="D3" s="1147"/>
      <c r="E3" s="1147"/>
      <c r="F3" s="1147"/>
      <c r="G3" s="1147"/>
      <c r="H3" s="1147"/>
      <c r="I3" s="1147"/>
      <c r="J3" s="1148"/>
      <c r="K3" s="722"/>
      <c r="L3" s="106"/>
      <c r="M3" s="106"/>
      <c r="N3" s="106"/>
      <c r="O3" s="106"/>
      <c r="P3" s="106"/>
      <c r="Q3" s="106"/>
      <c r="R3" s="106"/>
      <c r="S3" s="106"/>
      <c r="T3" s="106"/>
      <c r="U3" s="106"/>
      <c r="V3" s="106"/>
      <c r="W3" s="106"/>
      <c r="X3" s="106"/>
      <c r="Y3" s="106"/>
      <c r="Z3" s="106"/>
      <c r="AA3" s="106"/>
      <c r="AB3" s="106"/>
      <c r="AC3" s="106"/>
    </row>
    <row r="4" spans="1:29" ht="18" thickBot="1" x14ac:dyDescent="0.4">
      <c r="A4" s="236"/>
      <c r="B4" s="65"/>
      <c r="C4" s="65"/>
      <c r="D4" s="65"/>
      <c r="E4" s="65"/>
      <c r="F4" s="65"/>
      <c r="G4" s="65"/>
      <c r="H4" s="65"/>
      <c r="I4" s="106"/>
      <c r="J4" s="106"/>
      <c r="K4" s="722"/>
      <c r="L4" s="106"/>
      <c r="M4" s="106"/>
      <c r="N4" s="106"/>
      <c r="O4" s="106"/>
      <c r="P4" s="106"/>
      <c r="Q4" s="106"/>
      <c r="R4" s="106"/>
      <c r="S4" s="106"/>
      <c r="T4" s="106"/>
      <c r="U4" s="106"/>
      <c r="V4" s="106"/>
      <c r="W4" s="106"/>
      <c r="X4" s="106"/>
      <c r="Y4" s="106"/>
      <c r="Z4" s="106"/>
      <c r="AA4" s="106"/>
      <c r="AB4" s="106"/>
      <c r="AC4" s="106"/>
    </row>
    <row r="5" spans="1:29" ht="24" customHeight="1" thickBot="1" x14ac:dyDescent="0.4">
      <c r="A5" s="987" t="s">
        <v>7</v>
      </c>
      <c r="B5" s="988"/>
      <c r="C5" s="988"/>
      <c r="D5" s="988"/>
      <c r="E5" s="988"/>
      <c r="F5" s="988"/>
      <c r="G5" s="988"/>
      <c r="H5" s="988"/>
      <c r="I5" s="988"/>
      <c r="J5" s="989"/>
      <c r="K5" s="723"/>
      <c r="L5" s="364"/>
      <c r="M5" s="364"/>
      <c r="N5" s="364"/>
      <c r="O5" s="364"/>
      <c r="P5" s="364"/>
      <c r="Q5" s="364"/>
      <c r="R5" s="364"/>
      <c r="S5" s="364"/>
      <c r="T5" s="364"/>
      <c r="U5" s="364"/>
      <c r="V5" s="364"/>
      <c r="W5" s="364"/>
      <c r="X5" s="364"/>
      <c r="Y5" s="364"/>
      <c r="Z5" s="364"/>
      <c r="AA5" s="364"/>
      <c r="AB5" s="106"/>
      <c r="AC5" s="106"/>
    </row>
    <row r="6" spans="1:29" ht="28" thickBot="1" x14ac:dyDescent="0.4">
      <c r="A6" s="84"/>
      <c r="B6" s="1"/>
      <c r="C6" s="1"/>
      <c r="D6" s="34"/>
      <c r="E6" s="34"/>
      <c r="F6" s="34"/>
      <c r="G6" s="34"/>
      <c r="H6" s="34"/>
      <c r="I6" s="34"/>
      <c r="J6" s="34"/>
      <c r="K6" s="724"/>
      <c r="L6" s="34"/>
      <c r="M6" s="34"/>
      <c r="N6" s="34"/>
      <c r="O6" s="34"/>
      <c r="P6" s="34"/>
      <c r="Q6" s="34"/>
      <c r="R6" s="34"/>
      <c r="S6" s="34"/>
      <c r="T6" s="34"/>
      <c r="U6" s="34"/>
      <c r="V6" s="34"/>
      <c r="W6" s="34"/>
      <c r="X6" s="34"/>
      <c r="Y6" s="34"/>
      <c r="Z6" s="34"/>
      <c r="AA6" s="34"/>
      <c r="AB6" s="34"/>
      <c r="AC6" s="34"/>
    </row>
    <row r="7" spans="1:29" ht="38.15" customHeight="1" thickBot="1" x14ac:dyDescent="0.4">
      <c r="A7" s="84"/>
      <c r="B7" s="1143" t="s">
        <v>166</v>
      </c>
      <c r="C7" s="1144"/>
      <c r="D7" s="1144"/>
      <c r="E7" s="1145"/>
      <c r="F7" s="1090" t="s">
        <v>417</v>
      </c>
      <c r="G7" s="1091"/>
      <c r="H7" s="1091"/>
      <c r="I7" s="1091"/>
      <c r="J7" s="1092"/>
      <c r="K7" s="683"/>
    </row>
    <row r="8" spans="1:29" ht="12.75" customHeight="1" thickBot="1" x14ac:dyDescent="0.7">
      <c r="A8" s="84"/>
      <c r="B8" s="1"/>
      <c r="C8" s="29"/>
      <c r="D8" s="29"/>
      <c r="E8" s="29"/>
      <c r="F8" s="29"/>
      <c r="G8" s="30"/>
      <c r="H8" s="30"/>
      <c r="I8" s="30"/>
      <c r="K8" s="683"/>
      <c r="X8" s="31"/>
      <c r="Y8" s="10"/>
      <c r="Z8" s="32"/>
      <c r="AA8" s="33"/>
      <c r="AB8" s="33"/>
      <c r="AC8" s="33"/>
    </row>
    <row r="9" spans="1:29" ht="17.5" customHeight="1" x14ac:dyDescent="0.35">
      <c r="A9" s="44"/>
      <c r="B9" s="1015" t="s">
        <v>5</v>
      </c>
      <c r="C9" s="1016"/>
      <c r="D9" s="1016"/>
      <c r="E9" s="1016"/>
      <c r="F9" s="703" t="str">
        <f>IF(VLOOKUP($F$7,CUP!$A$2:$Y$20,2,FALSE)="","",VLOOKUP($F$7,CUP!$A$2:$Y$20,2,FALSE))</f>
        <v>D10I24000030001</v>
      </c>
      <c r="G9" s="660"/>
      <c r="H9" s="1127" t="s">
        <v>4</v>
      </c>
      <c r="I9" s="1130"/>
      <c r="J9" s="1131"/>
      <c r="K9" s="725"/>
      <c r="L9" s="1089"/>
      <c r="M9" s="1089"/>
      <c r="N9" s="1089"/>
      <c r="O9" s="1089"/>
      <c r="P9" s="1089"/>
      <c r="Q9" s="1089"/>
      <c r="R9" s="1089"/>
      <c r="S9" s="1089"/>
      <c r="T9" s="1089"/>
      <c r="U9" s="1089"/>
      <c r="X9" s="102"/>
      <c r="Y9" s="102"/>
      <c r="Z9" s="102"/>
      <c r="AA9" s="102"/>
      <c r="AB9" s="102"/>
      <c r="AC9" s="102"/>
    </row>
    <row r="10" spans="1:29" ht="17.5" x14ac:dyDescent="0.35">
      <c r="A10" s="44"/>
      <c r="B10" s="1017"/>
      <c r="C10" s="1018"/>
      <c r="D10" s="1018"/>
      <c r="E10" s="1018"/>
      <c r="F10" s="704" t="str">
        <f>IF(VLOOKUP($F$7,CUP!$A$2:$Y$20,3,FALSE)="","",VLOOKUP($F$7,CUP!$A$2:$Y$20,3,FALSE))</f>
        <v>D21C24000240001</v>
      </c>
      <c r="G10" s="660"/>
      <c r="H10" s="1128"/>
      <c r="I10" s="1132"/>
      <c r="J10" s="1133"/>
      <c r="K10" s="725"/>
      <c r="L10" s="657"/>
      <c r="M10" s="657"/>
      <c r="N10" s="657"/>
      <c r="O10" s="658"/>
      <c r="P10" s="658"/>
      <c r="Q10" s="600"/>
      <c r="R10" s="659"/>
      <c r="S10" s="319"/>
      <c r="T10" s="319"/>
      <c r="U10" s="319"/>
      <c r="X10" s="102"/>
      <c r="Y10" s="102"/>
      <c r="Z10" s="102"/>
      <c r="AA10" s="102"/>
      <c r="AB10" s="102"/>
      <c r="AC10" s="102"/>
    </row>
    <row r="11" spans="1:29" ht="17.5" x14ac:dyDescent="0.35">
      <c r="A11" s="44"/>
      <c r="B11" s="1017"/>
      <c r="C11" s="1018"/>
      <c r="D11" s="1018"/>
      <c r="E11" s="1018"/>
      <c r="F11" s="704" t="str">
        <f>IF(VLOOKUP($F$7,CUP!$A$2:$Y$20,4,FALSE)="","",VLOOKUP($F$7,CUP!$A$2:$Y$20,4,FALSE))</f>
        <v>D10B24000010001</v>
      </c>
      <c r="G11" s="660"/>
      <c r="H11" s="1129"/>
      <c r="I11" s="1134"/>
      <c r="J11" s="1135"/>
      <c r="K11" s="725"/>
      <c r="L11" s="708"/>
      <c r="M11" s="708"/>
      <c r="N11" s="708"/>
      <c r="O11" s="708"/>
      <c r="P11" s="708"/>
      <c r="Q11" s="708"/>
      <c r="R11" s="708"/>
      <c r="S11" s="708"/>
      <c r="T11" s="708"/>
      <c r="U11" s="708"/>
      <c r="X11" s="102"/>
      <c r="Y11" s="102"/>
      <c r="Z11" s="102"/>
      <c r="AA11" s="102"/>
      <c r="AB11" s="102"/>
      <c r="AC11" s="102"/>
    </row>
    <row r="12" spans="1:29" ht="17.5" x14ac:dyDescent="0.35">
      <c r="A12" s="44"/>
      <c r="B12" s="1017"/>
      <c r="C12" s="1018"/>
      <c r="D12" s="1018"/>
      <c r="E12" s="1018"/>
      <c r="F12" s="704" t="str">
        <f>IF(VLOOKUP($F$7,CUP!$A$2:$Y$20,5,FALSE)="","",VLOOKUP($F$7,CUP!$A$2:$Y$20,5,FALSE))</f>
        <v/>
      </c>
      <c r="G12" s="660"/>
      <c r="H12" s="1106" t="s">
        <v>650</v>
      </c>
      <c r="I12" s="1136"/>
      <c r="J12" s="1137"/>
      <c r="K12" s="725"/>
      <c r="L12" s="708"/>
      <c r="M12" s="708"/>
      <c r="N12" s="708"/>
      <c r="O12" s="708"/>
      <c r="P12" s="708"/>
      <c r="Q12" s="708"/>
      <c r="R12" s="708"/>
      <c r="S12" s="708"/>
      <c r="T12" s="708"/>
      <c r="U12" s="708"/>
      <c r="X12" s="102"/>
      <c r="Y12" s="102"/>
      <c r="Z12" s="102"/>
      <c r="AA12" s="102"/>
      <c r="AB12" s="102"/>
      <c r="AC12" s="102"/>
    </row>
    <row r="13" spans="1:29" ht="17.5" customHeight="1" x14ac:dyDescent="0.35">
      <c r="A13" s="44"/>
      <c r="B13" s="1017"/>
      <c r="C13" s="1018"/>
      <c r="D13" s="1018"/>
      <c r="E13" s="1018"/>
      <c r="F13" s="704" t="str">
        <f>IF(VLOOKUP($F$7,CUP!$A$2:$Y$20,6,FALSE)="","",VLOOKUP($F$7,CUP!$A$2:$Y$20,6,FALSE))</f>
        <v/>
      </c>
      <c r="G13" s="660"/>
      <c r="H13" s="1129"/>
      <c r="I13" s="1134"/>
      <c r="J13" s="1135"/>
      <c r="K13" s="725"/>
      <c r="L13" s="708"/>
      <c r="M13" s="708"/>
      <c r="N13" s="708"/>
      <c r="O13" s="708"/>
      <c r="P13" s="708"/>
      <c r="Q13" s="708"/>
      <c r="R13" s="708"/>
      <c r="S13" s="708"/>
      <c r="T13" s="708"/>
      <c r="U13" s="708"/>
      <c r="X13" s="102"/>
      <c r="Y13" s="102"/>
      <c r="Z13" s="102"/>
      <c r="AA13" s="102"/>
      <c r="AB13" s="102"/>
      <c r="AC13" s="102"/>
    </row>
    <row r="14" spans="1:29" ht="17.5" x14ac:dyDescent="0.35">
      <c r="A14" s="44"/>
      <c r="B14" s="1017"/>
      <c r="C14" s="1018"/>
      <c r="D14" s="1018"/>
      <c r="E14" s="1018"/>
      <c r="F14" s="704" t="str">
        <f>IF(VLOOKUP($F$7,CUP!$A$2:$Y$20,7,FALSE)="","",VLOOKUP($F$7,CUP!$A$2:$Y$20,7,FALSE))</f>
        <v/>
      </c>
      <c r="G14" s="660"/>
      <c r="H14" s="1106" t="s">
        <v>651</v>
      </c>
      <c r="I14" s="1136"/>
      <c r="J14" s="1137"/>
      <c r="K14" s="725"/>
      <c r="L14" s="708"/>
      <c r="M14" s="708"/>
      <c r="N14" s="708"/>
      <c r="O14" s="708"/>
      <c r="P14" s="708"/>
      <c r="Q14" s="708"/>
      <c r="R14" s="708"/>
      <c r="S14" s="708"/>
      <c r="T14" s="708"/>
      <c r="U14" s="708"/>
      <c r="X14" s="102"/>
      <c r="Y14" s="102"/>
      <c r="Z14" s="102"/>
      <c r="AA14" s="102"/>
      <c r="AB14" s="102"/>
      <c r="AC14" s="102"/>
    </row>
    <row r="15" spans="1:29" ht="18" thickBot="1" x14ac:dyDescent="0.4">
      <c r="A15" s="44"/>
      <c r="B15" s="1017"/>
      <c r="C15" s="1018"/>
      <c r="D15" s="1018"/>
      <c r="E15" s="1018"/>
      <c r="F15" s="704" t="str">
        <f>IF(VLOOKUP($F$7,CUP!$A$2:$Y$20,8,FALSE)="","",VLOOKUP($F$7,CUP!$A$2:$Y$20,8,FALSE))</f>
        <v/>
      </c>
      <c r="G15" s="660"/>
      <c r="H15" s="1107"/>
      <c r="I15" s="1138"/>
      <c r="J15" s="1139"/>
      <c r="K15" s="725"/>
      <c r="L15" s="661"/>
      <c r="M15" s="661"/>
      <c r="N15" s="661"/>
      <c r="O15" s="661"/>
      <c r="P15" s="661"/>
      <c r="Q15" s="661"/>
      <c r="R15" s="661"/>
      <c r="S15" s="661"/>
      <c r="T15" s="661"/>
      <c r="U15" s="661"/>
      <c r="X15" s="102"/>
      <c r="Y15" s="102"/>
      <c r="Z15" s="102"/>
      <c r="AA15" s="102"/>
      <c r="AB15" s="102"/>
      <c r="AC15" s="102"/>
    </row>
    <row r="16" spans="1:29" ht="18" thickBot="1" x14ac:dyDescent="0.4">
      <c r="A16" s="44"/>
      <c r="B16" s="1017"/>
      <c r="C16" s="1018"/>
      <c r="D16" s="1018"/>
      <c r="E16" s="1018"/>
      <c r="F16" s="704" t="str">
        <f>IF(VLOOKUP($F$7,CUP!$A$2:$Y$20,9,FALSE)="","",VLOOKUP($F$7,CUP!$A$2:$Y$20,9,FALSE))</f>
        <v/>
      </c>
      <c r="G16" s="660"/>
      <c r="I16" s="321"/>
      <c r="J16" s="321"/>
      <c r="K16" s="706"/>
      <c r="L16" s="321"/>
      <c r="M16" s="321"/>
      <c r="N16" s="321"/>
      <c r="O16" s="321"/>
      <c r="P16" s="321"/>
      <c r="Q16" s="321"/>
      <c r="R16" s="321"/>
      <c r="S16" s="321"/>
      <c r="T16" s="321"/>
      <c r="U16" s="321"/>
      <c r="X16" s="102"/>
      <c r="Y16" s="102"/>
      <c r="Z16" s="102"/>
      <c r="AA16" s="102"/>
      <c r="AB16" s="102"/>
      <c r="AC16" s="102"/>
    </row>
    <row r="17" spans="1:29" ht="17.5" x14ac:dyDescent="0.35">
      <c r="A17" s="44"/>
      <c r="B17" s="1017"/>
      <c r="C17" s="1018"/>
      <c r="D17" s="1018"/>
      <c r="E17" s="1018"/>
      <c r="F17" s="704" t="str">
        <f>IF(VLOOKUP($F$7,CUP!$A$2:$Y$20,10,FALSE)="","",VLOOKUP($F$7,CUP!$A$2:$Y$20,10,FALSE))</f>
        <v/>
      </c>
      <c r="G17" s="660"/>
      <c r="H17" s="1108" t="s">
        <v>6</v>
      </c>
      <c r="I17" s="1109"/>
      <c r="J17" s="1110"/>
      <c r="K17" s="706"/>
      <c r="L17" s="321"/>
      <c r="M17" s="321"/>
      <c r="N17" s="321"/>
      <c r="O17" s="321"/>
      <c r="P17" s="321"/>
      <c r="Q17" s="321"/>
      <c r="R17" s="321"/>
      <c r="S17" s="321"/>
      <c r="T17" s="321"/>
      <c r="U17" s="321"/>
      <c r="V17" s="321"/>
      <c r="W17" s="321"/>
      <c r="X17" s="102"/>
      <c r="Y17" s="102"/>
      <c r="Z17" s="102"/>
      <c r="AA17" s="102"/>
      <c r="AB17" s="102"/>
      <c r="AC17" s="102"/>
    </row>
    <row r="18" spans="1:29" ht="17.5" x14ac:dyDescent="0.35">
      <c r="A18" s="44"/>
      <c r="B18" s="1017"/>
      <c r="C18" s="1018"/>
      <c r="D18" s="1018"/>
      <c r="E18" s="1018"/>
      <c r="F18" s="704" t="str">
        <f>IF(VLOOKUP($F$7,CUP!$A$2:$Y$20,11,FALSE)="","",VLOOKUP($F$7,CUP!$A$2:$Y$20,11,FALSE))</f>
        <v/>
      </c>
      <c r="G18" s="660"/>
      <c r="H18" s="1111"/>
      <c r="I18" s="1112"/>
      <c r="J18" s="1113"/>
      <c r="K18" s="706"/>
      <c r="L18" s="321"/>
      <c r="M18" s="321"/>
      <c r="N18" s="321"/>
      <c r="O18" s="321"/>
      <c r="P18" s="321"/>
      <c r="Q18" s="321"/>
      <c r="R18" s="321"/>
      <c r="S18" s="321"/>
      <c r="T18" s="321"/>
      <c r="U18" s="321"/>
      <c r="V18" s="321"/>
      <c r="W18" s="321"/>
      <c r="X18" s="102"/>
      <c r="Y18" s="102"/>
      <c r="Z18" s="102"/>
      <c r="AA18" s="102"/>
      <c r="AB18" s="102"/>
      <c r="AC18" s="102"/>
    </row>
    <row r="19" spans="1:29" ht="17.5" x14ac:dyDescent="0.35">
      <c r="A19" s="44"/>
      <c r="B19" s="1017"/>
      <c r="C19" s="1018"/>
      <c r="D19" s="1018"/>
      <c r="E19" s="1018"/>
      <c r="F19" s="704" t="str">
        <f>IF(VLOOKUP($F$7,CUP!$A$2:$Y$20,12,FALSE)="","",VLOOKUP($F$7,CUP!$A$2:$Y$20,12,FALSE))</f>
        <v/>
      </c>
      <c r="G19" s="660"/>
      <c r="H19" s="1111"/>
      <c r="I19" s="1112"/>
      <c r="J19" s="1113"/>
      <c r="K19" s="706"/>
      <c r="L19" s="321"/>
      <c r="M19" s="321"/>
      <c r="N19" s="321"/>
      <c r="O19" s="321"/>
      <c r="P19" s="321"/>
      <c r="Q19" s="321"/>
      <c r="R19" s="321"/>
      <c r="S19" s="321"/>
      <c r="T19" s="321"/>
      <c r="U19" s="321"/>
      <c r="V19" s="321"/>
      <c r="W19" s="321"/>
      <c r="X19" s="102"/>
      <c r="Y19" s="102"/>
      <c r="Z19" s="102"/>
      <c r="AA19" s="102"/>
      <c r="AB19" s="102"/>
      <c r="AC19" s="102"/>
    </row>
    <row r="20" spans="1:29" ht="17.5" x14ac:dyDescent="0.35">
      <c r="A20" s="44"/>
      <c r="B20" s="1017"/>
      <c r="C20" s="1018"/>
      <c r="D20" s="1018"/>
      <c r="E20" s="1018"/>
      <c r="F20" s="704" t="str">
        <f>IF(VLOOKUP($F$7,CUP!$A$2:$Y$20,13,FALSE)="","",VLOOKUP($F$7,CUP!$A$2:$Y$20,13,FALSE))</f>
        <v/>
      </c>
      <c r="G20" s="660"/>
      <c r="H20" s="1111"/>
      <c r="I20" s="1112"/>
      <c r="J20" s="1113"/>
      <c r="K20" s="706"/>
      <c r="L20" s="321"/>
      <c r="M20" s="321"/>
      <c r="N20" s="321"/>
      <c r="O20" s="321"/>
      <c r="P20" s="321"/>
      <c r="Q20" s="321"/>
      <c r="R20" s="321"/>
      <c r="S20" s="321"/>
      <c r="T20" s="321"/>
      <c r="U20" s="321"/>
      <c r="V20" s="321"/>
      <c r="W20" s="321"/>
      <c r="X20" s="102"/>
      <c r="Y20" s="102"/>
      <c r="Z20" s="102"/>
      <c r="AA20" s="102"/>
      <c r="AB20" s="102"/>
      <c r="AC20" s="102"/>
    </row>
    <row r="21" spans="1:29" ht="17.5" x14ac:dyDescent="0.35">
      <c r="A21" s="44"/>
      <c r="B21" s="1017"/>
      <c r="C21" s="1018"/>
      <c r="D21" s="1018"/>
      <c r="E21" s="1018"/>
      <c r="F21" s="704" t="str">
        <f>IF(VLOOKUP($F$7,CUP!$A$2:$Y$20,14,FALSE)="","",VLOOKUP($F$7,CUP!$A$2:$Y$20,14,FALSE))</f>
        <v/>
      </c>
      <c r="G21" s="660"/>
      <c r="H21" s="1111"/>
      <c r="I21" s="1112"/>
      <c r="J21" s="1113"/>
      <c r="K21" s="706"/>
      <c r="L21" s="321"/>
      <c r="M21" s="321"/>
      <c r="N21" s="321"/>
      <c r="O21" s="321"/>
      <c r="P21" s="321"/>
      <c r="Q21" s="321"/>
      <c r="R21" s="321"/>
      <c r="S21" s="321"/>
      <c r="T21" s="321"/>
      <c r="U21" s="321"/>
      <c r="V21" s="321"/>
      <c r="W21" s="321"/>
      <c r="X21" s="102"/>
      <c r="Y21" s="102"/>
      <c r="Z21" s="102"/>
      <c r="AA21" s="102"/>
      <c r="AB21" s="102"/>
      <c r="AC21" s="102"/>
    </row>
    <row r="22" spans="1:29" ht="17.5" x14ac:dyDescent="0.35">
      <c r="A22" s="44"/>
      <c r="B22" s="1017"/>
      <c r="C22" s="1018"/>
      <c r="D22" s="1018"/>
      <c r="E22" s="1018"/>
      <c r="F22" s="704" t="str">
        <f>IF(VLOOKUP($F$7,CUP!$A$2:$Y$20,15,FALSE)="","",VLOOKUP($F$7,CUP!$A$2:$Y$20,15,FALSE))</f>
        <v/>
      </c>
      <c r="G22" s="660"/>
      <c r="H22" s="1111"/>
      <c r="I22" s="1112"/>
      <c r="J22" s="1113"/>
      <c r="K22" s="706"/>
      <c r="L22" s="321"/>
      <c r="M22" s="321"/>
      <c r="N22" s="321"/>
      <c r="O22" s="321"/>
      <c r="P22" s="321"/>
      <c r="Q22" s="321"/>
      <c r="R22" s="321"/>
      <c r="S22" s="321"/>
      <c r="T22" s="321"/>
      <c r="U22" s="321"/>
      <c r="V22" s="321"/>
      <c r="W22" s="321"/>
      <c r="X22" s="102"/>
      <c r="Y22" s="102"/>
      <c r="Z22" s="102"/>
      <c r="AA22" s="102"/>
      <c r="AB22" s="102"/>
      <c r="AC22" s="102"/>
    </row>
    <row r="23" spans="1:29" ht="17.5" x14ac:dyDescent="0.35">
      <c r="A23" s="44"/>
      <c r="B23" s="1017"/>
      <c r="C23" s="1018"/>
      <c r="D23" s="1018"/>
      <c r="E23" s="1018"/>
      <c r="F23" s="704" t="str">
        <f>IF(VLOOKUP($F$7,CUP!$A$2:$Y$20,16,FALSE)="","",VLOOKUP($F$7,CUP!$A$2:$Y$20,16,FALSE))</f>
        <v/>
      </c>
      <c r="G23" s="660"/>
      <c r="H23" s="1111"/>
      <c r="I23" s="1112"/>
      <c r="J23" s="1113"/>
      <c r="K23" s="706"/>
      <c r="L23" s="321"/>
      <c r="M23" s="321"/>
      <c r="N23" s="321"/>
      <c r="O23" s="321"/>
      <c r="P23" s="321"/>
      <c r="Q23" s="321"/>
      <c r="R23" s="321"/>
      <c r="S23" s="321"/>
      <c r="T23" s="321"/>
      <c r="U23" s="321"/>
      <c r="V23" s="321"/>
      <c r="W23" s="321"/>
      <c r="X23" s="102"/>
      <c r="Y23" s="102"/>
      <c r="Z23" s="102"/>
      <c r="AA23" s="102"/>
      <c r="AB23" s="102"/>
      <c r="AC23" s="102"/>
    </row>
    <row r="24" spans="1:29" ht="17.5" x14ac:dyDescent="0.35">
      <c r="A24" s="44"/>
      <c r="B24" s="1017"/>
      <c r="C24" s="1018"/>
      <c r="D24" s="1018"/>
      <c r="E24" s="1018"/>
      <c r="F24" s="704" t="str">
        <f>IF(VLOOKUP($F$7,CUP!$A$2:$Y$20,17,FALSE)="","",VLOOKUP($F$7,CUP!$A$2:$Y$20,17,FALSE))</f>
        <v/>
      </c>
      <c r="G24" s="660"/>
      <c r="H24" s="1111"/>
      <c r="I24" s="1112"/>
      <c r="J24" s="1113"/>
      <c r="K24" s="706"/>
      <c r="L24" s="321"/>
      <c r="M24" s="321"/>
      <c r="N24" s="321"/>
      <c r="O24" s="321"/>
      <c r="P24" s="321"/>
      <c r="Q24" s="321"/>
      <c r="R24" s="321"/>
      <c r="S24" s="321"/>
      <c r="T24" s="321"/>
      <c r="U24" s="321"/>
      <c r="V24" s="321"/>
      <c r="W24" s="321"/>
      <c r="X24" s="102"/>
      <c r="Y24" s="102"/>
      <c r="Z24" s="102"/>
      <c r="AA24" s="102"/>
      <c r="AB24" s="102"/>
      <c r="AC24" s="102"/>
    </row>
    <row r="25" spans="1:29" ht="17.5" x14ac:dyDescent="0.35">
      <c r="A25" s="44"/>
      <c r="B25" s="1017"/>
      <c r="C25" s="1018"/>
      <c r="D25" s="1018"/>
      <c r="E25" s="1018"/>
      <c r="F25" s="704" t="str">
        <f>IF(VLOOKUP($F$7,CUP!$A$2:$Y$20,18,FALSE)="","",VLOOKUP($F$7,CUP!$A$2:$Y$20,18,FALSE))</f>
        <v/>
      </c>
      <c r="G25" s="660"/>
      <c r="H25" s="1111"/>
      <c r="I25" s="1112"/>
      <c r="J25" s="1113"/>
      <c r="K25" s="706"/>
      <c r="L25" s="321"/>
      <c r="M25" s="321"/>
      <c r="N25" s="321"/>
      <c r="O25" s="321"/>
      <c r="P25" s="321"/>
      <c r="Q25" s="321"/>
      <c r="R25" s="321"/>
      <c r="S25" s="321"/>
      <c r="T25" s="321"/>
      <c r="U25" s="321"/>
      <c r="V25" s="321"/>
      <c r="W25" s="321"/>
      <c r="X25" s="102"/>
      <c r="Y25" s="102"/>
      <c r="Z25" s="102"/>
      <c r="AA25" s="102"/>
      <c r="AB25" s="102"/>
      <c r="AC25" s="102"/>
    </row>
    <row r="26" spans="1:29" ht="17.5" x14ac:dyDescent="0.35">
      <c r="A26" s="44"/>
      <c r="B26" s="1017"/>
      <c r="C26" s="1018"/>
      <c r="D26" s="1018"/>
      <c r="E26" s="1018"/>
      <c r="F26" s="704" t="str">
        <f>IF(VLOOKUP($F$7,CUP!$A$2:$Y$20,19,FALSE)="","",VLOOKUP($F$7,CUP!$A$2:$Y$20,19,FALSE))</f>
        <v/>
      </c>
      <c r="G26" s="660"/>
      <c r="H26" s="1111"/>
      <c r="I26" s="1112"/>
      <c r="J26" s="1113"/>
      <c r="K26" s="706"/>
      <c r="L26" s="321"/>
      <c r="M26" s="321"/>
      <c r="N26" s="321"/>
      <c r="O26" s="321"/>
      <c r="P26" s="321"/>
      <c r="Q26" s="321"/>
      <c r="R26" s="321"/>
      <c r="S26" s="321"/>
      <c r="T26" s="321"/>
      <c r="U26" s="321"/>
      <c r="V26" s="321"/>
      <c r="W26" s="321"/>
      <c r="X26" s="102"/>
      <c r="Y26" s="102"/>
      <c r="Z26" s="102"/>
      <c r="AA26" s="102"/>
      <c r="AB26" s="102"/>
      <c r="AC26" s="102"/>
    </row>
    <row r="27" spans="1:29" ht="17.5" x14ac:dyDescent="0.35">
      <c r="A27" s="44"/>
      <c r="B27" s="1017"/>
      <c r="C27" s="1018"/>
      <c r="D27" s="1018"/>
      <c r="E27" s="1018"/>
      <c r="F27" s="704" t="str">
        <f>IF(VLOOKUP($F$7,CUP!$A$2:$Y$20,20,FALSE)="","",VLOOKUP($F$7,CUP!$A$2:$Y$20,20,FALSE))</f>
        <v/>
      </c>
      <c r="G27" s="660"/>
      <c r="H27" s="1111"/>
      <c r="I27" s="1112"/>
      <c r="J27" s="1113"/>
      <c r="K27" s="706"/>
      <c r="L27" s="321"/>
      <c r="M27" s="321"/>
      <c r="N27" s="321"/>
      <c r="O27" s="321"/>
      <c r="P27" s="321"/>
      <c r="Q27" s="321"/>
      <c r="R27" s="321"/>
      <c r="S27" s="321"/>
      <c r="T27" s="321"/>
      <c r="U27" s="321"/>
      <c r="V27" s="321"/>
      <c r="W27" s="321"/>
      <c r="X27" s="102"/>
      <c r="Y27" s="102"/>
      <c r="Z27" s="102"/>
      <c r="AA27" s="102"/>
      <c r="AB27" s="102"/>
      <c r="AC27" s="102"/>
    </row>
    <row r="28" spans="1:29" ht="17.5" x14ac:dyDescent="0.35">
      <c r="A28" s="44"/>
      <c r="B28" s="1017"/>
      <c r="C28" s="1018"/>
      <c r="D28" s="1018"/>
      <c r="E28" s="1018"/>
      <c r="F28" s="704" t="str">
        <f>IF(VLOOKUP($F$7,CUP!$A$2:$Y$20,21,FALSE)="","",VLOOKUP($F$7,CUP!$A$2:$Y$20,22,FALSE))</f>
        <v/>
      </c>
      <c r="G28" s="660"/>
      <c r="H28" s="1111"/>
      <c r="I28" s="1112"/>
      <c r="J28" s="1113"/>
      <c r="K28" s="706"/>
      <c r="L28" s="321"/>
      <c r="M28" s="321"/>
      <c r="N28" s="321"/>
      <c r="O28" s="321"/>
      <c r="P28" s="321"/>
      <c r="Q28" s="321"/>
      <c r="R28" s="321"/>
      <c r="S28" s="321"/>
      <c r="T28" s="321"/>
      <c r="U28" s="321"/>
      <c r="V28" s="321"/>
      <c r="W28" s="321"/>
      <c r="X28" s="102"/>
      <c r="Y28" s="102"/>
      <c r="Z28" s="102"/>
      <c r="AA28" s="102"/>
      <c r="AB28" s="102"/>
      <c r="AC28" s="102"/>
    </row>
    <row r="29" spans="1:29" ht="17.5" x14ac:dyDescent="0.35">
      <c r="A29" s="44"/>
      <c r="B29" s="1017"/>
      <c r="C29" s="1018"/>
      <c r="D29" s="1018"/>
      <c r="E29" s="1018"/>
      <c r="F29" s="704" t="str">
        <f>IF(VLOOKUP($F$7,CUP!$A$2:$Y$20,22,FALSE)="","",VLOOKUP($F$7,CUP!$A$2:$Y$20,22,FALSE))</f>
        <v/>
      </c>
      <c r="G29" s="660"/>
      <c r="H29" s="1111"/>
      <c r="I29" s="1112"/>
      <c r="J29" s="1113"/>
      <c r="K29" s="706"/>
      <c r="L29" s="321"/>
      <c r="M29" s="321"/>
      <c r="N29" s="321"/>
      <c r="O29" s="321"/>
      <c r="P29" s="321"/>
      <c r="Q29" s="321"/>
      <c r="R29" s="321"/>
      <c r="S29" s="321"/>
      <c r="T29" s="321"/>
      <c r="U29" s="321"/>
      <c r="V29" s="321"/>
      <c r="W29" s="321"/>
      <c r="X29" s="102"/>
      <c r="Y29" s="102"/>
      <c r="Z29" s="102"/>
      <c r="AA29" s="102"/>
      <c r="AB29" s="102"/>
      <c r="AC29" s="102"/>
    </row>
    <row r="30" spans="1:29" ht="17.5" x14ac:dyDescent="0.35">
      <c r="A30" s="44"/>
      <c r="B30" s="1017"/>
      <c r="C30" s="1018"/>
      <c r="D30" s="1018"/>
      <c r="E30" s="1018"/>
      <c r="F30" s="704" t="str">
        <f>IF(VLOOKUP($F$7,CUP!$A$2:$Y$20,23,FALSE)="","",VLOOKUP($F$7,CUP!$A$2:$Y$20,23,FALSE))</f>
        <v/>
      </c>
      <c r="G30" s="660"/>
      <c r="H30" s="1111"/>
      <c r="I30" s="1112"/>
      <c r="J30" s="1113"/>
      <c r="K30" s="706"/>
      <c r="L30" s="321"/>
      <c r="M30" s="321"/>
      <c r="N30" s="321"/>
      <c r="O30" s="321"/>
      <c r="P30" s="321"/>
      <c r="Q30" s="321"/>
      <c r="R30" s="321"/>
      <c r="S30" s="321"/>
      <c r="T30" s="321"/>
      <c r="U30" s="321"/>
      <c r="V30" s="321"/>
      <c r="W30" s="321"/>
      <c r="X30" s="102"/>
      <c r="Y30" s="102"/>
      <c r="Z30" s="102"/>
      <c r="AA30" s="102"/>
      <c r="AB30" s="102"/>
      <c r="AC30" s="102"/>
    </row>
    <row r="31" spans="1:29" ht="17.5" x14ac:dyDescent="0.35">
      <c r="A31" s="44"/>
      <c r="B31" s="1017"/>
      <c r="C31" s="1018"/>
      <c r="D31" s="1018"/>
      <c r="E31" s="1018"/>
      <c r="F31" s="704" t="str">
        <f>IF(VLOOKUP($F$7,CUP!$A$2:$Y$20,24,FALSE)="","",VLOOKUP($F$7,CUP!$A$2:$Y$20,24,FALSE))</f>
        <v/>
      </c>
      <c r="G31" s="660"/>
      <c r="H31" s="1111"/>
      <c r="I31" s="1112"/>
      <c r="J31" s="1113"/>
      <c r="K31" s="706"/>
      <c r="L31" s="321"/>
      <c r="M31" s="321"/>
      <c r="N31" s="321"/>
      <c r="O31" s="321"/>
      <c r="P31" s="321"/>
      <c r="Q31" s="321"/>
      <c r="R31" s="321"/>
      <c r="S31" s="321"/>
      <c r="T31" s="321"/>
      <c r="U31" s="321"/>
      <c r="V31" s="321"/>
      <c r="W31" s="321"/>
      <c r="X31" s="102"/>
      <c r="Y31" s="102"/>
      <c r="Z31" s="102"/>
      <c r="AA31" s="102"/>
      <c r="AB31" s="102"/>
      <c r="AC31" s="102"/>
    </row>
    <row r="32" spans="1:29" ht="16" customHeight="1" thickBot="1" x14ac:dyDescent="0.4">
      <c r="A32" s="691"/>
      <c r="B32" s="1019"/>
      <c r="C32" s="1020"/>
      <c r="D32" s="1020"/>
      <c r="E32" s="1020"/>
      <c r="F32" s="705" t="str">
        <f>IF(VLOOKUP($F$7,CUP!$A$2:$Y$20,25,FALSE)="","",VLOOKUP($F$7,CUP!$A$2:$Y$20,25,FALSE))</f>
        <v/>
      </c>
      <c r="G32" s="660"/>
      <c r="H32" s="1114"/>
      <c r="I32" s="1115"/>
      <c r="J32" s="1116"/>
      <c r="K32" s="706"/>
      <c r="L32" s="321"/>
      <c r="M32" s="321"/>
      <c r="N32" s="321"/>
      <c r="O32" s="321"/>
      <c r="P32" s="321"/>
      <c r="Q32" s="321"/>
      <c r="R32" s="321"/>
      <c r="S32" s="321"/>
      <c r="T32" s="321"/>
      <c r="U32" s="321"/>
      <c r="V32" s="321"/>
      <c r="W32" s="321"/>
    </row>
    <row r="33" spans="1:23" ht="16" customHeight="1" thickBot="1" x14ac:dyDescent="0.4">
      <c r="A33" s="716"/>
      <c r="B33" s="726"/>
      <c r="C33" s="726"/>
      <c r="D33" s="726"/>
      <c r="E33" s="726"/>
      <c r="F33" s="727"/>
      <c r="G33" s="727"/>
      <c r="H33" s="728"/>
      <c r="I33" s="728"/>
      <c r="J33" s="728"/>
      <c r="K33" s="707"/>
      <c r="L33" s="321"/>
      <c r="M33" s="321"/>
      <c r="N33" s="321"/>
      <c r="O33" s="321"/>
      <c r="P33" s="321"/>
      <c r="Q33" s="321"/>
      <c r="R33" s="321"/>
      <c r="S33" s="321"/>
      <c r="T33" s="321"/>
      <c r="U33" s="321"/>
      <c r="V33" s="321"/>
      <c r="W33" s="321"/>
    </row>
    <row r="34" spans="1:23" ht="15" thickBot="1" x14ac:dyDescent="0.4">
      <c r="A34" s="715"/>
      <c r="B34" s="408"/>
      <c r="C34" s="408"/>
      <c r="D34" s="408"/>
      <c r="E34" s="408"/>
      <c r="F34" s="408"/>
      <c r="G34" s="408"/>
      <c r="H34" s="408"/>
      <c r="I34" s="408"/>
      <c r="J34" s="408"/>
    </row>
    <row r="35" spans="1:23" ht="33" customHeight="1" thickBot="1" x14ac:dyDescent="0.4">
      <c r="A35" s="715"/>
      <c r="B35" s="1117" t="s">
        <v>835</v>
      </c>
      <c r="C35" s="408"/>
      <c r="D35" s="1149" t="s">
        <v>833</v>
      </c>
      <c r="E35" s="1150"/>
      <c r="F35" s="915" t="s">
        <v>19</v>
      </c>
      <c r="G35" s="1151"/>
      <c r="H35" s="1151"/>
      <c r="I35" s="1151"/>
      <c r="J35" s="1152"/>
      <c r="K35" s="709"/>
    </row>
    <row r="36" spans="1:23" ht="15" thickBot="1" x14ac:dyDescent="0.4">
      <c r="A36" s="691"/>
      <c r="B36" s="1118"/>
      <c r="D36" s="691"/>
      <c r="J36" s="683"/>
      <c r="K36" s="683"/>
    </row>
    <row r="37" spans="1:23" ht="29.25" customHeight="1" x14ac:dyDescent="0.35">
      <c r="A37" s="691"/>
      <c r="B37" s="1118"/>
      <c r="D37" s="84"/>
      <c r="E37" s="1"/>
      <c r="F37" s="1163" t="s">
        <v>167</v>
      </c>
      <c r="G37" s="1163" t="s">
        <v>168</v>
      </c>
      <c r="H37" s="1120" t="s">
        <v>169</v>
      </c>
      <c r="I37" s="1097" t="s">
        <v>20</v>
      </c>
      <c r="J37" s="690" t="s">
        <v>764</v>
      </c>
      <c r="K37" s="683"/>
    </row>
    <row r="38" spans="1:23" x14ac:dyDescent="0.35">
      <c r="A38" s="691"/>
      <c r="B38" s="1118"/>
      <c r="D38" s="710" t="s">
        <v>170</v>
      </c>
      <c r="E38" s="100" t="s">
        <v>171</v>
      </c>
      <c r="F38" s="1164"/>
      <c r="G38" s="1164"/>
      <c r="H38" s="1121"/>
      <c r="I38" s="1098"/>
      <c r="J38" s="702" t="s">
        <v>395</v>
      </c>
      <c r="K38" s="683"/>
    </row>
    <row r="39" spans="1:23" x14ac:dyDescent="0.35">
      <c r="A39" s="691"/>
      <c r="B39" s="1118"/>
      <c r="D39" s="711" t="s">
        <v>172</v>
      </c>
      <c r="E39" s="174" t="s">
        <v>180</v>
      </c>
      <c r="F39" s="175">
        <v>0</v>
      </c>
      <c r="G39" s="175">
        <v>0</v>
      </c>
      <c r="H39" s="427">
        <f>F39-G39</f>
        <v>0</v>
      </c>
      <c r="I39" s="688"/>
      <c r="J39" s="686"/>
      <c r="K39" s="683"/>
    </row>
    <row r="40" spans="1:23" x14ac:dyDescent="0.35">
      <c r="A40" s="691"/>
      <c r="B40" s="1118"/>
      <c r="D40" s="711" t="s">
        <v>173</v>
      </c>
      <c r="E40" s="174" t="s">
        <v>180</v>
      </c>
      <c r="F40" s="175">
        <v>0</v>
      </c>
      <c r="G40" s="175">
        <v>0</v>
      </c>
      <c r="H40" s="427">
        <f t="shared" ref="H40:H43" si="0">F40-G40</f>
        <v>0</v>
      </c>
      <c r="I40" s="688"/>
      <c r="J40" s="686"/>
      <c r="K40" s="683"/>
    </row>
    <row r="41" spans="1:23" x14ac:dyDescent="0.35">
      <c r="A41" s="691"/>
      <c r="B41" s="1118"/>
      <c r="D41" s="711" t="s">
        <v>174</v>
      </c>
      <c r="E41" s="174" t="s">
        <v>180</v>
      </c>
      <c r="F41" s="175">
        <v>0</v>
      </c>
      <c r="G41" s="175">
        <v>0</v>
      </c>
      <c r="H41" s="427">
        <f t="shared" si="0"/>
        <v>0</v>
      </c>
      <c r="I41" s="688"/>
      <c r="J41" s="686"/>
      <c r="K41" s="683"/>
    </row>
    <row r="42" spans="1:23" x14ac:dyDescent="0.35">
      <c r="A42" s="691"/>
      <c r="B42" s="1118"/>
      <c r="D42" s="711" t="s">
        <v>469</v>
      </c>
      <c r="E42" s="174" t="s">
        <v>180</v>
      </c>
      <c r="F42" s="175">
        <v>0</v>
      </c>
      <c r="G42" s="175">
        <v>0</v>
      </c>
      <c r="H42" s="427">
        <f t="shared" si="0"/>
        <v>0</v>
      </c>
      <c r="I42" s="688"/>
      <c r="J42" s="686"/>
      <c r="K42" s="683"/>
    </row>
    <row r="43" spans="1:23" x14ac:dyDescent="0.35">
      <c r="A43" s="691"/>
      <c r="B43" s="1118"/>
      <c r="D43" s="711" t="s">
        <v>470</v>
      </c>
      <c r="E43" s="174" t="s">
        <v>180</v>
      </c>
      <c r="F43" s="175">
        <v>0</v>
      </c>
      <c r="G43" s="175">
        <v>0</v>
      </c>
      <c r="H43" s="427">
        <f t="shared" si="0"/>
        <v>0</v>
      </c>
      <c r="I43" s="688"/>
      <c r="J43" s="686"/>
      <c r="K43" s="683"/>
    </row>
    <row r="44" spans="1:23" x14ac:dyDescent="0.35">
      <c r="A44" s="691"/>
      <c r="B44" s="1118"/>
      <c r="D44" s="712" t="s">
        <v>175</v>
      </c>
      <c r="E44" s="19" t="s">
        <v>176</v>
      </c>
      <c r="F44" s="20">
        <f>SUM(F39:F43)</f>
        <v>0</v>
      </c>
      <c r="G44" s="20">
        <f>SUM(G39:G43)</f>
        <v>0</v>
      </c>
      <c r="H44" s="701">
        <f>F44-G44</f>
        <v>0</v>
      </c>
      <c r="I44" s="1099"/>
      <c r="J44" s="1122"/>
      <c r="K44" s="683"/>
    </row>
    <row r="45" spans="1:23" x14ac:dyDescent="0.35">
      <c r="A45" s="691"/>
      <c r="B45" s="1118"/>
      <c r="D45" s="713" t="s">
        <v>177</v>
      </c>
      <c r="E45" s="101" t="s">
        <v>178</v>
      </c>
      <c r="F45" s="15" t="s">
        <v>178</v>
      </c>
      <c r="G45" s="15" t="s">
        <v>178</v>
      </c>
      <c r="H45" s="698" t="s">
        <v>178</v>
      </c>
      <c r="I45" s="1100"/>
      <c r="J45" s="1123"/>
      <c r="K45" s="683"/>
    </row>
    <row r="46" spans="1:23" x14ac:dyDescent="0.35">
      <c r="A46" s="691"/>
      <c r="B46" s="1118"/>
      <c r="D46" s="711" t="s">
        <v>179</v>
      </c>
      <c r="E46" s="174" t="s">
        <v>180</v>
      </c>
      <c r="F46" s="175">
        <v>0</v>
      </c>
      <c r="G46" s="175">
        <v>0</v>
      </c>
      <c r="H46" s="427">
        <f t="shared" ref="H46:H61" si="1">F46-G46</f>
        <v>0</v>
      </c>
      <c r="I46" s="688"/>
      <c r="J46" s="686"/>
      <c r="K46" s="683"/>
    </row>
    <row r="47" spans="1:23" x14ac:dyDescent="0.35">
      <c r="A47" s="691"/>
      <c r="B47" s="1118"/>
      <c r="D47" s="711" t="s">
        <v>181</v>
      </c>
      <c r="E47" s="174" t="s">
        <v>180</v>
      </c>
      <c r="F47" s="175">
        <v>0</v>
      </c>
      <c r="G47" s="175">
        <v>0</v>
      </c>
      <c r="H47" s="427">
        <f t="shared" si="1"/>
        <v>0</v>
      </c>
      <c r="I47" s="688"/>
      <c r="J47" s="686"/>
      <c r="K47" s="683"/>
    </row>
    <row r="48" spans="1:23" x14ac:dyDescent="0.35">
      <c r="A48" s="691"/>
      <c r="B48" s="1118"/>
      <c r="D48" s="711" t="s">
        <v>182</v>
      </c>
      <c r="E48" s="174" t="s">
        <v>180</v>
      </c>
      <c r="F48" s="175">
        <v>0</v>
      </c>
      <c r="G48" s="175">
        <v>0</v>
      </c>
      <c r="H48" s="427">
        <f t="shared" ref="H48:H56" si="2">F48-G48</f>
        <v>0</v>
      </c>
      <c r="I48" s="688"/>
      <c r="J48" s="686"/>
      <c r="K48" s="683"/>
    </row>
    <row r="49" spans="1:29" x14ac:dyDescent="0.35">
      <c r="A49" s="691"/>
      <c r="B49" s="1118"/>
      <c r="D49" s="711" t="s">
        <v>183</v>
      </c>
      <c r="E49" s="174" t="s">
        <v>180</v>
      </c>
      <c r="F49" s="175">
        <v>0</v>
      </c>
      <c r="G49" s="175">
        <v>0</v>
      </c>
      <c r="H49" s="427">
        <f t="shared" si="2"/>
        <v>0</v>
      </c>
      <c r="I49" s="688"/>
      <c r="J49" s="686"/>
      <c r="K49" s="683"/>
    </row>
    <row r="50" spans="1:29" x14ac:dyDescent="0.35">
      <c r="A50" s="691"/>
      <c r="B50" s="1118"/>
      <c r="D50" s="711" t="s">
        <v>184</v>
      </c>
      <c r="E50" s="174" t="s">
        <v>180</v>
      </c>
      <c r="F50" s="175">
        <v>0</v>
      </c>
      <c r="G50" s="175">
        <v>0</v>
      </c>
      <c r="H50" s="427">
        <f t="shared" si="2"/>
        <v>0</v>
      </c>
      <c r="I50" s="688"/>
      <c r="J50" s="686"/>
      <c r="K50" s="683"/>
    </row>
    <row r="51" spans="1:29" x14ac:dyDescent="0.35">
      <c r="A51" s="691"/>
      <c r="B51" s="1118"/>
      <c r="D51" s="711" t="s">
        <v>185</v>
      </c>
      <c r="E51" s="174" t="s">
        <v>180</v>
      </c>
      <c r="F51" s="175">
        <v>0</v>
      </c>
      <c r="G51" s="175">
        <v>0</v>
      </c>
      <c r="H51" s="427">
        <f t="shared" si="2"/>
        <v>0</v>
      </c>
      <c r="I51" s="688"/>
      <c r="J51" s="686"/>
      <c r="K51" s="683"/>
    </row>
    <row r="52" spans="1:29" x14ac:dyDescent="0.35">
      <c r="A52" s="691"/>
      <c r="B52" s="1118"/>
      <c r="D52" s="711" t="s">
        <v>186</v>
      </c>
      <c r="E52" s="174" t="s">
        <v>180</v>
      </c>
      <c r="F52" s="175">
        <v>0</v>
      </c>
      <c r="G52" s="175">
        <v>0</v>
      </c>
      <c r="H52" s="427">
        <f t="shared" si="2"/>
        <v>0</v>
      </c>
      <c r="I52" s="688"/>
      <c r="J52" s="686"/>
      <c r="K52" s="683"/>
    </row>
    <row r="53" spans="1:29" x14ac:dyDescent="0.35">
      <c r="A53" s="691"/>
      <c r="B53" s="1118"/>
      <c r="D53" s="711" t="s">
        <v>187</v>
      </c>
      <c r="E53" s="174" t="s">
        <v>180</v>
      </c>
      <c r="F53" s="175">
        <v>0</v>
      </c>
      <c r="G53" s="175">
        <v>0</v>
      </c>
      <c r="H53" s="427">
        <f t="shared" si="2"/>
        <v>0</v>
      </c>
      <c r="I53" s="688"/>
      <c r="J53" s="686"/>
      <c r="K53" s="683"/>
    </row>
    <row r="54" spans="1:29" x14ac:dyDescent="0.35">
      <c r="A54" s="691"/>
      <c r="B54" s="1118"/>
      <c r="D54" s="711" t="s">
        <v>188</v>
      </c>
      <c r="E54" s="174" t="s">
        <v>180</v>
      </c>
      <c r="F54" s="175">
        <v>0</v>
      </c>
      <c r="G54" s="175">
        <v>0</v>
      </c>
      <c r="H54" s="427">
        <f t="shared" si="2"/>
        <v>0</v>
      </c>
      <c r="I54" s="688"/>
      <c r="J54" s="686"/>
      <c r="K54" s="683"/>
    </row>
    <row r="55" spans="1:29" x14ac:dyDescent="0.35">
      <c r="A55" s="691"/>
      <c r="B55" s="1118"/>
      <c r="D55" s="711" t="s">
        <v>771</v>
      </c>
      <c r="E55" s="174" t="s">
        <v>180</v>
      </c>
      <c r="F55" s="175">
        <v>0</v>
      </c>
      <c r="G55" s="175">
        <v>0</v>
      </c>
      <c r="H55" s="427">
        <f t="shared" si="2"/>
        <v>0</v>
      </c>
      <c r="I55" s="688"/>
      <c r="J55" s="686"/>
      <c r="K55" s="683"/>
    </row>
    <row r="56" spans="1:29" s="14" customFormat="1" x14ac:dyDescent="0.35">
      <c r="A56" s="691"/>
      <c r="B56" s="1118"/>
      <c r="C56"/>
      <c r="D56" s="711" t="s">
        <v>772</v>
      </c>
      <c r="E56" s="174" t="s">
        <v>180</v>
      </c>
      <c r="F56" s="175">
        <v>0</v>
      </c>
      <c r="G56" s="175">
        <v>0</v>
      </c>
      <c r="H56" s="427">
        <f t="shared" si="2"/>
        <v>0</v>
      </c>
      <c r="I56" s="688"/>
      <c r="J56" s="686"/>
      <c r="K56" s="683"/>
      <c r="L56"/>
      <c r="M56"/>
      <c r="N56"/>
      <c r="O56"/>
      <c r="P56"/>
      <c r="Q56"/>
      <c r="R56"/>
      <c r="S56"/>
      <c r="T56"/>
      <c r="U56"/>
      <c r="V56"/>
      <c r="W56"/>
      <c r="X56"/>
      <c r="Y56"/>
      <c r="Z56"/>
      <c r="AA56"/>
      <c r="AB56"/>
      <c r="AC56"/>
    </row>
    <row r="57" spans="1:29" x14ac:dyDescent="0.35">
      <c r="A57" s="691"/>
      <c r="B57" s="1118"/>
      <c r="D57" s="711" t="s">
        <v>773</v>
      </c>
      <c r="E57" s="174" t="s">
        <v>180</v>
      </c>
      <c r="F57" s="175">
        <v>0</v>
      </c>
      <c r="G57" s="175">
        <v>0</v>
      </c>
      <c r="H57" s="427">
        <f t="shared" ref="H57:H60" si="3">F57-G57</f>
        <v>0</v>
      </c>
      <c r="I57" s="688"/>
      <c r="J57" s="686"/>
      <c r="K57" s="683"/>
    </row>
    <row r="58" spans="1:29" x14ac:dyDescent="0.35">
      <c r="A58" s="691"/>
      <c r="B58" s="1118"/>
      <c r="D58" s="711" t="s">
        <v>774</v>
      </c>
      <c r="E58" s="174" t="s">
        <v>180</v>
      </c>
      <c r="F58" s="175">
        <v>0</v>
      </c>
      <c r="G58" s="175">
        <v>0</v>
      </c>
      <c r="H58" s="427">
        <f t="shared" si="3"/>
        <v>0</v>
      </c>
      <c r="I58" s="688"/>
      <c r="J58" s="686"/>
      <c r="K58" s="683"/>
    </row>
    <row r="59" spans="1:29" x14ac:dyDescent="0.35">
      <c r="A59" s="691"/>
      <c r="B59" s="1118"/>
      <c r="D59" s="711" t="s">
        <v>775</v>
      </c>
      <c r="E59" s="174" t="s">
        <v>180</v>
      </c>
      <c r="F59" s="175">
        <v>0</v>
      </c>
      <c r="G59" s="175">
        <v>0</v>
      </c>
      <c r="H59" s="427">
        <f t="shared" si="3"/>
        <v>0</v>
      </c>
      <c r="I59" s="688"/>
      <c r="J59" s="686"/>
      <c r="K59" s="683"/>
    </row>
    <row r="60" spans="1:29" x14ac:dyDescent="0.35">
      <c r="A60" s="691"/>
      <c r="B60" s="1118"/>
      <c r="D60" s="711" t="s">
        <v>776</v>
      </c>
      <c r="E60" s="174" t="s">
        <v>180</v>
      </c>
      <c r="F60" s="175">
        <v>0</v>
      </c>
      <c r="G60" s="175">
        <v>0</v>
      </c>
      <c r="H60" s="427">
        <f t="shared" si="3"/>
        <v>0</v>
      </c>
      <c r="I60" s="688"/>
      <c r="J60" s="686"/>
      <c r="K60" s="683"/>
    </row>
    <row r="61" spans="1:29" ht="15" customHeight="1" x14ac:dyDescent="0.35">
      <c r="A61" s="691"/>
      <c r="B61" s="1118"/>
      <c r="D61" s="719"/>
      <c r="E61" s="25" t="s">
        <v>189</v>
      </c>
      <c r="F61" s="26">
        <f>SUM(F46:F60)</f>
        <v>0</v>
      </c>
      <c r="G61" s="26">
        <f>SUM(G46:G60)</f>
        <v>0</v>
      </c>
      <c r="H61" s="22">
        <f t="shared" si="1"/>
        <v>0</v>
      </c>
      <c r="K61" s="683"/>
    </row>
    <row r="62" spans="1:29" ht="15" customHeight="1" thickBot="1" x14ac:dyDescent="0.4">
      <c r="A62" s="691"/>
      <c r="B62" s="1118"/>
      <c r="C62" s="691"/>
      <c r="D62" s="1"/>
      <c r="E62" s="1"/>
      <c r="F62" s="16"/>
      <c r="G62" s="97"/>
      <c r="H62" s="17"/>
      <c r="K62" s="683"/>
    </row>
    <row r="63" spans="1:29" ht="15.75" customHeight="1" thickBot="1" x14ac:dyDescent="0.4">
      <c r="A63" s="852"/>
      <c r="B63" s="1118"/>
      <c r="D63" s="1085" t="s">
        <v>190</v>
      </c>
      <c r="E63" s="1086"/>
      <c r="F63" s="23">
        <f>F44+F61</f>
        <v>0</v>
      </c>
      <c r="G63" s="23">
        <f>G44+G61</f>
        <v>0</v>
      </c>
      <c r="H63" s="23">
        <f>H44+H61</f>
        <v>0</v>
      </c>
      <c r="K63" s="683"/>
    </row>
    <row r="64" spans="1:29" ht="15" customHeight="1" thickBot="1" x14ac:dyDescent="0.4">
      <c r="A64" s="853"/>
      <c r="B64" s="1119"/>
      <c r="C64" s="716"/>
      <c r="D64" s="717"/>
      <c r="E64" s="717"/>
      <c r="F64" s="717"/>
      <c r="G64" s="717"/>
      <c r="H64" s="717"/>
      <c r="I64" s="717"/>
      <c r="J64" s="717"/>
      <c r="K64" s="718"/>
    </row>
    <row r="65" spans="1:11" ht="25.5" thickBot="1" x14ac:dyDescent="0.4">
      <c r="A65" s="92"/>
      <c r="B65" s="96"/>
      <c r="C65" s="96"/>
      <c r="D65" s="96"/>
      <c r="E65" s="96"/>
      <c r="G65" s="96"/>
      <c r="H65" s="96"/>
      <c r="I65" s="95"/>
    </row>
    <row r="66" spans="1:11" ht="30.75" customHeight="1" thickBot="1" x14ac:dyDescent="0.4">
      <c r="A66" s="854"/>
      <c r="B66" s="1124" t="s">
        <v>54</v>
      </c>
      <c r="C66" s="408"/>
      <c r="D66" s="1153" t="s">
        <v>191</v>
      </c>
      <c r="E66" s="1154"/>
      <c r="F66" s="917" t="s">
        <v>19</v>
      </c>
      <c r="G66" s="1151"/>
      <c r="H66" s="1151"/>
      <c r="I66" s="1151"/>
      <c r="J66" s="1152"/>
      <c r="K66" s="709"/>
    </row>
    <row r="67" spans="1:11" ht="15" customHeight="1" thickBot="1" x14ac:dyDescent="0.4">
      <c r="A67" s="852"/>
      <c r="B67" s="1125"/>
      <c r="K67" s="683"/>
    </row>
    <row r="68" spans="1:11" ht="25" x14ac:dyDescent="0.35">
      <c r="A68" s="852"/>
      <c r="B68" s="1125"/>
      <c r="D68" s="104"/>
      <c r="E68" s="104"/>
      <c r="F68" s="1157" t="s">
        <v>167</v>
      </c>
      <c r="G68" s="1161" t="s">
        <v>168</v>
      </c>
      <c r="H68" s="1159" t="s">
        <v>169</v>
      </c>
      <c r="I68" s="1095" t="s">
        <v>20</v>
      </c>
      <c r="J68" s="685" t="s">
        <v>764</v>
      </c>
      <c r="K68" s="683"/>
    </row>
    <row r="69" spans="1:11" ht="25" x14ac:dyDescent="0.35">
      <c r="A69" s="852"/>
      <c r="B69" s="1125"/>
      <c r="D69" s="99" t="s">
        <v>192</v>
      </c>
      <c r="E69" s="100" t="s">
        <v>171</v>
      </c>
      <c r="F69" s="1158"/>
      <c r="G69" s="1162"/>
      <c r="H69" s="1160"/>
      <c r="I69" s="1096"/>
      <c r="J69" s="729" t="s">
        <v>395</v>
      </c>
      <c r="K69" s="683"/>
    </row>
    <row r="70" spans="1:11" x14ac:dyDescent="0.35">
      <c r="A70" s="855"/>
      <c r="B70" s="1125"/>
      <c r="D70" s="27" t="s">
        <v>193</v>
      </c>
      <c r="E70" s="174" t="s">
        <v>180</v>
      </c>
      <c r="F70" s="175">
        <v>0</v>
      </c>
      <c r="G70" s="699">
        <v>0</v>
      </c>
      <c r="H70" s="107">
        <f>F70-G70</f>
        <v>0</v>
      </c>
      <c r="I70" s="732"/>
      <c r="J70" s="686"/>
      <c r="K70" s="683"/>
    </row>
    <row r="71" spans="1:11" x14ac:dyDescent="0.35">
      <c r="A71" s="855"/>
      <c r="B71" s="1125"/>
      <c r="D71" s="27" t="s">
        <v>194</v>
      </c>
      <c r="E71" s="174" t="s">
        <v>180</v>
      </c>
      <c r="F71" s="175">
        <v>0</v>
      </c>
      <c r="G71" s="699">
        <v>0</v>
      </c>
      <c r="H71" s="107">
        <f t="shared" ref="H71:H75" si="4">F71-G71</f>
        <v>0</v>
      </c>
      <c r="I71" s="732"/>
      <c r="J71" s="686"/>
      <c r="K71" s="683"/>
    </row>
    <row r="72" spans="1:11" x14ac:dyDescent="0.35">
      <c r="A72" s="855"/>
      <c r="B72" s="1125"/>
      <c r="D72" s="27" t="s">
        <v>195</v>
      </c>
      <c r="E72" s="174" t="s">
        <v>180</v>
      </c>
      <c r="F72" s="175">
        <v>0</v>
      </c>
      <c r="G72" s="699">
        <v>0</v>
      </c>
      <c r="H72" s="107">
        <f t="shared" si="4"/>
        <v>0</v>
      </c>
      <c r="I72" s="732"/>
      <c r="J72" s="686"/>
      <c r="K72" s="683"/>
    </row>
    <row r="73" spans="1:11" x14ac:dyDescent="0.35">
      <c r="A73" s="855"/>
      <c r="B73" s="1125"/>
      <c r="D73" s="27" t="s">
        <v>471</v>
      </c>
      <c r="E73" s="174" t="s">
        <v>180</v>
      </c>
      <c r="F73" s="175">
        <v>0</v>
      </c>
      <c r="G73" s="699">
        <v>0</v>
      </c>
      <c r="H73" s="107">
        <f t="shared" si="4"/>
        <v>0</v>
      </c>
      <c r="I73" s="732"/>
      <c r="J73" s="686"/>
      <c r="K73" s="683"/>
    </row>
    <row r="74" spans="1:11" x14ac:dyDescent="0.35">
      <c r="A74" s="855"/>
      <c r="B74" s="1125"/>
      <c r="D74" s="27" t="s">
        <v>472</v>
      </c>
      <c r="E74" s="174" t="s">
        <v>180</v>
      </c>
      <c r="F74" s="175">
        <v>0</v>
      </c>
      <c r="G74" s="699">
        <v>0</v>
      </c>
      <c r="H74" s="107">
        <f t="shared" si="4"/>
        <v>0</v>
      </c>
      <c r="I74" s="732"/>
      <c r="J74" s="686"/>
      <c r="K74" s="683"/>
    </row>
    <row r="75" spans="1:11" x14ac:dyDescent="0.35">
      <c r="A75" s="855"/>
      <c r="B75" s="1125"/>
      <c r="D75" s="27" t="s">
        <v>473</v>
      </c>
      <c r="E75" s="174" t="s">
        <v>180</v>
      </c>
      <c r="F75" s="175">
        <v>0</v>
      </c>
      <c r="G75" s="699">
        <v>0</v>
      </c>
      <c r="H75" s="107">
        <f t="shared" si="4"/>
        <v>0</v>
      </c>
      <c r="I75" s="732"/>
      <c r="J75" s="686"/>
      <c r="K75" s="683"/>
    </row>
    <row r="76" spans="1:11" x14ac:dyDescent="0.35">
      <c r="A76" s="855"/>
      <c r="B76" s="1125"/>
      <c r="D76" s="18" t="s">
        <v>196</v>
      </c>
      <c r="E76" s="19" t="s">
        <v>176</v>
      </c>
      <c r="F76" s="20">
        <f>SUM(F70:F75)</f>
        <v>0</v>
      </c>
      <c r="G76" s="697">
        <f>SUM(G70:G75)</f>
        <v>0</v>
      </c>
      <c r="H76" s="20">
        <f>F76-G76</f>
        <v>0</v>
      </c>
      <c r="I76" s="861"/>
      <c r="J76" s="862"/>
      <c r="K76" s="683"/>
    </row>
    <row r="77" spans="1:11" x14ac:dyDescent="0.35">
      <c r="A77" s="691"/>
      <c r="B77" s="1125"/>
      <c r="D77" s="98" t="s">
        <v>197</v>
      </c>
      <c r="E77" s="101" t="s">
        <v>178</v>
      </c>
      <c r="F77" s="15" t="s">
        <v>178</v>
      </c>
      <c r="G77" s="698" t="s">
        <v>178</v>
      </c>
      <c r="H77" s="15" t="s">
        <v>178</v>
      </c>
      <c r="I77" s="863"/>
      <c r="J77" s="864"/>
      <c r="K77" s="683"/>
    </row>
    <row r="78" spans="1:11" x14ac:dyDescent="0.35">
      <c r="A78" s="691"/>
      <c r="B78" s="1125"/>
      <c r="D78" s="27" t="s">
        <v>198</v>
      </c>
      <c r="E78" s="174" t="s">
        <v>180</v>
      </c>
      <c r="F78" s="175">
        <v>0</v>
      </c>
      <c r="G78" s="699">
        <v>0</v>
      </c>
      <c r="H78" s="107">
        <f t="shared" ref="H78:H93" si="5">F78-G78</f>
        <v>0</v>
      </c>
      <c r="I78" s="732"/>
      <c r="J78" s="686"/>
      <c r="K78" s="683"/>
    </row>
    <row r="79" spans="1:11" x14ac:dyDescent="0.35">
      <c r="A79" s="691"/>
      <c r="B79" s="1125"/>
      <c r="D79" s="27" t="s">
        <v>199</v>
      </c>
      <c r="E79" s="174" t="s">
        <v>180</v>
      </c>
      <c r="F79" s="175">
        <v>0</v>
      </c>
      <c r="G79" s="699">
        <v>0</v>
      </c>
      <c r="H79" s="107">
        <f t="shared" ref="H79:H86" si="6">F79-G79</f>
        <v>0</v>
      </c>
      <c r="I79" s="732"/>
      <c r="J79" s="686"/>
      <c r="K79" s="683"/>
    </row>
    <row r="80" spans="1:11" x14ac:dyDescent="0.35">
      <c r="A80" s="691"/>
      <c r="B80" s="1125"/>
      <c r="D80" s="27" t="s">
        <v>200</v>
      </c>
      <c r="E80" s="174" t="s">
        <v>180</v>
      </c>
      <c r="F80" s="175">
        <v>0</v>
      </c>
      <c r="G80" s="699">
        <v>0</v>
      </c>
      <c r="H80" s="107">
        <f t="shared" si="6"/>
        <v>0</v>
      </c>
      <c r="I80" s="732"/>
      <c r="J80" s="686"/>
      <c r="K80" s="683"/>
    </row>
    <row r="81" spans="1:11" x14ac:dyDescent="0.35">
      <c r="A81" s="691"/>
      <c r="B81" s="1125"/>
      <c r="D81" s="27" t="s">
        <v>201</v>
      </c>
      <c r="E81" s="174" t="s">
        <v>180</v>
      </c>
      <c r="F81" s="175">
        <v>0</v>
      </c>
      <c r="G81" s="699">
        <v>0</v>
      </c>
      <c r="H81" s="107">
        <f t="shared" si="6"/>
        <v>0</v>
      </c>
      <c r="I81" s="732"/>
      <c r="J81" s="686"/>
      <c r="K81" s="683"/>
    </row>
    <row r="82" spans="1:11" x14ac:dyDescent="0.35">
      <c r="A82" s="691"/>
      <c r="B82" s="1125"/>
      <c r="D82" s="27" t="s">
        <v>202</v>
      </c>
      <c r="E82" s="174" t="s">
        <v>180</v>
      </c>
      <c r="F82" s="175">
        <v>0</v>
      </c>
      <c r="G82" s="699">
        <v>0</v>
      </c>
      <c r="H82" s="107">
        <f t="shared" si="6"/>
        <v>0</v>
      </c>
      <c r="I82" s="732"/>
      <c r="J82" s="686"/>
      <c r="K82" s="683"/>
    </row>
    <row r="83" spans="1:11" x14ac:dyDescent="0.35">
      <c r="A83" s="691"/>
      <c r="B83" s="1125"/>
      <c r="D83" s="27" t="s">
        <v>203</v>
      </c>
      <c r="E83" s="174" t="s">
        <v>180</v>
      </c>
      <c r="F83" s="175">
        <v>0</v>
      </c>
      <c r="G83" s="699">
        <v>0</v>
      </c>
      <c r="H83" s="107">
        <f t="shared" si="6"/>
        <v>0</v>
      </c>
      <c r="I83" s="732"/>
      <c r="J83" s="686"/>
      <c r="K83" s="683"/>
    </row>
    <row r="84" spans="1:11" x14ac:dyDescent="0.35">
      <c r="A84" s="691"/>
      <c r="B84" s="1125"/>
      <c r="D84" s="27" t="s">
        <v>204</v>
      </c>
      <c r="E84" s="174" t="s">
        <v>180</v>
      </c>
      <c r="F84" s="175">
        <v>0</v>
      </c>
      <c r="G84" s="699">
        <v>0</v>
      </c>
      <c r="H84" s="107">
        <f t="shared" si="6"/>
        <v>0</v>
      </c>
      <c r="I84" s="732"/>
      <c r="J84" s="686"/>
      <c r="K84" s="683"/>
    </row>
    <row r="85" spans="1:11" x14ac:dyDescent="0.35">
      <c r="A85" s="691"/>
      <c r="B85" s="1125"/>
      <c r="D85" s="27" t="s">
        <v>205</v>
      </c>
      <c r="E85" s="174" t="s">
        <v>180</v>
      </c>
      <c r="F85" s="175">
        <v>0</v>
      </c>
      <c r="G85" s="699">
        <v>0</v>
      </c>
      <c r="H85" s="107">
        <f t="shared" si="6"/>
        <v>0</v>
      </c>
      <c r="I85" s="732"/>
      <c r="J85" s="686"/>
      <c r="K85" s="683"/>
    </row>
    <row r="86" spans="1:11" x14ac:dyDescent="0.35">
      <c r="A86" s="691"/>
      <c r="B86" s="1125"/>
      <c r="D86" s="27" t="s">
        <v>206</v>
      </c>
      <c r="E86" s="174" t="s">
        <v>180</v>
      </c>
      <c r="F86" s="175">
        <v>0</v>
      </c>
      <c r="G86" s="699">
        <v>0</v>
      </c>
      <c r="H86" s="107">
        <f t="shared" si="6"/>
        <v>0</v>
      </c>
      <c r="I86" s="732"/>
      <c r="J86" s="686"/>
      <c r="K86" s="683"/>
    </row>
    <row r="87" spans="1:11" x14ac:dyDescent="0.35">
      <c r="A87" s="691"/>
      <c r="B87" s="1125"/>
      <c r="D87" s="27" t="s">
        <v>765</v>
      </c>
      <c r="E87" s="174" t="s">
        <v>180</v>
      </c>
      <c r="F87" s="175">
        <v>0</v>
      </c>
      <c r="G87" s="699">
        <v>0</v>
      </c>
      <c r="H87" s="107">
        <f t="shared" ref="H87:H92" si="7">F87-G87</f>
        <v>0</v>
      </c>
      <c r="I87" s="732"/>
      <c r="J87" s="686"/>
      <c r="K87" s="683"/>
    </row>
    <row r="88" spans="1:11" x14ac:dyDescent="0.35">
      <c r="A88" s="691"/>
      <c r="B88" s="1125"/>
      <c r="D88" s="27" t="s">
        <v>766</v>
      </c>
      <c r="E88" s="174" t="s">
        <v>180</v>
      </c>
      <c r="F88" s="175">
        <v>0</v>
      </c>
      <c r="G88" s="699">
        <v>0</v>
      </c>
      <c r="H88" s="107">
        <f t="shared" si="7"/>
        <v>0</v>
      </c>
      <c r="I88" s="732"/>
      <c r="J88" s="686"/>
      <c r="K88" s="683"/>
    </row>
    <row r="89" spans="1:11" x14ac:dyDescent="0.35">
      <c r="A89" s="691"/>
      <c r="B89" s="1125"/>
      <c r="D89" s="27" t="s">
        <v>767</v>
      </c>
      <c r="E89" s="174" t="s">
        <v>180</v>
      </c>
      <c r="F89" s="175">
        <v>0</v>
      </c>
      <c r="G89" s="699">
        <v>0</v>
      </c>
      <c r="H89" s="107">
        <f t="shared" si="7"/>
        <v>0</v>
      </c>
      <c r="I89" s="732"/>
      <c r="J89" s="686"/>
      <c r="K89" s="683"/>
    </row>
    <row r="90" spans="1:11" x14ac:dyDescent="0.35">
      <c r="A90" s="691"/>
      <c r="B90" s="1125"/>
      <c r="D90" s="27" t="s">
        <v>768</v>
      </c>
      <c r="E90" s="174" t="s">
        <v>180</v>
      </c>
      <c r="F90" s="175">
        <v>0</v>
      </c>
      <c r="G90" s="699">
        <v>0</v>
      </c>
      <c r="H90" s="107">
        <f t="shared" si="7"/>
        <v>0</v>
      </c>
      <c r="I90" s="732"/>
      <c r="J90" s="686"/>
      <c r="K90" s="683"/>
    </row>
    <row r="91" spans="1:11" x14ac:dyDescent="0.35">
      <c r="A91" s="691"/>
      <c r="B91" s="1125"/>
      <c r="D91" s="27" t="s">
        <v>769</v>
      </c>
      <c r="E91" s="174" t="s">
        <v>180</v>
      </c>
      <c r="F91" s="175">
        <v>0</v>
      </c>
      <c r="G91" s="699">
        <v>0</v>
      </c>
      <c r="H91" s="107">
        <f t="shared" si="7"/>
        <v>0</v>
      </c>
      <c r="I91" s="732"/>
      <c r="J91" s="686"/>
      <c r="K91" s="683"/>
    </row>
    <row r="92" spans="1:11" x14ac:dyDescent="0.35">
      <c r="A92" s="691"/>
      <c r="B92" s="1125"/>
      <c r="D92" s="27" t="s">
        <v>770</v>
      </c>
      <c r="E92" s="174" t="s">
        <v>180</v>
      </c>
      <c r="F92" s="175">
        <v>0</v>
      </c>
      <c r="G92" s="699">
        <v>0</v>
      </c>
      <c r="H92" s="107">
        <f t="shared" si="7"/>
        <v>0</v>
      </c>
      <c r="I92" s="732"/>
      <c r="J92" s="686"/>
      <c r="K92" s="683"/>
    </row>
    <row r="93" spans="1:11" ht="15" x14ac:dyDescent="0.35">
      <c r="A93" s="691"/>
      <c r="B93" s="1125"/>
      <c r="D93" s="27"/>
      <c r="E93" s="25" t="s">
        <v>189</v>
      </c>
      <c r="F93" s="26">
        <f>SUM(F78:F92)</f>
        <v>0</v>
      </c>
      <c r="G93" s="700">
        <f>SUM(G78:G92)</f>
        <v>0</v>
      </c>
      <c r="H93" s="107">
        <f t="shared" si="5"/>
        <v>0</v>
      </c>
      <c r="I93" s="856"/>
      <c r="J93" s="431"/>
      <c r="K93" s="683"/>
    </row>
    <row r="94" spans="1:11" ht="15" thickBot="1" x14ac:dyDescent="0.4">
      <c r="A94" s="691"/>
      <c r="B94" s="1125"/>
      <c r="D94" s="104"/>
      <c r="E94" s="104"/>
      <c r="F94" s="16"/>
      <c r="G94" s="730"/>
      <c r="H94" s="16"/>
      <c r="K94" s="683"/>
    </row>
    <row r="95" spans="1:11" ht="15" thickBot="1" x14ac:dyDescent="0.4">
      <c r="A95" s="650"/>
      <c r="B95" s="1125"/>
      <c r="C95" s="691"/>
      <c r="D95" s="1085" t="s">
        <v>207</v>
      </c>
      <c r="E95" s="1086"/>
      <c r="F95" s="23">
        <f>F76+F93</f>
        <v>0</v>
      </c>
      <c r="G95" s="731">
        <f>G76+G93</f>
        <v>0</v>
      </c>
      <c r="H95" s="23">
        <f>H76+H93</f>
        <v>0</v>
      </c>
      <c r="K95" s="683"/>
    </row>
    <row r="96" spans="1:11" ht="15" thickBot="1" x14ac:dyDescent="0.4">
      <c r="A96" s="860"/>
      <c r="B96" s="1126"/>
      <c r="C96" s="716"/>
      <c r="D96" s="858"/>
      <c r="E96" s="858"/>
      <c r="F96" s="859"/>
      <c r="G96" s="859"/>
      <c r="H96" s="859"/>
      <c r="I96" s="717"/>
      <c r="J96" s="717"/>
      <c r="K96" s="718"/>
    </row>
    <row r="97" spans="1:11" ht="25.5" thickBot="1" x14ac:dyDescent="0.4">
      <c r="A97" s="92"/>
      <c r="B97" s="96"/>
      <c r="C97" s="96"/>
      <c r="D97" s="96"/>
      <c r="E97" s="96"/>
      <c r="G97" s="96"/>
      <c r="H97" s="96"/>
      <c r="I97" s="95"/>
    </row>
    <row r="98" spans="1:11" ht="32.25" customHeight="1" thickBot="1" x14ac:dyDescent="0.4">
      <c r="A98" s="715"/>
      <c r="B98" s="1101" t="s">
        <v>124</v>
      </c>
      <c r="C98" s="408"/>
      <c r="D98" s="1155" t="s">
        <v>834</v>
      </c>
      <c r="E98" s="1156"/>
      <c r="F98" s="916" t="s">
        <v>19</v>
      </c>
      <c r="G98" s="1151"/>
      <c r="H98" s="1151"/>
      <c r="I98" s="1151"/>
      <c r="J98" s="1152"/>
      <c r="K98" s="709"/>
    </row>
    <row r="99" spans="1:11" ht="18.75" customHeight="1" thickBot="1" x14ac:dyDescent="0.4">
      <c r="A99" s="691"/>
      <c r="B99" s="1102"/>
      <c r="K99" s="683"/>
    </row>
    <row r="100" spans="1:11" ht="30" customHeight="1" x14ac:dyDescent="0.35">
      <c r="A100" s="691"/>
      <c r="B100" s="1102"/>
      <c r="C100" s="857"/>
      <c r="D100" s="104"/>
      <c r="E100" s="104"/>
      <c r="F100" s="1087" t="s">
        <v>167</v>
      </c>
      <c r="G100" s="1087" t="s">
        <v>168</v>
      </c>
      <c r="H100" s="1104" t="s">
        <v>169</v>
      </c>
      <c r="I100" s="1093" t="s">
        <v>20</v>
      </c>
      <c r="J100" s="622" t="s">
        <v>764</v>
      </c>
      <c r="K100" s="683"/>
    </row>
    <row r="101" spans="1:11" x14ac:dyDescent="0.35">
      <c r="A101" s="691"/>
      <c r="B101" s="1102"/>
      <c r="C101" s="94"/>
      <c r="D101" s="710" t="s">
        <v>208</v>
      </c>
      <c r="E101" s="100" t="s">
        <v>171</v>
      </c>
      <c r="F101" s="1088"/>
      <c r="G101" s="1088"/>
      <c r="H101" s="1105"/>
      <c r="I101" s="1094"/>
      <c r="J101" s="375" t="s">
        <v>395</v>
      </c>
      <c r="K101" s="683"/>
    </row>
    <row r="102" spans="1:11" x14ac:dyDescent="0.35">
      <c r="A102" s="691"/>
      <c r="B102" s="1102"/>
      <c r="C102" s="857"/>
      <c r="D102" s="711" t="s">
        <v>209</v>
      </c>
      <c r="E102" s="174" t="s">
        <v>180</v>
      </c>
      <c r="F102" s="733">
        <v>0</v>
      </c>
      <c r="G102" s="733">
        <v>0</v>
      </c>
      <c r="H102" s="734">
        <f>F102-G102</f>
        <v>0</v>
      </c>
      <c r="I102" s="694"/>
      <c r="J102" s="736"/>
      <c r="K102" s="683"/>
    </row>
    <row r="103" spans="1:11" x14ac:dyDescent="0.35">
      <c r="A103" s="691"/>
      <c r="B103" s="1102"/>
      <c r="C103" s="857"/>
      <c r="D103" s="711" t="s">
        <v>210</v>
      </c>
      <c r="E103" s="174" t="s">
        <v>180</v>
      </c>
      <c r="F103" s="175">
        <v>0</v>
      </c>
      <c r="G103" s="175">
        <v>0</v>
      </c>
      <c r="H103" s="695">
        <f>F103-G103</f>
        <v>0</v>
      </c>
      <c r="I103" s="688"/>
      <c r="J103" s="686"/>
      <c r="K103" s="683"/>
    </row>
    <row r="104" spans="1:11" x14ac:dyDescent="0.35">
      <c r="A104" s="691"/>
      <c r="B104" s="1102"/>
      <c r="C104" s="857"/>
      <c r="D104" s="711" t="s">
        <v>211</v>
      </c>
      <c r="E104" s="174" t="s">
        <v>180</v>
      </c>
      <c r="F104" s="175">
        <v>0</v>
      </c>
      <c r="G104" s="175">
        <v>0</v>
      </c>
      <c r="H104" s="695">
        <f t="shared" ref="H104:H106" si="8">F104-G104</f>
        <v>0</v>
      </c>
      <c r="I104" s="688"/>
      <c r="J104" s="686"/>
      <c r="K104" s="683"/>
    </row>
    <row r="105" spans="1:11" x14ac:dyDescent="0.35">
      <c r="A105" s="691"/>
      <c r="B105" s="1102"/>
      <c r="C105" s="857"/>
      <c r="D105" s="711" t="s">
        <v>467</v>
      </c>
      <c r="E105" s="174" t="s">
        <v>180</v>
      </c>
      <c r="F105" s="175">
        <v>0</v>
      </c>
      <c r="G105" s="175">
        <v>0</v>
      </c>
      <c r="H105" s="695">
        <f t="shared" si="8"/>
        <v>0</v>
      </c>
      <c r="I105" s="688"/>
      <c r="J105" s="686"/>
      <c r="K105" s="683"/>
    </row>
    <row r="106" spans="1:11" x14ac:dyDescent="0.35">
      <c r="A106" s="691"/>
      <c r="B106" s="1102"/>
      <c r="C106" s="857"/>
      <c r="D106" s="711" t="s">
        <v>468</v>
      </c>
      <c r="E106" s="174" t="s">
        <v>180</v>
      </c>
      <c r="F106" s="175">
        <v>0</v>
      </c>
      <c r="G106" s="175">
        <v>0</v>
      </c>
      <c r="H106" s="695">
        <f t="shared" si="8"/>
        <v>0</v>
      </c>
      <c r="I106" s="688"/>
      <c r="J106" s="686"/>
      <c r="K106" s="683"/>
    </row>
    <row r="107" spans="1:11" ht="15" x14ac:dyDescent="0.35">
      <c r="A107" s="691"/>
      <c r="B107" s="1102"/>
      <c r="C107" s="857"/>
      <c r="D107" s="712" t="s">
        <v>212</v>
      </c>
      <c r="E107" s="19" t="s">
        <v>176</v>
      </c>
      <c r="F107" s="20">
        <f>SUM(F102:F106)</f>
        <v>0</v>
      </c>
      <c r="G107" s="20">
        <f>SUM(G102:G106)</f>
        <v>0</v>
      </c>
      <c r="H107" s="697">
        <f>F107-G107</f>
        <v>0</v>
      </c>
      <c r="I107" s="865"/>
      <c r="J107" s="866"/>
      <c r="K107" s="683"/>
    </row>
    <row r="108" spans="1:11" x14ac:dyDescent="0.35">
      <c r="A108" s="691"/>
      <c r="B108" s="1102"/>
      <c r="D108" s="713" t="s">
        <v>213</v>
      </c>
      <c r="E108" s="101" t="s">
        <v>178</v>
      </c>
      <c r="F108" s="15" t="s">
        <v>178</v>
      </c>
      <c r="G108" s="15" t="s">
        <v>178</v>
      </c>
      <c r="H108" s="698" t="s">
        <v>178</v>
      </c>
      <c r="I108" s="863"/>
      <c r="J108" s="864"/>
      <c r="K108" s="683"/>
    </row>
    <row r="109" spans="1:11" x14ac:dyDescent="0.35">
      <c r="A109" s="691"/>
      <c r="B109" s="1102"/>
      <c r="D109" s="714" t="s">
        <v>214</v>
      </c>
      <c r="E109" s="174" t="s">
        <v>180</v>
      </c>
      <c r="F109" s="175">
        <v>0</v>
      </c>
      <c r="G109" s="175">
        <v>0</v>
      </c>
      <c r="H109" s="695">
        <f t="shared" ref="H109:H124" si="9">F109-G109</f>
        <v>0</v>
      </c>
      <c r="I109" s="688"/>
      <c r="J109" s="686"/>
      <c r="K109" s="683"/>
    </row>
    <row r="110" spans="1:11" x14ac:dyDescent="0.35">
      <c r="A110" s="691"/>
      <c r="B110" s="1102"/>
      <c r="D110" s="714" t="s">
        <v>215</v>
      </c>
      <c r="E110" s="174" t="s">
        <v>180</v>
      </c>
      <c r="F110" s="175">
        <v>0</v>
      </c>
      <c r="G110" s="175">
        <v>0</v>
      </c>
      <c r="H110" s="695">
        <f t="shared" si="9"/>
        <v>0</v>
      </c>
      <c r="I110" s="696"/>
      <c r="J110" s="737"/>
      <c r="K110" s="683"/>
    </row>
    <row r="111" spans="1:11" x14ac:dyDescent="0.35">
      <c r="A111" s="691"/>
      <c r="B111" s="1102"/>
      <c r="D111" s="714" t="s">
        <v>216</v>
      </c>
      <c r="E111" s="174" t="s">
        <v>180</v>
      </c>
      <c r="F111" s="175">
        <v>0</v>
      </c>
      <c r="G111" s="175">
        <v>0</v>
      </c>
      <c r="H111" s="695">
        <f t="shared" ref="H111:H120" si="10">F111-G111</f>
        <v>0</v>
      </c>
      <c r="I111" s="688"/>
      <c r="J111" s="686"/>
      <c r="K111" s="683"/>
    </row>
    <row r="112" spans="1:11" x14ac:dyDescent="0.35">
      <c r="A112" s="691"/>
      <c r="B112" s="1102"/>
      <c r="D112" s="714" t="s">
        <v>217</v>
      </c>
      <c r="E112" s="174" t="s">
        <v>180</v>
      </c>
      <c r="F112" s="175">
        <v>0</v>
      </c>
      <c r="G112" s="175">
        <v>0</v>
      </c>
      <c r="H112" s="695">
        <f t="shared" si="10"/>
        <v>0</v>
      </c>
      <c r="I112" s="696"/>
      <c r="J112" s="737"/>
      <c r="K112" s="683"/>
    </row>
    <row r="113" spans="1:11" x14ac:dyDescent="0.35">
      <c r="A113" s="691"/>
      <c r="B113" s="1102"/>
      <c r="D113" s="714" t="s">
        <v>218</v>
      </c>
      <c r="E113" s="174" t="s">
        <v>180</v>
      </c>
      <c r="F113" s="175">
        <v>0</v>
      </c>
      <c r="G113" s="175">
        <v>0</v>
      </c>
      <c r="H113" s="695">
        <f t="shared" si="10"/>
        <v>0</v>
      </c>
      <c r="I113" s="688"/>
      <c r="J113" s="686"/>
      <c r="K113" s="683"/>
    </row>
    <row r="114" spans="1:11" x14ac:dyDescent="0.35">
      <c r="A114" s="691"/>
      <c r="B114" s="1102"/>
      <c r="D114" s="714" t="s">
        <v>219</v>
      </c>
      <c r="E114" s="174" t="s">
        <v>180</v>
      </c>
      <c r="F114" s="175">
        <v>0</v>
      </c>
      <c r="G114" s="175">
        <v>0</v>
      </c>
      <c r="H114" s="695">
        <f t="shared" si="10"/>
        <v>0</v>
      </c>
      <c r="I114" s="696"/>
      <c r="J114" s="737"/>
      <c r="K114" s="683"/>
    </row>
    <row r="115" spans="1:11" x14ac:dyDescent="0.35">
      <c r="A115" s="691"/>
      <c r="B115" s="1102"/>
      <c r="D115" s="714" t="s">
        <v>220</v>
      </c>
      <c r="E115" s="174" t="s">
        <v>180</v>
      </c>
      <c r="F115" s="175">
        <v>0</v>
      </c>
      <c r="G115" s="175">
        <v>0</v>
      </c>
      <c r="H115" s="695">
        <f t="shared" si="10"/>
        <v>0</v>
      </c>
      <c r="I115" s="688"/>
      <c r="J115" s="686"/>
      <c r="K115" s="683"/>
    </row>
    <row r="116" spans="1:11" x14ac:dyDescent="0.35">
      <c r="A116" s="691"/>
      <c r="B116" s="1102"/>
      <c r="D116" s="714" t="s">
        <v>221</v>
      </c>
      <c r="E116" s="174" t="s">
        <v>180</v>
      </c>
      <c r="F116" s="175">
        <v>0</v>
      </c>
      <c r="G116" s="175">
        <v>0</v>
      </c>
      <c r="H116" s="695">
        <f t="shared" si="10"/>
        <v>0</v>
      </c>
      <c r="I116" s="696"/>
      <c r="J116" s="737"/>
      <c r="K116" s="683"/>
    </row>
    <row r="117" spans="1:11" x14ac:dyDescent="0.35">
      <c r="A117" s="691"/>
      <c r="B117" s="1102"/>
      <c r="D117" s="714" t="s">
        <v>222</v>
      </c>
      <c r="E117" s="174" t="s">
        <v>180</v>
      </c>
      <c r="F117" s="175">
        <v>0</v>
      </c>
      <c r="G117" s="175">
        <v>0</v>
      </c>
      <c r="H117" s="695">
        <f t="shared" si="10"/>
        <v>0</v>
      </c>
      <c r="I117" s="688"/>
      <c r="J117" s="686"/>
      <c r="K117" s="683"/>
    </row>
    <row r="118" spans="1:11" x14ac:dyDescent="0.35">
      <c r="A118" s="691"/>
      <c r="B118" s="1102"/>
      <c r="D118" s="714" t="s">
        <v>777</v>
      </c>
      <c r="E118" s="174" t="s">
        <v>180</v>
      </c>
      <c r="F118" s="175">
        <v>0</v>
      </c>
      <c r="G118" s="175">
        <v>0</v>
      </c>
      <c r="H118" s="695">
        <f t="shared" si="10"/>
        <v>0</v>
      </c>
      <c r="I118" s="696"/>
      <c r="J118" s="737"/>
      <c r="K118" s="683"/>
    </row>
    <row r="119" spans="1:11" x14ac:dyDescent="0.35">
      <c r="A119" s="691"/>
      <c r="B119" s="1102"/>
      <c r="D119" s="714" t="s">
        <v>778</v>
      </c>
      <c r="E119" s="174" t="s">
        <v>180</v>
      </c>
      <c r="F119" s="175">
        <v>0</v>
      </c>
      <c r="G119" s="175">
        <v>0</v>
      </c>
      <c r="H119" s="695">
        <f t="shared" si="10"/>
        <v>0</v>
      </c>
      <c r="I119" s="688"/>
      <c r="J119" s="686"/>
      <c r="K119" s="683"/>
    </row>
    <row r="120" spans="1:11" x14ac:dyDescent="0.35">
      <c r="A120" s="691"/>
      <c r="B120" s="1102"/>
      <c r="D120" s="714" t="s">
        <v>779</v>
      </c>
      <c r="E120" s="174" t="s">
        <v>180</v>
      </c>
      <c r="F120" s="175">
        <v>0</v>
      </c>
      <c r="G120" s="175">
        <v>0</v>
      </c>
      <c r="H120" s="695">
        <f t="shared" si="10"/>
        <v>0</v>
      </c>
      <c r="I120" s="696"/>
      <c r="J120" s="737"/>
      <c r="K120" s="683"/>
    </row>
    <row r="121" spans="1:11" x14ac:dyDescent="0.35">
      <c r="A121" s="691"/>
      <c r="B121" s="1102"/>
      <c r="D121" s="714" t="s">
        <v>780</v>
      </c>
      <c r="E121" s="174" t="s">
        <v>180</v>
      </c>
      <c r="F121" s="175">
        <v>0</v>
      </c>
      <c r="G121" s="175">
        <v>0</v>
      </c>
      <c r="H121" s="695">
        <f t="shared" ref="H121:H123" si="11">F121-G121</f>
        <v>0</v>
      </c>
      <c r="I121" s="688"/>
      <c r="J121" s="686"/>
      <c r="K121" s="683"/>
    </row>
    <row r="122" spans="1:11" x14ac:dyDescent="0.35">
      <c r="A122" s="691"/>
      <c r="B122" s="1102"/>
      <c r="D122" s="714" t="s">
        <v>781</v>
      </c>
      <c r="E122" s="174" t="s">
        <v>180</v>
      </c>
      <c r="F122" s="175">
        <v>0</v>
      </c>
      <c r="G122" s="175">
        <v>0</v>
      </c>
      <c r="H122" s="695">
        <f t="shared" si="11"/>
        <v>0</v>
      </c>
      <c r="I122" s="696"/>
      <c r="J122" s="737"/>
      <c r="K122" s="683"/>
    </row>
    <row r="123" spans="1:11" x14ac:dyDescent="0.35">
      <c r="A123" s="691"/>
      <c r="B123" s="1102"/>
      <c r="D123" s="714" t="s">
        <v>782</v>
      </c>
      <c r="E123" s="174" t="s">
        <v>180</v>
      </c>
      <c r="F123" s="175">
        <v>0</v>
      </c>
      <c r="G123" s="175">
        <v>0</v>
      </c>
      <c r="H123" s="695">
        <f t="shared" si="11"/>
        <v>0</v>
      </c>
      <c r="I123" s="688"/>
      <c r="J123" s="686"/>
      <c r="K123" s="683"/>
    </row>
    <row r="124" spans="1:11" x14ac:dyDescent="0.35">
      <c r="A124" s="691"/>
      <c r="B124" s="1102"/>
      <c r="D124" s="711"/>
      <c r="E124" s="25" t="s">
        <v>189</v>
      </c>
      <c r="F124" s="26">
        <f>SUM(F109:F123)</f>
        <v>0</v>
      </c>
      <c r="G124" s="26">
        <f>SUM(G109:G123)</f>
        <v>0</v>
      </c>
      <c r="H124" s="107">
        <f t="shared" si="9"/>
        <v>0</v>
      </c>
      <c r="K124" s="683"/>
    </row>
    <row r="125" spans="1:11" ht="15.75" customHeight="1" thickBot="1" x14ac:dyDescent="0.4">
      <c r="A125" s="691"/>
      <c r="B125" s="1102"/>
      <c r="C125" s="691"/>
      <c r="D125" s="104"/>
      <c r="E125" s="104"/>
      <c r="F125" s="16"/>
      <c r="G125" s="16"/>
      <c r="H125" s="16"/>
      <c r="K125" s="683"/>
    </row>
    <row r="126" spans="1:11" ht="15" thickBot="1" x14ac:dyDescent="0.4">
      <c r="A126" s="691"/>
      <c r="B126" s="1102"/>
      <c r="D126" s="1085" t="s">
        <v>223</v>
      </c>
      <c r="E126" s="1086"/>
      <c r="F126" s="23">
        <f>F107+F124</f>
        <v>0</v>
      </c>
      <c r="G126" s="23">
        <f>G107+G124</f>
        <v>0</v>
      </c>
      <c r="H126" s="23">
        <f>H107+H124</f>
        <v>0</v>
      </c>
      <c r="K126" s="683"/>
    </row>
    <row r="127" spans="1:11" ht="15" thickBot="1" x14ac:dyDescent="0.4">
      <c r="A127" s="716"/>
      <c r="B127" s="1103"/>
      <c r="C127" s="716"/>
      <c r="D127" s="717"/>
      <c r="E127" s="717"/>
      <c r="F127" s="717"/>
      <c r="G127" s="717"/>
      <c r="H127" s="717"/>
      <c r="I127" s="717"/>
      <c r="J127" s="717"/>
      <c r="K127" s="718"/>
    </row>
  </sheetData>
  <sheetProtection algorithmName="SHA-512" hashValue="wUj1Qzjyn1T3y4zRA2qNRdUwihUhqO88u/snbbZfWa8y3REaVQiGV8MBuEnhgKmFgq/8SQvLYWzRNZCVFVmeMg==" saltValue="zCmCuU7CD21q7JwEK2G2sA==" spinCount="100000" sheet="1" objects="1" scenarios="1"/>
  <mergeCells count="40">
    <mergeCell ref="D98:E98"/>
    <mergeCell ref="G66:J66"/>
    <mergeCell ref="G98:J98"/>
    <mergeCell ref="F68:F69"/>
    <mergeCell ref="H68:H69"/>
    <mergeCell ref="G68:G69"/>
    <mergeCell ref="A1:J1"/>
    <mergeCell ref="B7:E7"/>
    <mergeCell ref="B9:E32"/>
    <mergeCell ref="A3:J3"/>
    <mergeCell ref="D35:E35"/>
    <mergeCell ref="G35:J35"/>
    <mergeCell ref="H37:H38"/>
    <mergeCell ref="J44:J45"/>
    <mergeCell ref="B66:B96"/>
    <mergeCell ref="H9:H11"/>
    <mergeCell ref="H12:H13"/>
    <mergeCell ref="I9:J11"/>
    <mergeCell ref="I12:J13"/>
    <mergeCell ref="I14:J15"/>
    <mergeCell ref="D66:E66"/>
    <mergeCell ref="D63:E63"/>
    <mergeCell ref="G37:G38"/>
    <mergeCell ref="F37:F38"/>
    <mergeCell ref="D126:E126"/>
    <mergeCell ref="F100:F101"/>
    <mergeCell ref="L9:U9"/>
    <mergeCell ref="F7:J7"/>
    <mergeCell ref="A5:J5"/>
    <mergeCell ref="D95:E95"/>
    <mergeCell ref="I100:I101"/>
    <mergeCell ref="I68:I69"/>
    <mergeCell ref="I37:I38"/>
    <mergeCell ref="I44:I45"/>
    <mergeCell ref="B98:B127"/>
    <mergeCell ref="H100:H101"/>
    <mergeCell ref="G100:G101"/>
    <mergeCell ref="H14:H15"/>
    <mergeCell ref="H17:J32"/>
    <mergeCell ref="B35:B64"/>
  </mergeCells>
  <phoneticPr fontId="59" type="noConversion"/>
  <dataValidations count="2">
    <dataValidation type="date" operator="lessThanOrEqual" allowBlank="1" showInputMessage="1" showErrorMessage="1" errorTitle="Attenzione OGV non compatibile." error="OGV successiva al 31/12/2026 (art 2 c. 5 D.D. n° 445/2025" prompt="OGV precedente al 31/12/2026" sqref="J39:J43 J78:J92 J70:J75 J46:J60 J102:J106 J109:J123" xr:uid="{A1D485FF-B6A7-4737-B7BF-8650599984B0}">
      <formula1>46387</formula1>
    </dataValidation>
    <dataValidation type="list" allowBlank="1" showInputMessage="1" showErrorMessage="1" sqref="G35:J35 G66:J66 G98:J98" xr:uid="{D6EE612D-2D14-45F3-ADDD-D8EAA2121DA8}">
      <formula1>$F$9:$F$32</formula1>
    </dataValidation>
  </dataValidations>
  <pageMargins left="0.7" right="0.7" top="0.75" bottom="0.75" header="0.3" footer="0.3"/>
  <pageSetup paperSize="8"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prompt="Scegliere la regione beneficiaria dal menù a tendina" xr:uid="{00000000-0002-0000-0200-000002000000}">
          <x14:formula1>
            <xm:f>'DATI EROGAZIONI'!$A$2:$A$20</xm:f>
          </x14:formula1>
          <xm:sqref>F7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6" tint="0.59999389629810485"/>
    <pageSetUpPr fitToPage="1"/>
  </sheetPr>
  <dimension ref="A1:AC123"/>
  <sheetViews>
    <sheetView topLeftCell="A45" zoomScale="91" zoomScaleNormal="91" workbookViewId="0">
      <selection activeCell="E34" sqref="E34:J34"/>
    </sheetView>
  </sheetViews>
  <sheetFormatPr defaultRowHeight="14.5" x14ac:dyDescent="0.35"/>
  <cols>
    <col min="1" max="1" width="2.81640625" customWidth="1"/>
    <col min="3" max="3" width="2.54296875" customWidth="1"/>
    <col min="4" max="4" width="21.26953125" customWidth="1"/>
    <col min="5" max="5" width="33.81640625" bestFit="1" customWidth="1"/>
    <col min="6" max="6" width="23" customWidth="1"/>
    <col min="7" max="7" width="31" customWidth="1"/>
    <col min="8" max="8" width="22.81640625" customWidth="1"/>
    <col min="9" max="9" width="19.81640625" customWidth="1"/>
    <col min="10" max="10" width="26.81640625" customWidth="1"/>
  </cols>
  <sheetData>
    <row r="1" spans="1:29" ht="36.75" customHeight="1" thickBot="1" x14ac:dyDescent="0.4">
      <c r="A1" s="1140" t="s">
        <v>99</v>
      </c>
      <c r="B1" s="1141"/>
      <c r="C1" s="1141"/>
      <c r="D1" s="1141"/>
      <c r="E1" s="1141"/>
      <c r="F1" s="1141"/>
      <c r="G1" s="1141"/>
      <c r="H1" s="1141"/>
      <c r="I1" s="1141"/>
      <c r="J1" s="1142"/>
      <c r="K1" s="105"/>
      <c r="L1" s="105"/>
      <c r="M1" s="105"/>
      <c r="N1" s="105"/>
      <c r="O1" s="105"/>
      <c r="P1" s="105"/>
      <c r="Q1" s="105"/>
      <c r="R1" s="105"/>
      <c r="S1" s="105"/>
      <c r="T1" s="105"/>
      <c r="U1" s="105"/>
      <c r="V1" s="105"/>
      <c r="W1" s="105"/>
      <c r="X1" s="105"/>
      <c r="Y1" s="105"/>
      <c r="Z1" s="105"/>
      <c r="AA1" s="105"/>
      <c r="AB1" s="105"/>
      <c r="AC1" s="105"/>
    </row>
    <row r="2" spans="1:29" ht="23" thickBot="1" x14ac:dyDescent="0.4">
      <c r="A2" s="84"/>
      <c r="B2" s="1"/>
      <c r="C2" s="37"/>
      <c r="D2" s="37"/>
      <c r="E2" s="37"/>
      <c r="F2" s="37"/>
      <c r="G2" s="37"/>
      <c r="H2" s="37"/>
      <c r="I2" s="37"/>
      <c r="J2" s="37"/>
      <c r="K2" s="37"/>
      <c r="L2" s="37"/>
      <c r="M2" s="37"/>
      <c r="N2" s="37"/>
      <c r="O2" s="37"/>
      <c r="P2" s="37"/>
      <c r="Q2" s="37"/>
      <c r="R2" s="37"/>
      <c r="S2" s="37"/>
      <c r="T2" s="37"/>
      <c r="U2" s="37"/>
      <c r="V2" s="37"/>
      <c r="W2" s="37"/>
      <c r="X2" s="37"/>
      <c r="Y2" s="37"/>
      <c r="Z2" s="37"/>
      <c r="AA2" s="37"/>
      <c r="AB2" s="37"/>
      <c r="AC2" s="37"/>
    </row>
    <row r="3" spans="1:29" ht="18" thickBot="1" x14ac:dyDescent="0.4">
      <c r="A3" s="1146" t="s">
        <v>165</v>
      </c>
      <c r="B3" s="1147"/>
      <c r="C3" s="1147"/>
      <c r="D3" s="1147"/>
      <c r="E3" s="1147"/>
      <c r="F3" s="1147"/>
      <c r="G3" s="1147"/>
      <c r="H3" s="1147"/>
      <c r="I3" s="1147"/>
      <c r="J3" s="1148"/>
      <c r="K3" s="106"/>
      <c r="L3" s="106"/>
      <c r="M3" s="106"/>
      <c r="N3" s="106"/>
      <c r="O3" s="106"/>
      <c r="P3" s="106"/>
      <c r="Q3" s="106"/>
      <c r="R3" s="106"/>
      <c r="S3" s="106"/>
      <c r="T3" s="106"/>
      <c r="U3" s="106"/>
      <c r="V3" s="106"/>
      <c r="W3" s="106"/>
      <c r="X3" s="106"/>
      <c r="Y3" s="106"/>
      <c r="Z3" s="106"/>
      <c r="AA3" s="106"/>
      <c r="AB3" s="106"/>
      <c r="AC3" s="106"/>
    </row>
    <row r="4" spans="1:29" ht="18" thickBot="1" x14ac:dyDescent="0.4">
      <c r="A4" s="236"/>
      <c r="B4" s="65"/>
      <c r="C4" s="65"/>
      <c r="D4" s="65"/>
      <c r="E4" s="65"/>
      <c r="F4" s="65"/>
      <c r="G4" s="65"/>
      <c r="H4" s="65"/>
      <c r="I4" s="106"/>
      <c r="J4" s="106"/>
      <c r="K4" s="106"/>
      <c r="L4" s="106"/>
      <c r="M4" s="106"/>
      <c r="N4" s="106"/>
      <c r="O4" s="106"/>
      <c r="P4" s="106"/>
      <c r="Q4" s="106"/>
      <c r="R4" s="106"/>
      <c r="S4" s="106"/>
      <c r="T4" s="106"/>
      <c r="U4" s="106"/>
      <c r="V4" s="106"/>
      <c r="W4" s="106"/>
      <c r="X4" s="106"/>
      <c r="Y4" s="106"/>
      <c r="Z4" s="106"/>
      <c r="AA4" s="106"/>
      <c r="AB4" s="106"/>
      <c r="AC4" s="106"/>
    </row>
    <row r="5" spans="1:29" ht="42" customHeight="1" thickBot="1" x14ac:dyDescent="0.4">
      <c r="A5" s="987" t="s">
        <v>101</v>
      </c>
      <c r="B5" s="988"/>
      <c r="C5" s="988"/>
      <c r="D5" s="988"/>
      <c r="E5" s="988"/>
      <c r="F5" s="988"/>
      <c r="G5" s="988"/>
      <c r="H5" s="988"/>
      <c r="I5" s="988"/>
      <c r="J5" s="989"/>
      <c r="K5" s="364"/>
      <c r="L5" s="364"/>
      <c r="M5" s="364"/>
      <c r="N5" s="364"/>
      <c r="O5" s="364"/>
      <c r="P5" s="364"/>
      <c r="Q5" s="364"/>
      <c r="R5" s="364"/>
      <c r="S5" s="364"/>
      <c r="T5" s="364"/>
      <c r="U5" s="364"/>
      <c r="V5" s="364"/>
      <c r="W5" s="364"/>
      <c r="X5" s="364"/>
      <c r="Y5" s="364"/>
      <c r="Z5" s="364"/>
      <c r="AA5" s="364"/>
      <c r="AB5" s="106"/>
      <c r="AC5" s="106"/>
    </row>
    <row r="6" spans="1:29" ht="28" thickBot="1" x14ac:dyDescent="0.4">
      <c r="A6" s="84"/>
      <c r="B6" s="1"/>
      <c r="C6" s="1"/>
      <c r="D6" s="34"/>
      <c r="E6" s="34"/>
      <c r="F6" s="34"/>
      <c r="G6" s="34"/>
      <c r="H6" s="34"/>
      <c r="I6" s="34"/>
      <c r="J6" s="34"/>
      <c r="K6" s="34"/>
      <c r="L6" s="34"/>
      <c r="M6" s="34"/>
      <c r="N6" s="34"/>
      <c r="O6" s="34"/>
      <c r="P6" s="34"/>
      <c r="Q6" s="34"/>
      <c r="R6" s="34"/>
      <c r="S6" s="34"/>
      <c r="T6" s="34"/>
      <c r="U6" s="34"/>
      <c r="V6" s="34"/>
      <c r="W6" s="34"/>
      <c r="X6" s="34"/>
      <c r="Y6" s="34"/>
      <c r="Z6" s="34"/>
      <c r="AA6" s="34"/>
      <c r="AB6" s="34"/>
      <c r="AC6" s="34"/>
    </row>
    <row r="7" spans="1:29" ht="31.5" customHeight="1" thickBot="1" x14ac:dyDescent="0.4">
      <c r="A7" s="84"/>
      <c r="B7" s="1165" t="s">
        <v>224</v>
      </c>
      <c r="C7" s="1166"/>
      <c r="D7" s="1166"/>
      <c r="E7" s="1167"/>
      <c r="F7" s="1090" t="s">
        <v>412</v>
      </c>
      <c r="G7" s="1091"/>
      <c r="H7" s="1091"/>
      <c r="I7" s="1091"/>
      <c r="J7" s="1092"/>
      <c r="K7" s="103"/>
      <c r="L7" s="51"/>
    </row>
    <row r="8" spans="1:29" ht="12.75" customHeight="1" thickBot="1" x14ac:dyDescent="0.7">
      <c r="A8" s="84"/>
      <c r="B8" s="1"/>
      <c r="C8" s="29"/>
      <c r="D8" s="29"/>
      <c r="E8" s="29"/>
      <c r="F8" s="29"/>
      <c r="G8" s="30"/>
      <c r="H8" s="30"/>
      <c r="I8" s="30"/>
      <c r="J8" s="30"/>
      <c r="K8" s="30"/>
      <c r="L8" s="30"/>
      <c r="M8" s="30"/>
      <c r="N8" s="30"/>
      <c r="O8" s="30"/>
      <c r="P8" s="30"/>
      <c r="Q8" s="30"/>
      <c r="R8" s="30"/>
      <c r="S8" s="30"/>
      <c r="T8" s="30"/>
      <c r="U8" s="30"/>
      <c r="V8" s="31"/>
      <c r="W8" s="31"/>
      <c r="X8" s="31"/>
      <c r="Y8" s="10"/>
      <c r="Z8" s="32"/>
      <c r="AA8" s="33"/>
      <c r="AB8" s="33"/>
      <c r="AC8" s="33"/>
    </row>
    <row r="9" spans="1:29" ht="17.5" customHeight="1" x14ac:dyDescent="0.35">
      <c r="A9" s="44"/>
      <c r="B9" s="1015" t="s">
        <v>5</v>
      </c>
      <c r="C9" s="1016"/>
      <c r="D9" s="1016"/>
      <c r="E9" s="1016"/>
      <c r="F9" s="703" t="str">
        <f>IF(VLOOKUP($F$7,CUP!$A$2:$Y$20,2,FALSE)="","",VLOOKUP($F$7,CUP!$A$2:$Y$20,2,FALSE))</f>
        <v>H20C19000000009</v>
      </c>
      <c r="G9" s="660"/>
      <c r="H9" s="1127" t="s">
        <v>4</v>
      </c>
      <c r="I9" s="1130"/>
      <c r="J9" s="1131"/>
      <c r="K9" s="111"/>
      <c r="L9" s="102"/>
      <c r="M9" s="102"/>
      <c r="N9" s="102"/>
      <c r="O9" s="102"/>
      <c r="P9" s="102"/>
      <c r="Q9" s="102"/>
      <c r="R9" s="102"/>
      <c r="S9" s="102"/>
      <c r="T9" s="102"/>
      <c r="U9" s="102"/>
      <c r="V9" s="102"/>
      <c r="W9" s="102"/>
      <c r="X9" s="102"/>
      <c r="Y9" s="102"/>
      <c r="Z9" s="102"/>
      <c r="AA9" s="102"/>
      <c r="AB9" s="102"/>
      <c r="AC9" s="102"/>
    </row>
    <row r="10" spans="1:29" ht="17.5" x14ac:dyDescent="0.35">
      <c r="A10" s="2"/>
      <c r="B10" s="1017"/>
      <c r="C10" s="1018"/>
      <c r="D10" s="1018"/>
      <c r="E10" s="1018"/>
      <c r="F10" s="704" t="str">
        <f>IF(VLOOKUP($F$7,CUP!$A$2:$Y$20,3,FALSE)="","",VLOOKUP($F$7,CUP!$A$2:$Y$20,3,FALSE))</f>
        <v>H20J19000000009</v>
      </c>
      <c r="G10" s="660"/>
      <c r="H10" s="1128"/>
      <c r="I10" s="1132"/>
      <c r="J10" s="1133"/>
      <c r="K10" s="111"/>
      <c r="L10" s="102"/>
      <c r="M10" s="102"/>
      <c r="N10" s="102"/>
      <c r="O10" s="102"/>
      <c r="P10" s="102"/>
      <c r="Q10" s="102"/>
      <c r="R10" s="102"/>
      <c r="S10" s="102"/>
      <c r="T10" s="102"/>
      <c r="U10" s="102"/>
      <c r="V10" s="102"/>
      <c r="W10" s="102"/>
      <c r="X10" s="102"/>
      <c r="Y10" s="102"/>
      <c r="Z10" s="102"/>
      <c r="AA10" s="102"/>
      <c r="AB10" s="102"/>
      <c r="AC10" s="102"/>
    </row>
    <row r="11" spans="1:29" ht="17.5" x14ac:dyDescent="0.35">
      <c r="A11" s="2"/>
      <c r="B11" s="1017"/>
      <c r="C11" s="1018"/>
      <c r="D11" s="1018"/>
      <c r="E11" s="1018"/>
      <c r="F11" s="704" t="str">
        <f>IF(VLOOKUP($F$7,CUP!$A$2:$Y$20,4,FALSE)="","",VLOOKUP($F$7,CUP!$A$2:$Y$20,4,FALSE))</f>
        <v>E90J19000000009</v>
      </c>
      <c r="G11" s="660"/>
      <c r="H11" s="1129"/>
      <c r="I11" s="1134"/>
      <c r="J11" s="1135"/>
      <c r="K11" s="111"/>
      <c r="L11" s="102"/>
      <c r="M11" s="102"/>
      <c r="N11" s="102"/>
      <c r="O11" s="102"/>
      <c r="P11" s="102"/>
      <c r="Q11" s="102"/>
      <c r="R11" s="102"/>
      <c r="S11" s="102"/>
      <c r="T11" s="102"/>
      <c r="U11" s="102"/>
      <c r="V11" s="102"/>
      <c r="W11" s="102"/>
      <c r="X11" s="102"/>
      <c r="Y11" s="102"/>
      <c r="Z11" s="102"/>
      <c r="AA11" s="102"/>
      <c r="AB11" s="102"/>
      <c r="AC11" s="102"/>
    </row>
    <row r="12" spans="1:29" ht="17.5" customHeight="1" x14ac:dyDescent="0.35">
      <c r="A12" s="2"/>
      <c r="B12" s="1017"/>
      <c r="C12" s="1018"/>
      <c r="D12" s="1018"/>
      <c r="E12" s="1018"/>
      <c r="F12" s="704" t="str">
        <f>IF(VLOOKUP($F$7,CUP!$A$2:$Y$20,5,FALSE)="","",VLOOKUP($F$7,CUP!$A$2:$Y$20,5,FALSE))</f>
        <v>H90J20000020009</v>
      </c>
      <c r="G12" s="660"/>
      <c r="H12" s="1106" t="s">
        <v>650</v>
      </c>
      <c r="I12" s="1136"/>
      <c r="J12" s="1137"/>
      <c r="K12" s="111"/>
      <c r="L12" s="102"/>
      <c r="M12" s="102"/>
      <c r="N12" s="102"/>
      <c r="O12" s="102"/>
      <c r="P12" s="102"/>
      <c r="Q12" s="102"/>
      <c r="R12" s="102"/>
      <c r="S12" s="102"/>
      <c r="T12" s="102"/>
      <c r="U12" s="102"/>
      <c r="V12" s="102"/>
      <c r="W12" s="102"/>
      <c r="X12" s="102"/>
      <c r="Y12" s="102"/>
      <c r="Z12" s="102"/>
      <c r="AA12" s="102"/>
      <c r="AB12" s="102"/>
      <c r="AC12" s="102"/>
    </row>
    <row r="13" spans="1:29" ht="17.5" x14ac:dyDescent="0.35">
      <c r="A13" s="2"/>
      <c r="B13" s="1017"/>
      <c r="C13" s="1018"/>
      <c r="D13" s="1018"/>
      <c r="E13" s="1018"/>
      <c r="F13" s="704" t="str">
        <f>IF(VLOOKUP($F$7,CUP!$A$2:$Y$20,6,FALSE)="","",VLOOKUP($F$7,CUP!$A$2:$Y$20,6,FALSE))</f>
        <v>H80J20000010009</v>
      </c>
      <c r="G13" s="660"/>
      <c r="H13" s="1129"/>
      <c r="I13" s="1134"/>
      <c r="J13" s="1135"/>
      <c r="K13" s="111"/>
      <c r="L13" s="102"/>
      <c r="M13" s="102"/>
      <c r="N13" s="102"/>
      <c r="O13" s="102"/>
      <c r="P13" s="102"/>
      <c r="Q13" s="102"/>
      <c r="R13" s="102"/>
      <c r="S13" s="102"/>
      <c r="T13" s="102"/>
      <c r="U13" s="102"/>
      <c r="V13" s="102"/>
      <c r="W13" s="102"/>
      <c r="X13" s="102"/>
      <c r="Y13" s="102"/>
      <c r="Z13" s="102"/>
      <c r="AA13" s="102"/>
      <c r="AB13" s="102"/>
      <c r="AC13" s="102"/>
    </row>
    <row r="14" spans="1:29" ht="17.5" x14ac:dyDescent="0.35">
      <c r="A14" s="2"/>
      <c r="B14" s="1017"/>
      <c r="C14" s="1018"/>
      <c r="D14" s="1018"/>
      <c r="E14" s="1018"/>
      <c r="F14" s="704" t="str">
        <f>IF(VLOOKUP($F$7,CUP!$A$2:$Y$20,7,FALSE)="","",VLOOKUP($F$7,CUP!$A$2:$Y$20,7,FALSE))</f>
        <v>H30J20000030009</v>
      </c>
      <c r="G14" s="660"/>
      <c r="H14" s="1106" t="s">
        <v>651</v>
      </c>
      <c r="I14" s="1136"/>
      <c r="J14" s="1137"/>
      <c r="K14" s="111"/>
      <c r="L14" s="102"/>
      <c r="M14" s="102"/>
      <c r="N14" s="102"/>
      <c r="O14" s="102"/>
      <c r="P14" s="102"/>
      <c r="Q14" s="102"/>
      <c r="R14" s="102"/>
      <c r="S14" s="102"/>
      <c r="T14" s="102"/>
      <c r="U14" s="102"/>
      <c r="V14" s="102"/>
      <c r="W14" s="102"/>
      <c r="X14" s="102"/>
      <c r="Y14" s="102"/>
      <c r="Z14" s="102"/>
      <c r="AA14" s="102"/>
      <c r="AB14" s="102"/>
      <c r="AC14" s="102"/>
    </row>
    <row r="15" spans="1:29" ht="18" thickBot="1" x14ac:dyDescent="0.4">
      <c r="A15" s="2"/>
      <c r="B15" s="1017"/>
      <c r="C15" s="1018"/>
      <c r="D15" s="1018"/>
      <c r="E15" s="1018"/>
      <c r="F15" s="704" t="str">
        <f>IF(VLOOKUP($F$7,CUP!$A$2:$Y$20,8,FALSE)="","",VLOOKUP($F$7,CUP!$A$2:$Y$20,8,FALSE))</f>
        <v>C10J19000000009</v>
      </c>
      <c r="G15" s="660"/>
      <c r="H15" s="1107"/>
      <c r="I15" s="1138"/>
      <c r="J15" s="1139"/>
      <c r="K15" s="111"/>
      <c r="L15" s="102"/>
      <c r="M15" s="102"/>
      <c r="N15" s="102"/>
      <c r="O15" s="102"/>
      <c r="P15" s="102"/>
      <c r="Q15" s="102"/>
      <c r="R15" s="102"/>
      <c r="S15" s="102"/>
      <c r="T15" s="102"/>
      <c r="U15" s="102"/>
      <c r="V15" s="102"/>
      <c r="W15" s="102"/>
      <c r="X15" s="102"/>
      <c r="Y15" s="102"/>
      <c r="Z15" s="102"/>
      <c r="AA15" s="102"/>
      <c r="AB15" s="102"/>
      <c r="AC15" s="102"/>
    </row>
    <row r="16" spans="1:29" ht="18" thickBot="1" x14ac:dyDescent="0.4">
      <c r="A16" s="2"/>
      <c r="B16" s="1017"/>
      <c r="C16" s="1018"/>
      <c r="D16" s="1018"/>
      <c r="E16" s="1018"/>
      <c r="F16" s="704" t="str">
        <f>IF(VLOOKUP($F$7,CUP!$A$2:$Y$20,9,FALSE)="","",VLOOKUP($F$7,CUP!$A$2:$Y$20,9,FALSE))</f>
        <v/>
      </c>
      <c r="G16" s="660"/>
      <c r="I16" s="321"/>
      <c r="J16" s="321"/>
      <c r="K16" s="111"/>
      <c r="L16" s="102"/>
      <c r="M16" s="102"/>
      <c r="N16" s="102"/>
      <c r="O16" s="102"/>
      <c r="P16" s="102"/>
      <c r="Q16" s="102"/>
      <c r="R16" s="102"/>
      <c r="S16" s="102"/>
      <c r="T16" s="102"/>
      <c r="U16" s="102"/>
      <c r="V16" s="102"/>
      <c r="W16" s="102"/>
      <c r="X16" s="102"/>
      <c r="Y16" s="102"/>
      <c r="Z16" s="102"/>
      <c r="AA16" s="102"/>
      <c r="AB16" s="102"/>
      <c r="AC16" s="102"/>
    </row>
    <row r="17" spans="1:29" ht="17.5" x14ac:dyDescent="0.35">
      <c r="A17" s="2"/>
      <c r="B17" s="1017"/>
      <c r="C17" s="1018"/>
      <c r="D17" s="1018"/>
      <c r="E17" s="1018"/>
      <c r="F17" s="704" t="str">
        <f>IF(VLOOKUP($F$7,CUP!$A$2:$Y$20,10,FALSE)="","",VLOOKUP($F$7,CUP!$A$2:$Y$20,10,FALSE))</f>
        <v/>
      </c>
      <c r="G17" s="660"/>
      <c r="H17" s="1108" t="s">
        <v>6</v>
      </c>
      <c r="I17" s="1109"/>
      <c r="J17" s="1110"/>
      <c r="K17" s="111"/>
      <c r="L17" s="102"/>
      <c r="M17" s="102"/>
      <c r="N17" s="102"/>
      <c r="O17" s="102"/>
      <c r="P17" s="102"/>
      <c r="Q17" s="102"/>
      <c r="R17" s="102"/>
      <c r="S17" s="102"/>
      <c r="T17" s="102"/>
      <c r="U17" s="102"/>
      <c r="V17" s="102"/>
      <c r="W17" s="102"/>
      <c r="X17" s="102"/>
      <c r="Y17" s="102"/>
      <c r="Z17" s="102"/>
      <c r="AA17" s="102"/>
      <c r="AB17" s="102"/>
      <c r="AC17" s="102"/>
    </row>
    <row r="18" spans="1:29" ht="17.5" x14ac:dyDescent="0.35">
      <c r="A18" s="2"/>
      <c r="B18" s="1017"/>
      <c r="C18" s="1018"/>
      <c r="D18" s="1018"/>
      <c r="E18" s="1018"/>
      <c r="F18" s="704" t="str">
        <f>IF(VLOOKUP($F$7,CUP!$A$2:$Y$20,11,FALSE)="","",VLOOKUP($F$7,CUP!$A$2:$Y$20,11,FALSE))</f>
        <v/>
      </c>
      <c r="G18" s="660"/>
      <c r="H18" s="1111"/>
      <c r="I18" s="1112"/>
      <c r="J18" s="1113"/>
      <c r="K18" s="111"/>
      <c r="L18" s="102"/>
      <c r="M18" s="102"/>
      <c r="N18" s="102"/>
      <c r="O18" s="102"/>
      <c r="P18" s="102"/>
      <c r="Q18" s="102"/>
      <c r="R18" s="102"/>
      <c r="S18" s="102"/>
      <c r="T18" s="102"/>
      <c r="U18" s="102"/>
      <c r="V18" s="102"/>
      <c r="W18" s="102"/>
      <c r="X18" s="102"/>
      <c r="Y18" s="102"/>
      <c r="Z18" s="102"/>
      <c r="AA18" s="102"/>
      <c r="AB18" s="102"/>
      <c r="AC18" s="102"/>
    </row>
    <row r="19" spans="1:29" ht="17.5" x14ac:dyDescent="0.35">
      <c r="A19" s="2"/>
      <c r="B19" s="1017"/>
      <c r="C19" s="1018"/>
      <c r="D19" s="1018"/>
      <c r="E19" s="1018"/>
      <c r="F19" s="704" t="str">
        <f>IF(VLOOKUP($F$7,CUP!$A$2:$Y$20,12,FALSE)="","",VLOOKUP($F$7,CUP!$A$2:$Y$20,12,FALSE))</f>
        <v/>
      </c>
      <c r="G19" s="660"/>
      <c r="H19" s="1111"/>
      <c r="I19" s="1112"/>
      <c r="J19" s="1113"/>
      <c r="K19" s="111"/>
      <c r="L19" s="102"/>
      <c r="M19" s="102"/>
      <c r="N19" s="102"/>
      <c r="O19" s="102"/>
      <c r="P19" s="102"/>
      <c r="Q19" s="102"/>
      <c r="R19" s="102"/>
      <c r="S19" s="102"/>
      <c r="T19" s="102"/>
      <c r="U19" s="102"/>
      <c r="V19" s="102"/>
      <c r="W19" s="102"/>
      <c r="X19" s="102"/>
      <c r="Y19" s="102"/>
      <c r="Z19" s="102"/>
      <c r="AA19" s="102"/>
      <c r="AB19" s="102"/>
      <c r="AC19" s="102"/>
    </row>
    <row r="20" spans="1:29" ht="17.5" x14ac:dyDescent="0.35">
      <c r="A20" s="2"/>
      <c r="B20" s="1017"/>
      <c r="C20" s="1018"/>
      <c r="D20" s="1018"/>
      <c r="E20" s="1018"/>
      <c r="F20" s="704" t="str">
        <f>IF(VLOOKUP($F$7,CUP!$A$2:$Y$20,13,FALSE)="","",VLOOKUP($F$7,CUP!$A$2:$Y$20,13,FALSE))</f>
        <v/>
      </c>
      <c r="G20" s="660"/>
      <c r="H20" s="1111"/>
      <c r="I20" s="1112"/>
      <c r="J20" s="1113"/>
      <c r="K20" s="111"/>
      <c r="L20" s="102"/>
      <c r="M20" s="102"/>
      <c r="N20" s="102"/>
      <c r="O20" s="102"/>
      <c r="P20" s="102"/>
      <c r="Q20" s="102"/>
      <c r="R20" s="102"/>
      <c r="S20" s="102"/>
      <c r="T20" s="102"/>
      <c r="U20" s="102"/>
      <c r="V20" s="102"/>
      <c r="W20" s="102"/>
      <c r="X20" s="102"/>
      <c r="Y20" s="102"/>
      <c r="Z20" s="102"/>
      <c r="AA20" s="102"/>
      <c r="AB20" s="102"/>
      <c r="AC20" s="102"/>
    </row>
    <row r="21" spans="1:29" ht="17.5" x14ac:dyDescent="0.35">
      <c r="A21" s="2"/>
      <c r="B21" s="1017"/>
      <c r="C21" s="1018"/>
      <c r="D21" s="1018"/>
      <c r="E21" s="1018"/>
      <c r="F21" s="704" t="str">
        <f>IF(VLOOKUP($F$7,CUP!$A$2:$Y$20,14,FALSE)="","",VLOOKUP($F$7,CUP!$A$2:$Y$20,14,FALSE))</f>
        <v/>
      </c>
      <c r="G21" s="660"/>
      <c r="H21" s="1111"/>
      <c r="I21" s="1112"/>
      <c r="J21" s="1113"/>
      <c r="K21" s="111"/>
      <c r="L21" s="102"/>
      <c r="M21" s="102"/>
      <c r="N21" s="102"/>
      <c r="O21" s="102"/>
      <c r="P21" s="102"/>
      <c r="Q21" s="102"/>
      <c r="R21" s="102"/>
      <c r="S21" s="102"/>
      <c r="T21" s="102"/>
      <c r="U21" s="102"/>
      <c r="V21" s="102"/>
      <c r="W21" s="102"/>
      <c r="X21" s="102"/>
      <c r="Y21" s="102"/>
      <c r="Z21" s="102"/>
      <c r="AA21" s="102"/>
      <c r="AB21" s="102"/>
      <c r="AC21" s="102"/>
    </row>
    <row r="22" spans="1:29" ht="17.5" x14ac:dyDescent="0.35">
      <c r="A22" s="2"/>
      <c r="B22" s="1017"/>
      <c r="C22" s="1018"/>
      <c r="D22" s="1018"/>
      <c r="E22" s="1018"/>
      <c r="F22" s="704" t="str">
        <f>IF(VLOOKUP($F$7,CUP!$A$2:$Y$20,15,FALSE)="","",VLOOKUP($F$7,CUP!$A$2:$Y$20,15,FALSE))</f>
        <v/>
      </c>
      <c r="G22" s="660"/>
      <c r="H22" s="1111"/>
      <c r="I22" s="1112"/>
      <c r="J22" s="1113"/>
      <c r="K22" s="111"/>
      <c r="L22" s="102"/>
      <c r="M22" s="102"/>
      <c r="N22" s="102"/>
      <c r="O22" s="102"/>
      <c r="P22" s="102"/>
      <c r="Q22" s="102"/>
      <c r="R22" s="102"/>
      <c r="S22" s="102"/>
      <c r="T22" s="102"/>
      <c r="U22" s="102"/>
      <c r="V22" s="102"/>
      <c r="W22" s="102"/>
      <c r="X22" s="102"/>
      <c r="Y22" s="102"/>
      <c r="Z22" s="102"/>
      <c r="AA22" s="102"/>
      <c r="AB22" s="102"/>
      <c r="AC22" s="102"/>
    </row>
    <row r="23" spans="1:29" ht="17.5" x14ac:dyDescent="0.35">
      <c r="A23" s="2"/>
      <c r="B23" s="1017"/>
      <c r="C23" s="1018"/>
      <c r="D23" s="1018"/>
      <c r="E23" s="1018"/>
      <c r="F23" s="704" t="str">
        <f>IF(VLOOKUP($F$7,CUP!$A$2:$Y$20,16,FALSE)="","",VLOOKUP($F$7,CUP!$A$2:$Y$20,16,FALSE))</f>
        <v/>
      </c>
      <c r="G23" s="660"/>
      <c r="H23" s="1111"/>
      <c r="I23" s="1112"/>
      <c r="J23" s="1113"/>
      <c r="K23" s="111"/>
      <c r="L23" s="102"/>
      <c r="M23" s="102"/>
      <c r="N23" s="102"/>
      <c r="O23" s="102"/>
      <c r="P23" s="102"/>
      <c r="Q23" s="102"/>
      <c r="R23" s="102"/>
      <c r="S23" s="102"/>
      <c r="T23" s="102"/>
      <c r="U23" s="102"/>
      <c r="V23" s="102"/>
      <c r="W23" s="102"/>
      <c r="X23" s="102"/>
      <c r="Y23" s="102"/>
      <c r="Z23" s="102"/>
      <c r="AA23" s="102"/>
      <c r="AB23" s="102"/>
      <c r="AC23" s="102"/>
    </row>
    <row r="24" spans="1:29" ht="17.5" x14ac:dyDescent="0.35">
      <c r="A24" s="2"/>
      <c r="B24" s="1017"/>
      <c r="C24" s="1018"/>
      <c r="D24" s="1018"/>
      <c r="E24" s="1018"/>
      <c r="F24" s="704" t="str">
        <f>IF(VLOOKUP($F$7,CUP!$A$2:$Y$20,17,FALSE)="","",VLOOKUP($F$7,CUP!$A$2:$Y$20,17,FALSE))</f>
        <v/>
      </c>
      <c r="G24" s="660"/>
      <c r="H24" s="1111"/>
      <c r="I24" s="1112"/>
      <c r="J24" s="1113"/>
      <c r="K24" s="111"/>
      <c r="L24" s="102"/>
      <c r="M24" s="102"/>
      <c r="N24" s="102"/>
      <c r="O24" s="102"/>
      <c r="P24" s="102"/>
      <c r="Q24" s="102"/>
      <c r="R24" s="102"/>
      <c r="S24" s="102"/>
      <c r="T24" s="102"/>
      <c r="U24" s="102"/>
      <c r="V24" s="102"/>
      <c r="W24" s="102"/>
      <c r="X24" s="102"/>
      <c r="Y24" s="102"/>
      <c r="Z24" s="102"/>
      <c r="AA24" s="102"/>
      <c r="AB24" s="102"/>
      <c r="AC24" s="102"/>
    </row>
    <row r="25" spans="1:29" ht="17.5" x14ac:dyDescent="0.35">
      <c r="A25" s="2"/>
      <c r="B25" s="1017"/>
      <c r="C25" s="1018"/>
      <c r="D25" s="1018"/>
      <c r="E25" s="1018"/>
      <c r="F25" s="704" t="str">
        <f>IF(VLOOKUP($F$7,CUP!$A$2:$Y$20,18,FALSE)="","",VLOOKUP($F$7,CUP!$A$2:$Y$20,18,FALSE))</f>
        <v/>
      </c>
      <c r="G25" s="660"/>
      <c r="H25" s="1111"/>
      <c r="I25" s="1112"/>
      <c r="J25" s="1113"/>
      <c r="K25" s="111"/>
      <c r="L25" s="102"/>
      <c r="M25" s="102"/>
      <c r="N25" s="102"/>
      <c r="O25" s="102"/>
      <c r="P25" s="102"/>
      <c r="Q25" s="102"/>
      <c r="R25" s="102"/>
      <c r="S25" s="102"/>
      <c r="T25" s="102"/>
      <c r="U25" s="102"/>
      <c r="V25" s="102"/>
      <c r="W25" s="102"/>
      <c r="X25" s="102"/>
      <c r="Y25" s="102"/>
      <c r="Z25" s="102"/>
      <c r="AA25" s="102"/>
      <c r="AB25" s="102"/>
      <c r="AC25" s="102"/>
    </row>
    <row r="26" spans="1:29" ht="17.5" x14ac:dyDescent="0.35">
      <c r="A26" s="2"/>
      <c r="B26" s="1017"/>
      <c r="C26" s="1018"/>
      <c r="D26" s="1018"/>
      <c r="E26" s="1018"/>
      <c r="F26" s="704" t="str">
        <f>IF(VLOOKUP($F$7,CUP!$A$2:$Y$20,19,FALSE)="","",VLOOKUP($F$7,CUP!$A$2:$Y$20,19,FALSE))</f>
        <v/>
      </c>
      <c r="G26" s="660"/>
      <c r="H26" s="1111"/>
      <c r="I26" s="1112"/>
      <c r="J26" s="1113"/>
      <c r="K26" s="111"/>
      <c r="L26" s="102"/>
      <c r="M26" s="102"/>
      <c r="N26" s="102"/>
      <c r="O26" s="102"/>
      <c r="P26" s="102"/>
      <c r="Q26" s="102"/>
      <c r="R26" s="102"/>
      <c r="S26" s="102"/>
      <c r="T26" s="102"/>
      <c r="U26" s="102"/>
      <c r="V26" s="102"/>
      <c r="W26" s="102"/>
      <c r="X26" s="102"/>
      <c r="Y26" s="102"/>
      <c r="Z26" s="102"/>
      <c r="AA26" s="102"/>
      <c r="AB26" s="102"/>
      <c r="AC26" s="102"/>
    </row>
    <row r="27" spans="1:29" ht="17.5" x14ac:dyDescent="0.35">
      <c r="A27" s="2"/>
      <c r="B27" s="1017"/>
      <c r="C27" s="1018"/>
      <c r="D27" s="1018"/>
      <c r="E27" s="1018"/>
      <c r="F27" s="704" t="str">
        <f>IF(VLOOKUP($F$7,CUP!$A$2:$Y$20,20,FALSE)="","",VLOOKUP($F$7,CUP!$A$2:$Y$20,20,FALSE))</f>
        <v/>
      </c>
      <c r="G27" s="660"/>
      <c r="H27" s="1111"/>
      <c r="I27" s="1112"/>
      <c r="J27" s="1113"/>
      <c r="K27" s="111"/>
      <c r="L27" s="102"/>
      <c r="M27" s="102"/>
      <c r="N27" s="102"/>
      <c r="O27" s="102"/>
      <c r="P27" s="102"/>
      <c r="Q27" s="102"/>
      <c r="R27" s="102"/>
      <c r="S27" s="102"/>
      <c r="T27" s="102"/>
      <c r="U27" s="102"/>
      <c r="V27" s="102"/>
      <c r="W27" s="102"/>
      <c r="X27" s="102"/>
      <c r="Y27" s="102"/>
      <c r="Z27" s="102"/>
      <c r="AA27" s="102"/>
      <c r="AB27" s="102"/>
      <c r="AC27" s="102"/>
    </row>
    <row r="28" spans="1:29" ht="17.5" x14ac:dyDescent="0.35">
      <c r="A28" s="2"/>
      <c r="B28" s="1017"/>
      <c r="C28" s="1018"/>
      <c r="D28" s="1018"/>
      <c r="E28" s="1018"/>
      <c r="F28" s="704" t="str">
        <f>IF(VLOOKUP($F$7,CUP!$A$2:$Y$20,21,FALSE)="","",VLOOKUP($F$7,CUP!$A$2:$Y$20,22,FALSE))</f>
        <v/>
      </c>
      <c r="G28" s="660"/>
      <c r="H28" s="1111"/>
      <c r="I28" s="1112"/>
      <c r="J28" s="1113"/>
      <c r="K28" s="111"/>
      <c r="L28" s="102"/>
      <c r="M28" s="102"/>
      <c r="N28" s="102"/>
      <c r="O28" s="102"/>
      <c r="P28" s="102"/>
      <c r="Q28" s="102"/>
      <c r="R28" s="102"/>
      <c r="S28" s="102"/>
      <c r="T28" s="102"/>
      <c r="U28" s="102"/>
      <c r="V28" s="102"/>
      <c r="W28" s="102"/>
      <c r="X28" s="102"/>
      <c r="Y28" s="102"/>
      <c r="Z28" s="102"/>
      <c r="AA28" s="102"/>
      <c r="AB28" s="102"/>
      <c r="AC28" s="102"/>
    </row>
    <row r="29" spans="1:29" ht="17.5" x14ac:dyDescent="0.35">
      <c r="A29" s="2"/>
      <c r="B29" s="1017"/>
      <c r="C29" s="1018"/>
      <c r="D29" s="1018"/>
      <c r="E29" s="1018"/>
      <c r="F29" s="704" t="str">
        <f>IF(VLOOKUP($F$7,CUP!$A$2:$Y$20,22,FALSE)="","",VLOOKUP($F$7,CUP!$A$2:$Y$20,22,FALSE))</f>
        <v/>
      </c>
      <c r="G29" s="660"/>
      <c r="H29" s="1111"/>
      <c r="I29" s="1112"/>
      <c r="J29" s="1113"/>
      <c r="K29" s="111"/>
      <c r="L29" s="102"/>
      <c r="M29" s="102"/>
      <c r="N29" s="102"/>
      <c r="O29" s="102"/>
      <c r="P29" s="102"/>
      <c r="Q29" s="102"/>
      <c r="R29" s="102"/>
      <c r="S29" s="102"/>
      <c r="T29" s="102"/>
      <c r="U29" s="102"/>
      <c r="V29" s="102"/>
      <c r="W29" s="102"/>
      <c r="X29" s="102"/>
      <c r="Y29" s="102"/>
      <c r="Z29" s="102"/>
      <c r="AA29" s="102"/>
      <c r="AB29" s="102"/>
      <c r="AC29" s="102"/>
    </row>
    <row r="30" spans="1:29" ht="17.5" x14ac:dyDescent="0.35">
      <c r="A30" s="2"/>
      <c r="B30" s="1017"/>
      <c r="C30" s="1018"/>
      <c r="D30" s="1018"/>
      <c r="E30" s="1018"/>
      <c r="F30" s="704" t="str">
        <f>IF(VLOOKUP($F$7,CUP!$A$2:$Y$20,23,FALSE)="","",VLOOKUP($F$7,CUP!$A$2:$Y$20,23,FALSE))</f>
        <v/>
      </c>
      <c r="G30" s="660"/>
      <c r="H30" s="1111"/>
      <c r="I30" s="1112"/>
      <c r="J30" s="1113"/>
      <c r="K30" s="111"/>
      <c r="L30" s="102"/>
      <c r="M30" s="102"/>
      <c r="N30" s="102"/>
      <c r="O30" s="102"/>
      <c r="P30" s="102"/>
      <c r="Q30" s="102"/>
      <c r="R30" s="102"/>
      <c r="S30" s="102"/>
      <c r="T30" s="102"/>
      <c r="U30" s="102"/>
      <c r="V30" s="102"/>
      <c r="W30" s="102"/>
      <c r="X30" s="102"/>
      <c r="Y30" s="102"/>
      <c r="Z30" s="102"/>
      <c r="AA30" s="102"/>
      <c r="AB30" s="102"/>
      <c r="AC30" s="102"/>
    </row>
    <row r="31" spans="1:29" ht="17.5" x14ac:dyDescent="0.35">
      <c r="A31" s="2"/>
      <c r="B31" s="1017"/>
      <c r="C31" s="1018"/>
      <c r="D31" s="1018"/>
      <c r="E31" s="1018"/>
      <c r="F31" s="704" t="str">
        <f>IF(VLOOKUP($F$7,CUP!$A$2:$Y$20,24,FALSE)="","",VLOOKUP($F$7,CUP!$A$2:$Y$20,24,FALSE))</f>
        <v/>
      </c>
      <c r="G31" s="660"/>
      <c r="H31" s="1111"/>
      <c r="I31" s="1112"/>
      <c r="J31" s="1113"/>
      <c r="K31" s="111"/>
      <c r="L31" s="102"/>
      <c r="M31" s="102"/>
      <c r="N31" s="102"/>
      <c r="O31" s="102"/>
      <c r="P31" s="102"/>
      <c r="Q31" s="102"/>
      <c r="R31" s="102"/>
      <c r="S31" s="102"/>
      <c r="T31" s="102"/>
      <c r="U31" s="102"/>
      <c r="V31" s="102"/>
      <c r="W31" s="102"/>
      <c r="X31" s="102"/>
      <c r="Y31" s="102"/>
      <c r="Z31" s="102"/>
      <c r="AA31" s="102"/>
      <c r="AB31" s="102"/>
      <c r="AC31" s="102"/>
    </row>
    <row r="32" spans="1:29" ht="18" thickBot="1" x14ac:dyDescent="0.4">
      <c r="A32" s="2"/>
      <c r="B32" s="1019"/>
      <c r="C32" s="1020"/>
      <c r="D32" s="1020"/>
      <c r="E32" s="1020"/>
      <c r="F32" s="705" t="str">
        <f>IF(VLOOKUP($F$7,CUP!$A$2:$Y$20,25,FALSE)="","",VLOOKUP($F$7,CUP!$A$2:$Y$20,25,FALSE))</f>
        <v/>
      </c>
      <c r="G32" s="660"/>
      <c r="H32" s="1114"/>
      <c r="I32" s="1115"/>
      <c r="J32" s="1116"/>
      <c r="K32" s="111"/>
      <c r="L32" s="102"/>
      <c r="M32" s="102"/>
      <c r="N32" s="102"/>
      <c r="O32" s="102"/>
      <c r="P32" s="102"/>
      <c r="Q32" s="102"/>
      <c r="R32" s="102"/>
      <c r="S32" s="102"/>
      <c r="T32" s="102"/>
      <c r="U32" s="102"/>
      <c r="V32" s="102"/>
      <c r="W32" s="102"/>
      <c r="X32" s="102"/>
      <c r="Y32" s="102"/>
      <c r="Z32" s="102"/>
      <c r="AA32" s="102"/>
      <c r="AB32" s="102"/>
      <c r="AC32" s="102"/>
    </row>
    <row r="33" spans="1:10" ht="15" thickBot="1" x14ac:dyDescent="0.4"/>
    <row r="34" spans="1:10" ht="34.5" customHeight="1" thickBot="1" x14ac:dyDescent="0.4">
      <c r="A34" s="715"/>
      <c r="B34" s="1168" t="s">
        <v>816</v>
      </c>
      <c r="C34" s="408"/>
      <c r="D34" s="912" t="s">
        <v>817</v>
      </c>
      <c r="E34" s="912"/>
      <c r="F34" s="918" t="s">
        <v>19</v>
      </c>
      <c r="G34" s="1171"/>
      <c r="H34" s="1172"/>
      <c r="I34" s="1172"/>
      <c r="J34" s="1173"/>
    </row>
    <row r="35" spans="1:10" ht="15" thickBot="1" x14ac:dyDescent="0.4">
      <c r="A35" s="691"/>
      <c r="B35" s="1169"/>
      <c r="J35" s="683"/>
    </row>
    <row r="36" spans="1:10" ht="30" customHeight="1" x14ac:dyDescent="0.35">
      <c r="A36" s="691"/>
      <c r="B36" s="1169"/>
      <c r="D36" s="1"/>
      <c r="E36" s="1"/>
      <c r="F36" s="1163" t="s">
        <v>167</v>
      </c>
      <c r="G36" s="1163" t="s">
        <v>168</v>
      </c>
      <c r="H36" s="1163" t="s">
        <v>169</v>
      </c>
      <c r="I36" s="1097" t="s">
        <v>20</v>
      </c>
      <c r="J36" s="690" t="s">
        <v>764</v>
      </c>
    </row>
    <row r="37" spans="1:10" x14ac:dyDescent="0.35">
      <c r="A37" s="691"/>
      <c r="B37" s="1169"/>
      <c r="D37" s="99" t="s">
        <v>226</v>
      </c>
      <c r="E37" s="100" t="s">
        <v>171</v>
      </c>
      <c r="F37" s="1164"/>
      <c r="G37" s="1164"/>
      <c r="H37" s="1164"/>
      <c r="I37" s="1098"/>
      <c r="J37" s="702" t="s">
        <v>395</v>
      </c>
    </row>
    <row r="38" spans="1:10" x14ac:dyDescent="0.35">
      <c r="A38" s="691"/>
      <c r="B38" s="1169"/>
      <c r="D38" s="27" t="s">
        <v>227</v>
      </c>
      <c r="E38" s="174" t="s">
        <v>180</v>
      </c>
      <c r="F38" s="175">
        <v>0</v>
      </c>
      <c r="G38" s="175">
        <v>0</v>
      </c>
      <c r="H38" s="22">
        <f>F38-G38</f>
        <v>0</v>
      </c>
      <c r="I38" s="688"/>
      <c r="J38" s="686"/>
    </row>
    <row r="39" spans="1:10" x14ac:dyDescent="0.35">
      <c r="A39" s="691"/>
      <c r="B39" s="1169"/>
      <c r="D39" s="27" t="s">
        <v>228</v>
      </c>
      <c r="E39" s="174" t="s">
        <v>180</v>
      </c>
      <c r="F39" s="175">
        <v>0</v>
      </c>
      <c r="G39" s="175">
        <v>0</v>
      </c>
      <c r="H39" s="22">
        <f t="shared" ref="H39:H42" si="0">F39-G39</f>
        <v>0</v>
      </c>
      <c r="I39" s="688"/>
      <c r="J39" s="686"/>
    </row>
    <row r="40" spans="1:10" x14ac:dyDescent="0.35">
      <c r="A40" s="691"/>
      <c r="B40" s="1169"/>
      <c r="D40" s="27" t="s">
        <v>229</v>
      </c>
      <c r="E40" s="174" t="s">
        <v>180</v>
      </c>
      <c r="F40" s="175">
        <v>0</v>
      </c>
      <c r="G40" s="175">
        <v>0</v>
      </c>
      <c r="H40" s="22">
        <f t="shared" si="0"/>
        <v>0</v>
      </c>
      <c r="I40" s="688"/>
      <c r="J40" s="686"/>
    </row>
    <row r="41" spans="1:10" x14ac:dyDescent="0.35">
      <c r="A41" s="691"/>
      <c r="B41" s="1169"/>
      <c r="D41" s="27" t="s">
        <v>474</v>
      </c>
      <c r="E41" s="174" t="s">
        <v>180</v>
      </c>
      <c r="F41" s="175">
        <v>0</v>
      </c>
      <c r="G41" s="175">
        <v>0</v>
      </c>
      <c r="H41" s="22">
        <f t="shared" si="0"/>
        <v>0</v>
      </c>
      <c r="I41" s="688"/>
      <c r="J41" s="686"/>
    </row>
    <row r="42" spans="1:10" x14ac:dyDescent="0.35">
      <c r="A42" s="691"/>
      <c r="B42" s="1169"/>
      <c r="D42" s="27" t="s">
        <v>475</v>
      </c>
      <c r="E42" s="174" t="s">
        <v>180</v>
      </c>
      <c r="F42" s="175">
        <v>0</v>
      </c>
      <c r="G42" s="175">
        <v>0</v>
      </c>
      <c r="H42" s="22">
        <f t="shared" si="0"/>
        <v>0</v>
      </c>
      <c r="I42" s="688"/>
      <c r="J42" s="686"/>
    </row>
    <row r="43" spans="1:10" x14ac:dyDescent="0.35">
      <c r="A43" s="691"/>
      <c r="B43" s="1169"/>
      <c r="D43" s="18" t="s">
        <v>230</v>
      </c>
      <c r="E43" s="19" t="s">
        <v>176</v>
      </c>
      <c r="F43" s="20">
        <f>SUM(F38:F42)</f>
        <v>0</v>
      </c>
      <c r="G43" s="20">
        <f>SUM(G38:G42)</f>
        <v>0</v>
      </c>
      <c r="H43" s="21">
        <f>F43-G43</f>
        <v>0</v>
      </c>
      <c r="I43" s="691"/>
      <c r="J43" s="683"/>
    </row>
    <row r="44" spans="1:10" x14ac:dyDescent="0.35">
      <c r="A44" s="691"/>
      <c r="B44" s="1169"/>
      <c r="D44" s="98" t="s">
        <v>231</v>
      </c>
      <c r="E44" s="101" t="s">
        <v>178</v>
      </c>
      <c r="F44" s="15" t="s">
        <v>178</v>
      </c>
      <c r="G44" s="15" t="s">
        <v>178</v>
      </c>
      <c r="H44" s="15" t="s">
        <v>178</v>
      </c>
      <c r="I44" s="691"/>
      <c r="J44" s="683"/>
    </row>
    <row r="45" spans="1:10" x14ac:dyDescent="0.35">
      <c r="A45" s="691"/>
      <c r="B45" s="1169"/>
      <c r="D45" s="27" t="s">
        <v>232</v>
      </c>
      <c r="E45" s="174" t="s">
        <v>180</v>
      </c>
      <c r="F45" s="175">
        <v>0</v>
      </c>
      <c r="G45" s="175">
        <v>0</v>
      </c>
      <c r="H45" s="22">
        <f t="shared" ref="H45:H63" si="1">F45-G45</f>
        <v>0</v>
      </c>
      <c r="I45" s="688"/>
      <c r="J45" s="686"/>
    </row>
    <row r="46" spans="1:10" x14ac:dyDescent="0.35">
      <c r="A46" s="691"/>
      <c r="B46" s="1169"/>
      <c r="D46" s="27" t="s">
        <v>233</v>
      </c>
      <c r="E46" s="174" t="s">
        <v>180</v>
      </c>
      <c r="F46" s="175">
        <v>0</v>
      </c>
      <c r="G46" s="175">
        <v>0</v>
      </c>
      <c r="H46" s="22">
        <f t="shared" si="1"/>
        <v>0</v>
      </c>
      <c r="I46" s="688"/>
      <c r="J46" s="686"/>
    </row>
    <row r="47" spans="1:10" x14ac:dyDescent="0.35">
      <c r="A47" s="691"/>
      <c r="B47" s="1169"/>
      <c r="D47" s="27" t="s">
        <v>234</v>
      </c>
      <c r="E47" s="174" t="s">
        <v>180</v>
      </c>
      <c r="F47" s="175">
        <v>0</v>
      </c>
      <c r="G47" s="175">
        <v>0</v>
      </c>
      <c r="H47" s="22">
        <f t="shared" si="1"/>
        <v>0</v>
      </c>
      <c r="I47" s="688"/>
      <c r="J47" s="686"/>
    </row>
    <row r="48" spans="1:10" x14ac:dyDescent="0.35">
      <c r="A48" s="691"/>
      <c r="B48" s="1169"/>
      <c r="D48" s="27" t="s">
        <v>235</v>
      </c>
      <c r="E48" s="174" t="s">
        <v>180</v>
      </c>
      <c r="F48" s="175">
        <v>0</v>
      </c>
      <c r="G48" s="175">
        <v>0</v>
      </c>
      <c r="H48" s="22">
        <f t="shared" ref="H48:H62" si="2">F48-G48</f>
        <v>0</v>
      </c>
      <c r="I48" s="688"/>
      <c r="J48" s="686"/>
    </row>
    <row r="49" spans="1:29" x14ac:dyDescent="0.35">
      <c r="A49" s="691"/>
      <c r="B49" s="1169"/>
      <c r="D49" s="27" t="s">
        <v>236</v>
      </c>
      <c r="E49" s="174" t="s">
        <v>180</v>
      </c>
      <c r="F49" s="175">
        <v>0</v>
      </c>
      <c r="G49" s="175">
        <v>0</v>
      </c>
      <c r="H49" s="22">
        <f t="shared" si="2"/>
        <v>0</v>
      </c>
      <c r="I49" s="688"/>
      <c r="J49" s="686"/>
    </row>
    <row r="50" spans="1:29" x14ac:dyDescent="0.35">
      <c r="A50" s="691"/>
      <c r="B50" s="1169"/>
      <c r="D50" s="27" t="s">
        <v>237</v>
      </c>
      <c r="E50" s="174" t="s">
        <v>180</v>
      </c>
      <c r="F50" s="175">
        <v>0</v>
      </c>
      <c r="G50" s="175">
        <v>0</v>
      </c>
      <c r="H50" s="22">
        <f t="shared" si="2"/>
        <v>0</v>
      </c>
      <c r="I50" s="688"/>
      <c r="J50" s="686"/>
    </row>
    <row r="51" spans="1:29" x14ac:dyDescent="0.35">
      <c r="A51" s="691"/>
      <c r="B51" s="1169"/>
      <c r="D51" s="27" t="s">
        <v>238</v>
      </c>
      <c r="E51" s="174" t="s">
        <v>180</v>
      </c>
      <c r="F51" s="175">
        <v>0</v>
      </c>
      <c r="G51" s="175">
        <v>0</v>
      </c>
      <c r="H51" s="22">
        <f t="shared" si="2"/>
        <v>0</v>
      </c>
      <c r="I51" s="688"/>
      <c r="J51" s="686"/>
    </row>
    <row r="52" spans="1:29" x14ac:dyDescent="0.35">
      <c r="A52" s="691"/>
      <c r="B52" s="1169"/>
      <c r="D52" s="27" t="s">
        <v>239</v>
      </c>
      <c r="E52" s="174" t="s">
        <v>180</v>
      </c>
      <c r="F52" s="175">
        <v>0</v>
      </c>
      <c r="G52" s="175">
        <v>0</v>
      </c>
      <c r="H52" s="22">
        <f t="shared" si="2"/>
        <v>0</v>
      </c>
      <c r="I52" s="688"/>
      <c r="J52" s="686"/>
    </row>
    <row r="53" spans="1:29" x14ac:dyDescent="0.35">
      <c r="A53" s="691"/>
      <c r="B53" s="1169"/>
      <c r="D53" s="27" t="s">
        <v>240</v>
      </c>
      <c r="E53" s="174" t="s">
        <v>180</v>
      </c>
      <c r="F53" s="175">
        <v>0</v>
      </c>
      <c r="G53" s="175">
        <v>0</v>
      </c>
      <c r="H53" s="22">
        <f t="shared" si="2"/>
        <v>0</v>
      </c>
      <c r="I53" s="688"/>
      <c r="J53" s="686"/>
    </row>
    <row r="54" spans="1:29" x14ac:dyDescent="0.35">
      <c r="A54" s="691"/>
      <c r="B54" s="1169"/>
      <c r="D54" s="27" t="s">
        <v>783</v>
      </c>
      <c r="E54" s="174" t="s">
        <v>180</v>
      </c>
      <c r="F54" s="175">
        <v>0</v>
      </c>
      <c r="G54" s="175">
        <v>0</v>
      </c>
      <c r="H54" s="22">
        <f t="shared" si="2"/>
        <v>0</v>
      </c>
      <c r="I54" s="688"/>
      <c r="J54" s="686"/>
    </row>
    <row r="55" spans="1:29" x14ac:dyDescent="0.35">
      <c r="A55" s="691"/>
      <c r="B55" s="1169"/>
      <c r="D55" s="27" t="s">
        <v>784</v>
      </c>
      <c r="E55" s="174" t="s">
        <v>180</v>
      </c>
      <c r="F55" s="175">
        <v>0</v>
      </c>
      <c r="G55" s="175">
        <v>0</v>
      </c>
      <c r="H55" s="22">
        <f t="shared" si="2"/>
        <v>0</v>
      </c>
      <c r="I55" s="688"/>
      <c r="J55" s="686"/>
    </row>
    <row r="56" spans="1:29" x14ac:dyDescent="0.35">
      <c r="A56" s="691"/>
      <c r="B56" s="1169"/>
      <c r="D56" s="27" t="s">
        <v>785</v>
      </c>
      <c r="E56" s="174" t="s">
        <v>180</v>
      </c>
      <c r="F56" s="175">
        <v>0</v>
      </c>
      <c r="G56" s="175">
        <v>0</v>
      </c>
      <c r="H56" s="22">
        <f t="shared" si="2"/>
        <v>0</v>
      </c>
      <c r="I56" s="688"/>
      <c r="J56" s="686"/>
    </row>
    <row r="57" spans="1:29" x14ac:dyDescent="0.35">
      <c r="A57" s="691"/>
      <c r="B57" s="1169"/>
      <c r="D57" s="27" t="s">
        <v>786</v>
      </c>
      <c r="E57" s="174" t="s">
        <v>180</v>
      </c>
      <c r="F57" s="175">
        <v>0</v>
      </c>
      <c r="G57" s="175">
        <v>0</v>
      </c>
      <c r="H57" s="22">
        <f t="shared" si="2"/>
        <v>0</v>
      </c>
      <c r="I57" s="688"/>
      <c r="J57" s="686"/>
    </row>
    <row r="58" spans="1:29" s="14" customFormat="1" x14ac:dyDescent="0.35">
      <c r="A58" s="691"/>
      <c r="B58" s="1169"/>
      <c r="C58"/>
      <c r="D58" s="27" t="s">
        <v>787</v>
      </c>
      <c r="E58" s="174" t="s">
        <v>180</v>
      </c>
      <c r="F58" s="175">
        <v>0</v>
      </c>
      <c r="G58" s="175">
        <v>0</v>
      </c>
      <c r="H58" s="22">
        <f t="shared" si="2"/>
        <v>0</v>
      </c>
      <c r="I58" s="688"/>
      <c r="J58" s="686"/>
      <c r="K58"/>
      <c r="L58"/>
      <c r="M58"/>
      <c r="N58"/>
      <c r="O58"/>
      <c r="P58"/>
      <c r="Q58"/>
      <c r="R58"/>
      <c r="S58"/>
      <c r="T58"/>
      <c r="U58"/>
      <c r="V58"/>
      <c r="W58"/>
      <c r="X58"/>
      <c r="Y58"/>
      <c r="Z58"/>
      <c r="AA58"/>
      <c r="AB58"/>
      <c r="AC58"/>
    </row>
    <row r="59" spans="1:29" x14ac:dyDescent="0.35">
      <c r="A59" s="691"/>
      <c r="B59" s="1169"/>
      <c r="D59" s="27" t="s">
        <v>788</v>
      </c>
      <c r="E59" s="174" t="s">
        <v>180</v>
      </c>
      <c r="F59" s="175">
        <v>0</v>
      </c>
      <c r="G59" s="175">
        <v>0</v>
      </c>
      <c r="H59" s="22">
        <f t="shared" si="2"/>
        <v>0</v>
      </c>
      <c r="I59" s="688"/>
      <c r="J59" s="686"/>
    </row>
    <row r="60" spans="1:29" x14ac:dyDescent="0.35">
      <c r="A60" s="691"/>
      <c r="B60" s="1169"/>
      <c r="D60" s="27" t="s">
        <v>789</v>
      </c>
      <c r="E60" s="174" t="s">
        <v>180</v>
      </c>
      <c r="F60" s="175">
        <v>0</v>
      </c>
      <c r="G60" s="175">
        <v>0</v>
      </c>
      <c r="H60" s="22">
        <f t="shared" si="2"/>
        <v>0</v>
      </c>
      <c r="I60" s="688"/>
      <c r="J60" s="686"/>
    </row>
    <row r="61" spans="1:29" x14ac:dyDescent="0.35">
      <c r="A61" s="691"/>
      <c r="B61" s="1169"/>
      <c r="D61" s="27" t="s">
        <v>790</v>
      </c>
      <c r="E61" s="174" t="s">
        <v>180</v>
      </c>
      <c r="F61" s="175">
        <v>0</v>
      </c>
      <c r="G61" s="175">
        <v>0</v>
      </c>
      <c r="H61" s="22">
        <f t="shared" si="2"/>
        <v>0</v>
      </c>
      <c r="I61" s="688"/>
      <c r="J61" s="686"/>
    </row>
    <row r="62" spans="1:29" ht="15" thickBot="1" x14ac:dyDescent="0.4">
      <c r="A62" s="691"/>
      <c r="B62" s="1169"/>
      <c r="D62" s="27" t="s">
        <v>791</v>
      </c>
      <c r="E62" s="174" t="s">
        <v>180</v>
      </c>
      <c r="F62" s="175">
        <v>0</v>
      </c>
      <c r="G62" s="175">
        <v>0</v>
      </c>
      <c r="H62" s="22">
        <f t="shared" si="2"/>
        <v>0</v>
      </c>
      <c r="I62" s="689"/>
      <c r="J62" s="687"/>
    </row>
    <row r="63" spans="1:29" x14ac:dyDescent="0.35">
      <c r="A63" s="691"/>
      <c r="B63" s="1169"/>
      <c r="D63" s="24"/>
      <c r="E63" s="25" t="s">
        <v>189</v>
      </c>
      <c r="F63" s="26">
        <f>SUM(F45:F62)</f>
        <v>0</v>
      </c>
      <c r="G63" s="26">
        <f>SUM(G45:G62)</f>
        <v>0</v>
      </c>
      <c r="H63" s="22">
        <f t="shared" si="1"/>
        <v>0</v>
      </c>
      <c r="J63" s="683"/>
    </row>
    <row r="64" spans="1:29" ht="15" thickBot="1" x14ac:dyDescent="0.4">
      <c r="A64" s="691"/>
      <c r="B64" s="1169"/>
      <c r="D64" s="1"/>
      <c r="E64" s="1"/>
      <c r="F64" s="16"/>
      <c r="G64" s="97"/>
      <c r="H64" s="17"/>
      <c r="J64" s="683"/>
    </row>
    <row r="65" spans="1:10" ht="25.5" thickBot="1" x14ac:dyDescent="0.4">
      <c r="A65" s="852"/>
      <c r="B65" s="1169"/>
      <c r="D65" s="1085" t="s">
        <v>241</v>
      </c>
      <c r="E65" s="1086"/>
      <c r="F65" s="23">
        <f>F43+F63</f>
        <v>0</v>
      </c>
      <c r="G65" s="23">
        <f>G43+G63</f>
        <v>0</v>
      </c>
      <c r="H65" s="23">
        <f>H43+H63</f>
        <v>0</v>
      </c>
      <c r="J65" s="683"/>
    </row>
    <row r="66" spans="1:10" ht="25.5" thickBot="1" x14ac:dyDescent="0.4">
      <c r="A66" s="853"/>
      <c r="B66" s="1170"/>
      <c r="C66" s="717"/>
      <c r="D66" s="717"/>
      <c r="E66" s="717"/>
      <c r="F66" s="717"/>
      <c r="G66" s="717"/>
      <c r="H66" s="717"/>
      <c r="I66" s="717"/>
      <c r="J66" s="718"/>
    </row>
    <row r="67" spans="1:10" ht="30" customHeight="1" thickBot="1" x14ac:dyDescent="0.4">
      <c r="B67" s="366"/>
      <c r="D67" s="365"/>
      <c r="E67" s="365"/>
      <c r="F67" s="365"/>
      <c r="G67" s="365"/>
      <c r="H67" s="365"/>
    </row>
    <row r="68" spans="1:10" ht="33.75" customHeight="1" thickBot="1" x14ac:dyDescent="0.4">
      <c r="A68" s="715"/>
      <c r="B68" s="1124" t="s">
        <v>54</v>
      </c>
      <c r="C68" s="408"/>
      <c r="D68" s="1153" t="s">
        <v>836</v>
      </c>
      <c r="E68" s="1154"/>
      <c r="F68" s="913" t="s">
        <v>19</v>
      </c>
      <c r="G68" s="1171"/>
      <c r="H68" s="1172"/>
      <c r="I68" s="1172"/>
      <c r="J68" s="1173"/>
    </row>
    <row r="69" spans="1:10" ht="18.75" customHeight="1" thickBot="1" x14ac:dyDescent="0.4">
      <c r="A69" s="691"/>
      <c r="B69" s="1125"/>
      <c r="J69" s="683"/>
    </row>
    <row r="70" spans="1:10" ht="30.75" customHeight="1" x14ac:dyDescent="0.35">
      <c r="A70" s="691"/>
      <c r="B70" s="1125"/>
      <c r="C70" s="857"/>
      <c r="D70" s="104"/>
      <c r="E70" s="104"/>
      <c r="F70" s="1157" t="s">
        <v>167</v>
      </c>
      <c r="G70" s="1157" t="s">
        <v>168</v>
      </c>
      <c r="H70" s="1157" t="s">
        <v>169</v>
      </c>
      <c r="I70" s="1159" t="s">
        <v>20</v>
      </c>
      <c r="J70" s="738" t="s">
        <v>764</v>
      </c>
    </row>
    <row r="71" spans="1:10" x14ac:dyDescent="0.35">
      <c r="A71" s="691"/>
      <c r="B71" s="1125"/>
      <c r="C71" s="94"/>
      <c r="D71" s="99" t="s">
        <v>792</v>
      </c>
      <c r="E71" s="100" t="s">
        <v>171</v>
      </c>
      <c r="F71" s="1158"/>
      <c r="G71" s="1158"/>
      <c r="H71" s="1158"/>
      <c r="I71" s="1160"/>
      <c r="J71" s="739" t="s">
        <v>395</v>
      </c>
    </row>
    <row r="72" spans="1:10" x14ac:dyDescent="0.35">
      <c r="A72" s="691"/>
      <c r="B72" s="1125"/>
      <c r="C72" s="857"/>
      <c r="D72" s="27" t="s">
        <v>793</v>
      </c>
      <c r="E72" s="174" t="s">
        <v>180</v>
      </c>
      <c r="F72" s="175">
        <v>0</v>
      </c>
      <c r="G72" s="175">
        <v>0</v>
      </c>
      <c r="H72" s="107">
        <f>F72-G72</f>
        <v>0</v>
      </c>
      <c r="I72" s="688"/>
      <c r="J72" s="692"/>
    </row>
    <row r="73" spans="1:10" x14ac:dyDescent="0.35">
      <c r="A73" s="691"/>
      <c r="B73" s="1125"/>
      <c r="C73" s="857"/>
      <c r="D73" s="27" t="s">
        <v>794</v>
      </c>
      <c r="E73" s="174" t="s">
        <v>180</v>
      </c>
      <c r="F73" s="175">
        <v>0</v>
      </c>
      <c r="G73" s="175">
        <v>0</v>
      </c>
      <c r="H73" s="107">
        <f t="shared" ref="H73:H76" si="3">F73-G73</f>
        <v>0</v>
      </c>
      <c r="I73" s="688"/>
      <c r="J73" s="692"/>
    </row>
    <row r="74" spans="1:10" x14ac:dyDescent="0.35">
      <c r="A74" s="691"/>
      <c r="B74" s="1125"/>
      <c r="C74" s="857"/>
      <c r="D74" s="27" t="s">
        <v>795</v>
      </c>
      <c r="E74" s="174" t="s">
        <v>180</v>
      </c>
      <c r="F74" s="175">
        <v>0</v>
      </c>
      <c r="G74" s="175">
        <v>0</v>
      </c>
      <c r="H74" s="107">
        <f t="shared" si="3"/>
        <v>0</v>
      </c>
      <c r="I74" s="688"/>
      <c r="J74" s="692"/>
    </row>
    <row r="75" spans="1:10" x14ac:dyDescent="0.35">
      <c r="A75" s="691"/>
      <c r="B75" s="1125"/>
      <c r="C75" s="857"/>
      <c r="D75" s="27" t="s">
        <v>796</v>
      </c>
      <c r="E75" s="174" t="s">
        <v>180</v>
      </c>
      <c r="F75" s="175">
        <v>0</v>
      </c>
      <c r="G75" s="175">
        <v>0</v>
      </c>
      <c r="H75" s="107">
        <f t="shared" si="3"/>
        <v>0</v>
      </c>
      <c r="I75" s="688"/>
      <c r="J75" s="692"/>
    </row>
    <row r="76" spans="1:10" x14ac:dyDescent="0.35">
      <c r="A76" s="691"/>
      <c r="B76" s="1125"/>
      <c r="C76" s="857"/>
      <c r="D76" s="27" t="s">
        <v>797</v>
      </c>
      <c r="E76" s="174" t="s">
        <v>180</v>
      </c>
      <c r="F76" s="175">
        <v>0</v>
      </c>
      <c r="G76" s="175">
        <v>0</v>
      </c>
      <c r="H76" s="107">
        <f t="shared" si="3"/>
        <v>0</v>
      </c>
      <c r="I76" s="688"/>
      <c r="J76" s="692"/>
    </row>
    <row r="77" spans="1:10" x14ac:dyDescent="0.35">
      <c r="A77" s="691"/>
      <c r="B77" s="1125"/>
      <c r="C77" s="857"/>
      <c r="D77" s="18" t="s">
        <v>798</v>
      </c>
      <c r="E77" s="19" t="s">
        <v>176</v>
      </c>
      <c r="F77" s="20">
        <f>SUM(F72:F76)</f>
        <v>0</v>
      </c>
      <c r="G77" s="20">
        <f>SUM(G72:G76)</f>
        <v>0</v>
      </c>
      <c r="H77" s="20">
        <f>F77-G77</f>
        <v>0</v>
      </c>
      <c r="I77" s="861"/>
      <c r="J77" s="867"/>
    </row>
    <row r="78" spans="1:10" x14ac:dyDescent="0.35">
      <c r="A78" s="691"/>
      <c r="B78" s="1125"/>
      <c r="D78" s="98" t="s">
        <v>799</v>
      </c>
      <c r="E78" s="101" t="s">
        <v>178</v>
      </c>
      <c r="F78" s="15" t="s">
        <v>178</v>
      </c>
      <c r="G78" s="15" t="s">
        <v>178</v>
      </c>
      <c r="H78" s="15" t="s">
        <v>178</v>
      </c>
      <c r="I78" s="863"/>
      <c r="J78" s="868"/>
    </row>
    <row r="79" spans="1:10" x14ac:dyDescent="0.35">
      <c r="A79" s="691"/>
      <c r="B79" s="1125"/>
      <c r="D79" s="176" t="s">
        <v>800</v>
      </c>
      <c r="E79" s="174" t="s">
        <v>180</v>
      </c>
      <c r="F79" s="175">
        <v>0</v>
      </c>
      <c r="G79" s="175">
        <v>0</v>
      </c>
      <c r="H79" s="107">
        <f t="shared" ref="H79:H92" si="4">F79-G79</f>
        <v>0</v>
      </c>
      <c r="I79" s="688"/>
      <c r="J79" s="692"/>
    </row>
    <row r="80" spans="1:10" x14ac:dyDescent="0.35">
      <c r="A80" s="691"/>
      <c r="B80" s="1125"/>
      <c r="D80" s="176" t="s">
        <v>801</v>
      </c>
      <c r="E80" s="174" t="s">
        <v>180</v>
      </c>
      <c r="F80" s="175">
        <v>0</v>
      </c>
      <c r="G80" s="175">
        <v>0</v>
      </c>
      <c r="H80" s="107">
        <f t="shared" si="4"/>
        <v>0</v>
      </c>
      <c r="I80" s="688"/>
      <c r="J80" s="692"/>
    </row>
    <row r="81" spans="1:10" x14ac:dyDescent="0.35">
      <c r="A81" s="691"/>
      <c r="B81" s="1125"/>
      <c r="D81" s="176" t="s">
        <v>802</v>
      </c>
      <c r="E81" s="174" t="s">
        <v>180</v>
      </c>
      <c r="F81" s="175">
        <v>0</v>
      </c>
      <c r="G81" s="175">
        <v>0</v>
      </c>
      <c r="H81" s="107">
        <f t="shared" ref="H81:H89" si="5">F81-G81</f>
        <v>0</v>
      </c>
      <c r="I81" s="688"/>
      <c r="J81" s="692"/>
    </row>
    <row r="82" spans="1:10" x14ac:dyDescent="0.35">
      <c r="A82" s="691"/>
      <c r="B82" s="1125"/>
      <c r="D82" s="176" t="s">
        <v>803</v>
      </c>
      <c r="E82" s="174" t="s">
        <v>180</v>
      </c>
      <c r="F82" s="175">
        <v>0</v>
      </c>
      <c r="G82" s="175">
        <v>0</v>
      </c>
      <c r="H82" s="107">
        <f t="shared" si="5"/>
        <v>0</v>
      </c>
      <c r="I82" s="688"/>
      <c r="J82" s="692"/>
    </row>
    <row r="83" spans="1:10" x14ac:dyDescent="0.35">
      <c r="A83" s="691"/>
      <c r="B83" s="1125"/>
      <c r="D83" s="176" t="s">
        <v>804</v>
      </c>
      <c r="E83" s="174" t="s">
        <v>180</v>
      </c>
      <c r="F83" s="175">
        <v>0</v>
      </c>
      <c r="G83" s="175">
        <v>0</v>
      </c>
      <c r="H83" s="107">
        <f t="shared" si="5"/>
        <v>0</v>
      </c>
      <c r="I83" s="688"/>
      <c r="J83" s="692"/>
    </row>
    <row r="84" spans="1:10" x14ac:dyDescent="0.35">
      <c r="A84" s="691"/>
      <c r="B84" s="1125"/>
      <c r="D84" s="176" t="s">
        <v>805</v>
      </c>
      <c r="E84" s="174" t="s">
        <v>180</v>
      </c>
      <c r="F84" s="175">
        <v>0</v>
      </c>
      <c r="G84" s="175">
        <v>0</v>
      </c>
      <c r="H84" s="107">
        <f t="shared" si="5"/>
        <v>0</v>
      </c>
      <c r="I84" s="688"/>
      <c r="J84" s="692"/>
    </row>
    <row r="85" spans="1:10" x14ac:dyDescent="0.35">
      <c r="A85" s="691"/>
      <c r="B85" s="1125"/>
      <c r="D85" s="176" t="s">
        <v>806</v>
      </c>
      <c r="E85" s="174" t="s">
        <v>180</v>
      </c>
      <c r="F85" s="175">
        <v>0</v>
      </c>
      <c r="G85" s="175">
        <v>0</v>
      </c>
      <c r="H85" s="107">
        <f t="shared" si="5"/>
        <v>0</v>
      </c>
      <c r="I85" s="688"/>
      <c r="J85" s="692"/>
    </row>
    <row r="86" spans="1:10" x14ac:dyDescent="0.35">
      <c r="A86" s="691"/>
      <c r="B86" s="1125"/>
      <c r="D86" s="176" t="s">
        <v>807</v>
      </c>
      <c r="E86" s="174" t="s">
        <v>180</v>
      </c>
      <c r="F86" s="175">
        <v>0</v>
      </c>
      <c r="G86" s="175">
        <v>0</v>
      </c>
      <c r="H86" s="107">
        <f t="shared" si="5"/>
        <v>0</v>
      </c>
      <c r="I86" s="688"/>
      <c r="J86" s="692"/>
    </row>
    <row r="87" spans="1:10" x14ac:dyDescent="0.35">
      <c r="A87" s="691"/>
      <c r="B87" s="1125"/>
      <c r="D87" s="176" t="s">
        <v>808</v>
      </c>
      <c r="E87" s="174" t="s">
        <v>180</v>
      </c>
      <c r="F87" s="175">
        <v>0</v>
      </c>
      <c r="G87" s="175">
        <v>0</v>
      </c>
      <c r="H87" s="107">
        <f t="shared" si="5"/>
        <v>0</v>
      </c>
      <c r="I87" s="688"/>
      <c r="J87" s="692"/>
    </row>
    <row r="88" spans="1:10" x14ac:dyDescent="0.35">
      <c r="A88" s="691"/>
      <c r="B88" s="1125"/>
      <c r="D88" s="176" t="s">
        <v>809</v>
      </c>
      <c r="E88" s="174" t="s">
        <v>180</v>
      </c>
      <c r="F88" s="175">
        <v>0</v>
      </c>
      <c r="G88" s="175">
        <v>0</v>
      </c>
      <c r="H88" s="107">
        <f t="shared" si="5"/>
        <v>0</v>
      </c>
      <c r="I88" s="688"/>
      <c r="J88" s="692"/>
    </row>
    <row r="89" spans="1:10" x14ac:dyDescent="0.35">
      <c r="A89" s="691"/>
      <c r="B89" s="1125"/>
      <c r="D89" s="176" t="s">
        <v>810</v>
      </c>
      <c r="E89" s="174" t="s">
        <v>180</v>
      </c>
      <c r="F89" s="175">
        <v>0</v>
      </c>
      <c r="G89" s="175">
        <v>0</v>
      </c>
      <c r="H89" s="107">
        <f t="shared" si="5"/>
        <v>0</v>
      </c>
      <c r="I89" s="688"/>
      <c r="J89" s="692"/>
    </row>
    <row r="90" spans="1:10" x14ac:dyDescent="0.35">
      <c r="A90" s="691"/>
      <c r="B90" s="1125"/>
      <c r="D90" s="176" t="s">
        <v>811</v>
      </c>
      <c r="E90" s="174" t="s">
        <v>180</v>
      </c>
      <c r="F90" s="175">
        <v>0</v>
      </c>
      <c r="G90" s="175">
        <v>0</v>
      </c>
      <c r="H90" s="107">
        <f t="shared" si="4"/>
        <v>0</v>
      </c>
      <c r="I90" s="688"/>
      <c r="J90" s="692"/>
    </row>
    <row r="91" spans="1:10" ht="15" thickBot="1" x14ac:dyDescent="0.4">
      <c r="A91" s="691"/>
      <c r="B91" s="1125"/>
      <c r="D91" s="176" t="s">
        <v>812</v>
      </c>
      <c r="E91" s="174" t="s">
        <v>180</v>
      </c>
      <c r="F91" s="175">
        <v>0</v>
      </c>
      <c r="G91" s="175">
        <v>0</v>
      </c>
      <c r="H91" s="107">
        <f t="shared" si="4"/>
        <v>0</v>
      </c>
      <c r="I91" s="689"/>
      <c r="J91" s="693"/>
    </row>
    <row r="92" spans="1:10" x14ac:dyDescent="0.35">
      <c r="A92" s="691"/>
      <c r="B92" s="1125"/>
      <c r="D92" s="27"/>
      <c r="E92" s="25" t="s">
        <v>189</v>
      </c>
      <c r="F92" s="26">
        <f>SUM(F79:F91)</f>
        <v>0</v>
      </c>
      <c r="G92" s="26">
        <f>SUM(G79:G91)</f>
        <v>0</v>
      </c>
      <c r="H92" s="107">
        <f t="shared" si="4"/>
        <v>0</v>
      </c>
      <c r="J92" s="683"/>
    </row>
    <row r="93" spans="1:10" ht="15" thickBot="1" x14ac:dyDescent="0.4">
      <c r="A93" s="691"/>
      <c r="B93" s="1125"/>
      <c r="D93" s="104"/>
      <c r="E93" s="104"/>
      <c r="F93" s="16"/>
      <c r="G93" s="16"/>
      <c r="H93" s="16"/>
      <c r="J93" s="683"/>
    </row>
    <row r="94" spans="1:10" ht="15" thickBot="1" x14ac:dyDescent="0.4">
      <c r="A94" s="691"/>
      <c r="B94" s="1125"/>
      <c r="D94" s="1085" t="s">
        <v>258</v>
      </c>
      <c r="E94" s="1086"/>
      <c r="F94" s="23">
        <f>F77+F92</f>
        <v>0</v>
      </c>
      <c r="G94" s="23">
        <f>G77+G92</f>
        <v>0</v>
      </c>
      <c r="H94" s="23">
        <f>H77+H92</f>
        <v>0</v>
      </c>
      <c r="J94" s="683"/>
    </row>
    <row r="95" spans="1:10" ht="15" thickBot="1" x14ac:dyDescent="0.4">
      <c r="A95" s="716"/>
      <c r="B95" s="1126"/>
      <c r="C95" s="717"/>
      <c r="D95" s="717"/>
      <c r="E95" s="717"/>
      <c r="F95" s="717"/>
      <c r="G95" s="717"/>
      <c r="H95" s="717"/>
      <c r="I95" s="717"/>
      <c r="J95" s="718"/>
    </row>
    <row r="96" spans="1:10" ht="29.25" customHeight="1" thickBot="1" x14ac:dyDescent="0.4"/>
    <row r="97" spans="1:10" ht="33" customHeight="1" thickBot="1" x14ac:dyDescent="0.4">
      <c r="A97" s="715"/>
      <c r="B97" s="1101" t="s">
        <v>124</v>
      </c>
      <c r="C97" s="408"/>
      <c r="D97" s="1155" t="s">
        <v>242</v>
      </c>
      <c r="E97" s="1156"/>
      <c r="F97" s="914" t="s">
        <v>19</v>
      </c>
      <c r="G97" s="1171"/>
      <c r="H97" s="1172"/>
      <c r="I97" s="1172"/>
      <c r="J97" s="1173"/>
    </row>
    <row r="98" spans="1:10" ht="15" thickBot="1" x14ac:dyDescent="0.4">
      <c r="A98" s="691"/>
      <c r="B98" s="1102"/>
      <c r="J98" s="683"/>
    </row>
    <row r="99" spans="1:10" ht="30.75" customHeight="1" x14ac:dyDescent="0.35">
      <c r="A99" s="691"/>
      <c r="B99" s="1102"/>
      <c r="C99" s="857"/>
      <c r="D99" s="104"/>
      <c r="E99" s="104"/>
      <c r="F99" s="1087" t="s">
        <v>167</v>
      </c>
      <c r="G99" s="1087" t="s">
        <v>168</v>
      </c>
      <c r="H99" s="1087" t="s">
        <v>169</v>
      </c>
      <c r="I99" s="1093" t="s">
        <v>20</v>
      </c>
      <c r="J99" s="735" t="s">
        <v>764</v>
      </c>
    </row>
    <row r="100" spans="1:10" x14ac:dyDescent="0.35">
      <c r="A100" s="691"/>
      <c r="B100" s="1102"/>
      <c r="C100" s="94"/>
      <c r="D100" s="99" t="s">
        <v>243</v>
      </c>
      <c r="E100" s="100" t="s">
        <v>171</v>
      </c>
      <c r="F100" s="1175"/>
      <c r="G100" s="1175"/>
      <c r="H100" s="1175"/>
      <c r="I100" s="1174"/>
      <c r="J100" s="740" t="s">
        <v>395</v>
      </c>
    </row>
    <row r="101" spans="1:10" x14ac:dyDescent="0.35">
      <c r="A101" s="691"/>
      <c r="B101" s="1102"/>
      <c r="C101" s="857"/>
      <c r="D101" s="27" t="s">
        <v>244</v>
      </c>
      <c r="E101" s="174" t="s">
        <v>180</v>
      </c>
      <c r="F101" s="175">
        <v>0</v>
      </c>
      <c r="G101" s="175">
        <v>0</v>
      </c>
      <c r="H101" s="107">
        <f>F101-G101</f>
        <v>0</v>
      </c>
      <c r="I101" s="688"/>
      <c r="J101" s="692"/>
    </row>
    <row r="102" spans="1:10" x14ac:dyDescent="0.35">
      <c r="A102" s="691"/>
      <c r="B102" s="1102"/>
      <c r="C102" s="857"/>
      <c r="D102" s="27" t="s">
        <v>245</v>
      </c>
      <c r="E102" s="174" t="s">
        <v>180</v>
      </c>
      <c r="F102" s="175">
        <v>0</v>
      </c>
      <c r="G102" s="175">
        <v>0</v>
      </c>
      <c r="H102" s="107">
        <f t="shared" ref="H102:H105" si="6">F102-G102</f>
        <v>0</v>
      </c>
      <c r="I102" s="688"/>
      <c r="J102" s="692"/>
    </row>
    <row r="103" spans="1:10" x14ac:dyDescent="0.35">
      <c r="A103" s="691"/>
      <c r="B103" s="1102"/>
      <c r="C103" s="857"/>
      <c r="D103" s="27" t="s">
        <v>246</v>
      </c>
      <c r="E103" s="174" t="s">
        <v>180</v>
      </c>
      <c r="F103" s="175">
        <v>0</v>
      </c>
      <c r="G103" s="175">
        <v>0</v>
      </c>
      <c r="H103" s="107">
        <f t="shared" si="6"/>
        <v>0</v>
      </c>
      <c r="I103" s="688"/>
      <c r="J103" s="692"/>
    </row>
    <row r="104" spans="1:10" x14ac:dyDescent="0.35">
      <c r="A104" s="691"/>
      <c r="B104" s="1102"/>
      <c r="C104" s="857"/>
      <c r="D104" s="27" t="s">
        <v>476</v>
      </c>
      <c r="E104" s="174" t="s">
        <v>180</v>
      </c>
      <c r="F104" s="175">
        <v>0</v>
      </c>
      <c r="G104" s="175">
        <v>0</v>
      </c>
      <c r="H104" s="107">
        <f t="shared" si="6"/>
        <v>0</v>
      </c>
      <c r="I104" s="688"/>
      <c r="J104" s="692"/>
    </row>
    <row r="105" spans="1:10" x14ac:dyDescent="0.35">
      <c r="A105" s="691"/>
      <c r="B105" s="1102"/>
      <c r="C105" s="857"/>
      <c r="D105" s="27" t="s">
        <v>477</v>
      </c>
      <c r="E105" s="174" t="s">
        <v>180</v>
      </c>
      <c r="F105" s="175">
        <v>0</v>
      </c>
      <c r="G105" s="175">
        <v>0</v>
      </c>
      <c r="H105" s="107">
        <f t="shared" si="6"/>
        <v>0</v>
      </c>
      <c r="I105" s="688"/>
      <c r="J105" s="692"/>
    </row>
    <row r="106" spans="1:10" x14ac:dyDescent="0.35">
      <c r="A106" s="691"/>
      <c r="B106" s="1102"/>
      <c r="C106" s="857"/>
      <c r="D106" s="18" t="s">
        <v>247</v>
      </c>
      <c r="E106" s="19" t="s">
        <v>176</v>
      </c>
      <c r="F106" s="20">
        <f>SUM(F101:F105)</f>
        <v>0</v>
      </c>
      <c r="G106" s="20">
        <f>SUM(G101:G105)</f>
        <v>0</v>
      </c>
      <c r="H106" s="20">
        <f>F106-G106</f>
        <v>0</v>
      </c>
      <c r="I106" s="861"/>
      <c r="J106" s="867"/>
    </row>
    <row r="107" spans="1:10" x14ac:dyDescent="0.35">
      <c r="A107" s="691"/>
      <c r="B107" s="1102"/>
      <c r="D107" s="98" t="s">
        <v>248</v>
      </c>
      <c r="E107" s="101" t="s">
        <v>178</v>
      </c>
      <c r="F107" s="15" t="s">
        <v>178</v>
      </c>
      <c r="G107" s="15" t="s">
        <v>178</v>
      </c>
      <c r="H107" s="15" t="s">
        <v>178</v>
      </c>
      <c r="I107" s="863"/>
      <c r="J107" s="868"/>
    </row>
    <row r="108" spans="1:10" x14ac:dyDescent="0.35">
      <c r="A108" s="691"/>
      <c r="B108" s="1102"/>
      <c r="D108" s="176" t="s">
        <v>249</v>
      </c>
      <c r="E108" s="174" t="s">
        <v>180</v>
      </c>
      <c r="F108" s="175">
        <v>0</v>
      </c>
      <c r="G108" s="175">
        <v>0</v>
      </c>
      <c r="H108" s="107">
        <f t="shared" ref="H108:H120" si="7">F108-G108</f>
        <v>0</v>
      </c>
      <c r="I108" s="688"/>
      <c r="J108" s="692"/>
    </row>
    <row r="109" spans="1:10" x14ac:dyDescent="0.35">
      <c r="A109" s="691"/>
      <c r="B109" s="1102"/>
      <c r="D109" s="176" t="s">
        <v>250</v>
      </c>
      <c r="E109" s="174" t="s">
        <v>180</v>
      </c>
      <c r="F109" s="175">
        <v>0</v>
      </c>
      <c r="G109" s="175">
        <v>0</v>
      </c>
      <c r="H109" s="107">
        <f t="shared" si="7"/>
        <v>0</v>
      </c>
      <c r="I109" s="688"/>
      <c r="J109" s="692"/>
    </row>
    <row r="110" spans="1:10" x14ac:dyDescent="0.35">
      <c r="A110" s="691"/>
      <c r="B110" s="1102"/>
      <c r="D110" s="176" t="s">
        <v>251</v>
      </c>
      <c r="E110" s="174" t="s">
        <v>180</v>
      </c>
      <c r="F110" s="175">
        <v>0</v>
      </c>
      <c r="G110" s="175">
        <v>0</v>
      </c>
      <c r="H110" s="107">
        <f t="shared" ref="H110:H119" si="8">F110-G110</f>
        <v>0</v>
      </c>
      <c r="I110" s="688"/>
      <c r="J110" s="692"/>
    </row>
    <row r="111" spans="1:10" x14ac:dyDescent="0.35">
      <c r="A111" s="691"/>
      <c r="B111" s="1102"/>
      <c r="D111" s="176" t="s">
        <v>252</v>
      </c>
      <c r="E111" s="174" t="s">
        <v>180</v>
      </c>
      <c r="F111" s="175">
        <v>0</v>
      </c>
      <c r="G111" s="175">
        <v>0</v>
      </c>
      <c r="H111" s="107">
        <f t="shared" si="8"/>
        <v>0</v>
      </c>
      <c r="I111" s="688"/>
      <c r="J111" s="692"/>
    </row>
    <row r="112" spans="1:10" x14ac:dyDescent="0.35">
      <c r="A112" s="691"/>
      <c r="B112" s="1102"/>
      <c r="D112" s="176" t="s">
        <v>253</v>
      </c>
      <c r="E112" s="174" t="s">
        <v>180</v>
      </c>
      <c r="F112" s="175">
        <v>0</v>
      </c>
      <c r="G112" s="175">
        <v>0</v>
      </c>
      <c r="H112" s="107">
        <f t="shared" si="8"/>
        <v>0</v>
      </c>
      <c r="I112" s="688"/>
      <c r="J112" s="692"/>
    </row>
    <row r="113" spans="1:10" x14ac:dyDescent="0.35">
      <c r="A113" s="691"/>
      <c r="B113" s="1102"/>
      <c r="D113" s="176" t="s">
        <v>254</v>
      </c>
      <c r="E113" s="174" t="s">
        <v>180</v>
      </c>
      <c r="F113" s="175">
        <v>0</v>
      </c>
      <c r="G113" s="175">
        <v>0</v>
      </c>
      <c r="H113" s="107">
        <f t="shared" si="8"/>
        <v>0</v>
      </c>
      <c r="I113" s="688"/>
      <c r="J113" s="692"/>
    </row>
    <row r="114" spans="1:10" x14ac:dyDescent="0.35">
      <c r="A114" s="691"/>
      <c r="B114" s="1102"/>
      <c r="D114" s="176" t="s">
        <v>255</v>
      </c>
      <c r="E114" s="174" t="s">
        <v>180</v>
      </c>
      <c r="F114" s="175">
        <v>0</v>
      </c>
      <c r="G114" s="175">
        <v>0</v>
      </c>
      <c r="H114" s="107">
        <f t="shared" si="8"/>
        <v>0</v>
      </c>
      <c r="I114" s="688"/>
      <c r="J114" s="692"/>
    </row>
    <row r="115" spans="1:10" x14ac:dyDescent="0.35">
      <c r="A115" s="691"/>
      <c r="B115" s="1102"/>
      <c r="D115" s="176" t="s">
        <v>256</v>
      </c>
      <c r="E115" s="174" t="s">
        <v>180</v>
      </c>
      <c r="F115" s="175">
        <v>0</v>
      </c>
      <c r="G115" s="175">
        <v>0</v>
      </c>
      <c r="H115" s="107">
        <f t="shared" si="8"/>
        <v>0</v>
      </c>
      <c r="I115" s="688"/>
      <c r="J115" s="692"/>
    </row>
    <row r="116" spans="1:10" x14ac:dyDescent="0.35">
      <c r="A116" s="691"/>
      <c r="B116" s="1102"/>
      <c r="D116" s="176" t="s">
        <v>257</v>
      </c>
      <c r="E116" s="174" t="s">
        <v>180</v>
      </c>
      <c r="F116" s="175">
        <v>0</v>
      </c>
      <c r="G116" s="175">
        <v>0</v>
      </c>
      <c r="H116" s="107">
        <f t="shared" si="8"/>
        <v>0</v>
      </c>
      <c r="I116" s="688"/>
      <c r="J116" s="692"/>
    </row>
    <row r="117" spans="1:10" x14ac:dyDescent="0.35">
      <c r="A117" s="691"/>
      <c r="B117" s="1102"/>
      <c r="D117" s="176" t="s">
        <v>813</v>
      </c>
      <c r="E117" s="174" t="s">
        <v>180</v>
      </c>
      <c r="F117" s="175">
        <v>0</v>
      </c>
      <c r="G117" s="175">
        <v>0</v>
      </c>
      <c r="H117" s="107">
        <f t="shared" si="8"/>
        <v>0</v>
      </c>
      <c r="I117" s="688"/>
      <c r="J117" s="692"/>
    </row>
    <row r="118" spans="1:10" x14ac:dyDescent="0.35">
      <c r="A118" s="691"/>
      <c r="B118" s="1102"/>
      <c r="D118" s="176" t="s">
        <v>814</v>
      </c>
      <c r="E118" s="174" t="s">
        <v>180</v>
      </c>
      <c r="F118" s="175">
        <v>0</v>
      </c>
      <c r="G118" s="175">
        <v>0</v>
      </c>
      <c r="H118" s="107">
        <f t="shared" si="8"/>
        <v>0</v>
      </c>
      <c r="I118" s="688"/>
      <c r="J118" s="692"/>
    </row>
    <row r="119" spans="1:10" ht="15" thickBot="1" x14ac:dyDescent="0.4">
      <c r="A119" s="691"/>
      <c r="B119" s="1102"/>
      <c r="D119" s="176" t="s">
        <v>815</v>
      </c>
      <c r="E119" s="174" t="s">
        <v>180</v>
      </c>
      <c r="F119" s="175">
        <v>0</v>
      </c>
      <c r="G119" s="175">
        <v>0</v>
      </c>
      <c r="H119" s="107">
        <f t="shared" si="8"/>
        <v>0</v>
      </c>
      <c r="I119" s="689"/>
      <c r="J119" s="693"/>
    </row>
    <row r="120" spans="1:10" x14ac:dyDescent="0.35">
      <c r="A120" s="691"/>
      <c r="B120" s="1102"/>
      <c r="D120" s="27"/>
      <c r="E120" s="25" t="s">
        <v>189</v>
      </c>
      <c r="F120" s="26">
        <f>SUM(F108:F119)</f>
        <v>0</v>
      </c>
      <c r="G120" s="26">
        <f>SUM(G108:G119)</f>
        <v>0</v>
      </c>
      <c r="H120" s="107">
        <f t="shared" si="7"/>
        <v>0</v>
      </c>
      <c r="J120" s="683"/>
    </row>
    <row r="121" spans="1:10" ht="15" thickBot="1" x14ac:dyDescent="0.4">
      <c r="A121" s="691"/>
      <c r="B121" s="1102"/>
      <c r="D121" s="104"/>
      <c r="E121" s="104"/>
      <c r="F121" s="16"/>
      <c r="G121" s="16"/>
      <c r="H121" s="16"/>
      <c r="J121" s="683"/>
    </row>
    <row r="122" spans="1:10" ht="15" thickBot="1" x14ac:dyDescent="0.4">
      <c r="A122" s="691"/>
      <c r="B122" s="1102"/>
      <c r="D122" s="1085" t="s">
        <v>258</v>
      </c>
      <c r="E122" s="1086"/>
      <c r="F122" s="23">
        <f>F106+F120</f>
        <v>0</v>
      </c>
      <c r="G122" s="23">
        <f>G106+G120</f>
        <v>0</v>
      </c>
      <c r="H122" s="23">
        <f>H106+H120</f>
        <v>0</v>
      </c>
      <c r="J122" s="683"/>
    </row>
    <row r="123" spans="1:10" ht="15" thickBot="1" x14ac:dyDescent="0.4">
      <c r="A123" s="716"/>
      <c r="B123" s="1103"/>
      <c r="C123" s="717"/>
      <c r="D123" s="717"/>
      <c r="E123" s="717"/>
      <c r="F123" s="717"/>
      <c r="G123" s="717"/>
      <c r="H123" s="717"/>
      <c r="I123" s="717"/>
      <c r="J123" s="718"/>
    </row>
  </sheetData>
  <sheetProtection algorithmName="SHA-512" hashValue="rhXHFZanPYjZUlTYDOQHYJ2NXkqcxD+ljBSuuMa8nHB4AAgf0d99BMePcw1l1sKhsGLRoeKJVDo087QvYYGHaw==" saltValue="aSzwVru/fiJsKCs1LspJvA==" spinCount="100000" sheet="1" objects="1" scenarios="1"/>
  <mergeCells count="36">
    <mergeCell ref="I99:I100"/>
    <mergeCell ref="B68:B95"/>
    <mergeCell ref="F70:F71"/>
    <mergeCell ref="G70:G71"/>
    <mergeCell ref="H70:H71"/>
    <mergeCell ref="D94:E94"/>
    <mergeCell ref="B97:B123"/>
    <mergeCell ref="F99:F100"/>
    <mergeCell ref="G99:G100"/>
    <mergeCell ref="H99:H100"/>
    <mergeCell ref="D122:E122"/>
    <mergeCell ref="D68:E68"/>
    <mergeCell ref="G68:J68"/>
    <mergeCell ref="D97:E97"/>
    <mergeCell ref="G97:J97"/>
    <mergeCell ref="I70:I71"/>
    <mergeCell ref="I36:I37"/>
    <mergeCell ref="A5:J5"/>
    <mergeCell ref="A3:J3"/>
    <mergeCell ref="B34:B66"/>
    <mergeCell ref="F36:F37"/>
    <mergeCell ref="G36:G37"/>
    <mergeCell ref="H36:H37"/>
    <mergeCell ref="D65:E65"/>
    <mergeCell ref="G34:J34"/>
    <mergeCell ref="A1:J1"/>
    <mergeCell ref="B9:E32"/>
    <mergeCell ref="H9:H11"/>
    <mergeCell ref="H17:J32"/>
    <mergeCell ref="F7:J7"/>
    <mergeCell ref="B7:E7"/>
    <mergeCell ref="I9:J11"/>
    <mergeCell ref="H12:H13"/>
    <mergeCell ref="I12:J13"/>
    <mergeCell ref="H14:H15"/>
    <mergeCell ref="I14:J15"/>
  </mergeCells>
  <phoneticPr fontId="59" type="noConversion"/>
  <dataValidations count="3">
    <dataValidation allowBlank="1" showInputMessage="1" showErrorMessage="1" prompt="Scegliere il comune beneficiario dal menù a tendina_x000a_" sqref="K7" xr:uid="{00000000-0002-0000-0300-000001000000}"/>
    <dataValidation type="date" operator="lessThanOrEqual" allowBlank="1" showInputMessage="1" showErrorMessage="1" errorTitle="Attenzione OGV non compatibile." error="OGV successiva al 31/12/2026 (art 2 c. 5 D.D. n° 445/2025" prompt="OGV precedente al 31/12/2026" sqref="J38:J42 J45:J62 J72:J76 J79:J91 J101:J105 J108:J119" xr:uid="{E22C98C5-8E2D-4715-A762-ED52C05BF542}">
      <formula1>46387</formula1>
    </dataValidation>
    <dataValidation type="list" allowBlank="1" showInputMessage="1" showErrorMessage="1" sqref="G97:J97 G68:J68 G34:J34" xr:uid="{4DA62550-B7DC-4DCD-BA15-B97640CB0757}">
      <formula1>$F$9:$F$32</formula1>
    </dataValidation>
  </dataValidations>
  <pageMargins left="0.7" right="0.7" top="0.75" bottom="0.75" header="0.3" footer="0.3"/>
  <pageSetup paperSize="8"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prompt="Scegliere la regione beneficiaria dal menù a tendina_x000a_" xr:uid="{00000000-0002-0000-0300-000002000000}">
          <x14:formula1>
            <xm:f>'DATI EROGAZIONI'!$A$2:$A$20</xm:f>
          </x14:formula1>
          <xm:sqref>F7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0.249977111117893"/>
    <pageSetUpPr fitToPage="1"/>
  </sheetPr>
  <dimension ref="A1:BY47"/>
  <sheetViews>
    <sheetView tabSelected="1" topLeftCell="C12" zoomScale="60" zoomScaleNormal="60" workbookViewId="0">
      <selection activeCell="G9" sqref="G9"/>
    </sheetView>
  </sheetViews>
  <sheetFormatPr defaultColWidth="8.54296875" defaultRowHeight="14.5" x14ac:dyDescent="0.35"/>
  <cols>
    <col min="1" max="1" width="3.1796875" style="469" customWidth="1"/>
    <col min="2" max="3" width="21.54296875" style="596" customWidth="1"/>
    <col min="4" max="4" width="27.7265625" style="430" customWidth="1"/>
    <col min="5" max="5" width="29.54296875" style="104" customWidth="1"/>
    <col min="6" max="6" width="27.26953125" style="104" customWidth="1"/>
    <col min="7" max="7" width="26.81640625" style="104" customWidth="1"/>
    <col min="8" max="8" width="4.453125" style="104" customWidth="1"/>
    <col min="9" max="9" width="27.453125" style="104" customWidth="1"/>
    <col min="10" max="10" width="20" style="469" customWidth="1"/>
    <col min="11" max="11" width="13.81640625" style="469" customWidth="1"/>
    <col min="12" max="12" width="14.26953125" style="469" customWidth="1"/>
    <col min="13" max="13" width="28.26953125" style="469" customWidth="1"/>
    <col min="14" max="14" width="29.26953125" style="104" customWidth="1"/>
    <col min="15" max="15" width="31.54296875" style="104" customWidth="1"/>
    <col min="16" max="16" width="4.453125" style="104" customWidth="1"/>
    <col min="17" max="17" width="34.453125" style="104" customWidth="1"/>
    <col min="18" max="18" width="28.26953125" style="104" customWidth="1"/>
    <col min="19" max="19" width="29" style="104" customWidth="1"/>
    <col min="20" max="20" width="28.453125" style="104" customWidth="1"/>
    <col min="21" max="21" width="14.81640625" style="104" customWidth="1"/>
    <col min="22" max="22" width="15.1796875" style="104" customWidth="1"/>
    <col min="23" max="23" width="25.54296875" style="104" customWidth="1"/>
    <col min="24" max="24" width="20.1796875" style="104" customWidth="1"/>
    <col min="25" max="25" width="6.7265625" style="104" customWidth="1"/>
    <col min="26" max="26" width="26" style="104" customWidth="1"/>
    <col min="27" max="27" width="21.7265625" style="104" customWidth="1"/>
    <col min="28" max="28" width="27.81640625" style="104" customWidth="1"/>
    <col min="29" max="29" width="27.26953125" style="104" customWidth="1"/>
    <col min="30" max="30" width="16" style="104" customWidth="1"/>
    <col min="31" max="31" width="15.54296875" style="104" customWidth="1"/>
    <col min="32" max="32" width="24.7265625" style="104" customWidth="1"/>
    <col min="33" max="33" width="29.54296875" style="104" customWidth="1"/>
    <col min="34" max="34" width="22" style="104" customWidth="1"/>
    <col min="35" max="35" width="4.81640625" style="104" customWidth="1"/>
    <col min="36" max="928" width="9.1796875" style="104" customWidth="1"/>
    <col min="929" max="16384" width="8.54296875" style="104"/>
  </cols>
  <sheetData>
    <row r="1" spans="1:77" ht="15" thickBot="1" x14ac:dyDescent="0.4">
      <c r="A1" s="538"/>
      <c r="B1" s="599"/>
      <c r="C1" s="575"/>
      <c r="D1" s="433"/>
      <c r="E1" s="434"/>
      <c r="F1" s="434"/>
      <c r="G1" s="434"/>
      <c r="H1" s="434"/>
      <c r="I1" s="434"/>
      <c r="J1" s="461"/>
      <c r="K1" s="461"/>
      <c r="L1" s="461"/>
      <c r="M1" s="461"/>
      <c r="N1" s="434"/>
      <c r="O1" s="434"/>
      <c r="P1" s="434"/>
      <c r="Q1" s="434"/>
      <c r="R1" s="434"/>
      <c r="S1" s="434"/>
      <c r="T1" s="434"/>
      <c r="U1" s="434"/>
      <c r="V1" s="434"/>
      <c r="W1" s="434"/>
      <c r="X1" s="434"/>
      <c r="Y1" s="434"/>
      <c r="Z1" s="434"/>
      <c r="AA1" s="434"/>
      <c r="AB1" s="434"/>
      <c r="AC1" s="434"/>
      <c r="AD1" s="434"/>
      <c r="AE1" s="434"/>
      <c r="AF1" s="434"/>
      <c r="AG1" s="435"/>
      <c r="AH1" s="434"/>
      <c r="AI1" s="437"/>
    </row>
    <row r="2" spans="1:77" ht="21" customHeight="1" thickBot="1" x14ac:dyDescent="0.4">
      <c r="A2" s="465"/>
      <c r="B2" s="1200" t="s">
        <v>259</v>
      </c>
      <c r="C2" s="1201"/>
      <c r="D2" s="1201"/>
      <c r="E2" s="1201"/>
      <c r="F2" s="1201"/>
      <c r="G2" s="1201"/>
      <c r="H2" s="1201"/>
      <c r="I2" s="1201"/>
      <c r="J2" s="1201"/>
      <c r="K2" s="1201"/>
      <c r="L2" s="1201"/>
      <c r="M2" s="1201"/>
      <c r="N2" s="1201"/>
      <c r="O2" s="1201"/>
      <c r="P2" s="1201"/>
      <c r="Q2" s="1201"/>
      <c r="R2" s="1201"/>
      <c r="S2" s="1201"/>
      <c r="T2" s="1201"/>
      <c r="U2" s="1201"/>
      <c r="V2" s="1201"/>
      <c r="W2" s="1201"/>
      <c r="X2" s="1201"/>
      <c r="Y2" s="1201"/>
      <c r="Z2" s="1201"/>
      <c r="AA2" s="1201"/>
      <c r="AB2" s="1201"/>
      <c r="AC2" s="1201"/>
      <c r="AD2" s="1201"/>
      <c r="AE2" s="1201"/>
      <c r="AF2" s="1201"/>
      <c r="AG2" s="1202"/>
      <c r="AI2" s="437"/>
    </row>
    <row r="3" spans="1:77" ht="24" thickBot="1" x14ac:dyDescent="0.4">
      <c r="A3" s="576"/>
      <c r="B3" s="806"/>
      <c r="C3" s="784"/>
      <c r="D3" s="784"/>
      <c r="E3" s="784"/>
      <c r="F3" s="784"/>
      <c r="G3" s="784"/>
      <c r="H3" s="784"/>
      <c r="I3" s="784"/>
      <c r="J3" s="784"/>
      <c r="K3" s="784"/>
      <c r="L3" s="784"/>
      <c r="M3" s="784"/>
      <c r="AI3" s="437"/>
    </row>
    <row r="4" spans="1:77" ht="36" customHeight="1" thickBot="1" x14ac:dyDescent="0.4">
      <c r="A4" s="465"/>
      <c r="B4" s="1205" t="s">
        <v>577</v>
      </c>
      <c r="C4" s="1206"/>
      <c r="D4" s="1206"/>
      <c r="E4" s="1206"/>
      <c r="F4" s="1206"/>
      <c r="G4" s="1206"/>
      <c r="H4" s="1206"/>
      <c r="I4" s="1206"/>
      <c r="J4" s="1206"/>
      <c r="K4" s="1206"/>
      <c r="L4" s="1206"/>
      <c r="M4" s="1206"/>
      <c r="N4" s="1206"/>
      <c r="O4" s="1206"/>
      <c r="P4" s="1206"/>
      <c r="Q4" s="1206"/>
      <c r="R4" s="1206"/>
      <c r="S4" s="1206"/>
      <c r="T4" s="1206"/>
      <c r="U4" s="1206"/>
      <c r="V4" s="1206"/>
      <c r="W4" s="1206"/>
      <c r="X4" s="1206"/>
      <c r="Y4" s="1206"/>
      <c r="Z4" s="1206"/>
      <c r="AA4" s="1206"/>
      <c r="AB4" s="1206"/>
      <c r="AC4" s="1206"/>
      <c r="AD4" s="1206"/>
      <c r="AE4" s="1206"/>
      <c r="AF4" s="1206"/>
      <c r="AG4" s="1207"/>
      <c r="AI4" s="437"/>
    </row>
    <row r="5" spans="1:77" ht="21" customHeight="1" thickBot="1" x14ac:dyDescent="0.55000000000000004">
      <c r="A5" s="465"/>
      <c r="B5" s="805"/>
      <c r="C5" s="785"/>
      <c r="D5" s="785"/>
      <c r="E5" s="785"/>
      <c r="F5" s="785"/>
      <c r="G5" s="785"/>
      <c r="H5" s="785"/>
      <c r="I5" s="785"/>
      <c r="J5" s="785"/>
      <c r="K5" s="786"/>
      <c r="L5" s="786"/>
      <c r="M5" s="786"/>
      <c r="N5" s="787"/>
      <c r="O5" s="787"/>
      <c r="Q5" s="788"/>
      <c r="R5" s="788"/>
      <c r="S5" s="788"/>
      <c r="T5" s="788"/>
      <c r="U5" s="788"/>
      <c r="V5" s="788"/>
      <c r="W5" s="788"/>
      <c r="X5" s="788"/>
      <c r="Y5" s="788"/>
      <c r="Z5" s="788"/>
      <c r="AA5" s="788"/>
      <c r="AB5" s="788"/>
      <c r="AC5" s="788"/>
      <c r="AD5" s="788"/>
      <c r="AE5" s="788"/>
      <c r="AF5" s="788"/>
      <c r="AI5" s="437"/>
    </row>
    <row r="6" spans="1:77" ht="21" customHeight="1" thickBot="1" x14ac:dyDescent="0.55000000000000004">
      <c r="A6" s="465"/>
      <c r="B6" s="1242" t="s">
        <v>260</v>
      </c>
      <c r="C6" s="1243"/>
      <c r="D6" s="1243"/>
      <c r="E6" s="1243"/>
      <c r="F6" s="1244"/>
      <c r="G6" s="577" t="s">
        <v>841</v>
      </c>
      <c r="H6" s="789"/>
      <c r="I6" s="1245" t="s">
        <v>261</v>
      </c>
      <c r="J6" s="1246"/>
      <c r="K6" s="743"/>
      <c r="L6" s="744"/>
      <c r="M6" s="603" t="s">
        <v>262</v>
      </c>
      <c r="N6" s="1263"/>
      <c r="O6" s="1264"/>
      <c r="Q6" s="1270" t="s">
        <v>6</v>
      </c>
      <c r="R6" s="1271"/>
      <c r="S6" s="1271"/>
      <c r="T6" s="1271"/>
      <c r="U6" s="1271"/>
      <c r="V6" s="1271"/>
      <c r="W6" s="1271"/>
      <c r="X6" s="1271"/>
      <c r="Y6" s="1271"/>
      <c r="Z6" s="1271"/>
      <c r="AA6" s="1271"/>
      <c r="AB6" s="1271"/>
      <c r="AC6" s="1271"/>
      <c r="AD6" s="1271"/>
      <c r="AE6" s="1271"/>
      <c r="AF6" s="1271"/>
      <c r="AG6" s="1272"/>
      <c r="AI6" s="437"/>
    </row>
    <row r="7" spans="1:77" ht="21" customHeight="1" thickBot="1" x14ac:dyDescent="0.4">
      <c r="A7" s="465"/>
      <c r="B7" s="804"/>
      <c r="C7" s="789"/>
      <c r="D7" s="789"/>
      <c r="E7" s="789"/>
      <c r="F7" s="789"/>
      <c r="G7" s="789"/>
      <c r="H7" s="789"/>
      <c r="I7" s="789"/>
      <c r="J7" s="789"/>
      <c r="K7" s="790"/>
      <c r="L7" s="790"/>
      <c r="M7" s="790"/>
      <c r="Q7" s="1273"/>
      <c r="R7" s="1274"/>
      <c r="S7" s="1274"/>
      <c r="T7" s="1274"/>
      <c r="U7" s="1274"/>
      <c r="V7" s="1274"/>
      <c r="W7" s="1274"/>
      <c r="X7" s="1274"/>
      <c r="Y7" s="1274"/>
      <c r="Z7" s="1274"/>
      <c r="AA7" s="1274"/>
      <c r="AB7" s="1274"/>
      <c r="AC7" s="1274"/>
      <c r="AD7" s="1274"/>
      <c r="AE7" s="1274"/>
      <c r="AF7" s="1274"/>
      <c r="AG7" s="1275"/>
      <c r="AI7" s="437"/>
    </row>
    <row r="8" spans="1:77" ht="29.25" customHeight="1" thickBot="1" x14ac:dyDescent="0.5">
      <c r="A8" s="539"/>
      <c r="B8" s="1235" t="s">
        <v>263</v>
      </c>
      <c r="C8" s="1236"/>
      <c r="D8" s="1237" t="s">
        <v>3</v>
      </c>
      <c r="E8" s="1238"/>
      <c r="F8" s="1238"/>
      <c r="G8" s="1239"/>
      <c r="H8" s="540"/>
      <c r="I8" s="1240" t="s">
        <v>4</v>
      </c>
      <c r="J8" s="1241"/>
      <c r="K8" s="1203"/>
      <c r="L8" s="1203"/>
      <c r="M8" s="1203"/>
      <c r="N8" s="1203"/>
      <c r="O8" s="1204"/>
      <c r="P8" s="791"/>
      <c r="Q8" s="1273"/>
      <c r="R8" s="1274"/>
      <c r="S8" s="1274"/>
      <c r="T8" s="1274"/>
      <c r="U8" s="1274"/>
      <c r="V8" s="1274"/>
      <c r="W8" s="1274"/>
      <c r="X8" s="1274"/>
      <c r="Y8" s="1274"/>
      <c r="Z8" s="1274"/>
      <c r="AA8" s="1274"/>
      <c r="AB8" s="1274"/>
      <c r="AC8" s="1274"/>
      <c r="AD8" s="1274"/>
      <c r="AE8" s="1274"/>
      <c r="AF8" s="1274"/>
      <c r="AG8" s="1275"/>
      <c r="AI8" s="437"/>
    </row>
    <row r="9" spans="1:77" ht="21.65" customHeight="1" thickBot="1" x14ac:dyDescent="0.4">
      <c r="A9" s="578"/>
      <c r="B9" s="814"/>
      <c r="C9" s="792"/>
      <c r="D9" s="793"/>
      <c r="E9" s="793"/>
      <c r="F9" s="793"/>
      <c r="G9" s="793"/>
      <c r="H9" s="793"/>
      <c r="I9" s="793"/>
      <c r="J9" s="600"/>
      <c r="K9" s="794"/>
      <c r="L9" s="794"/>
      <c r="M9" s="794"/>
      <c r="Q9" s="1273"/>
      <c r="R9" s="1274"/>
      <c r="S9" s="1274"/>
      <c r="T9" s="1274"/>
      <c r="U9" s="1274"/>
      <c r="V9" s="1274"/>
      <c r="W9" s="1274"/>
      <c r="X9" s="1274"/>
      <c r="Y9" s="1274"/>
      <c r="Z9" s="1274"/>
      <c r="AA9" s="1274"/>
      <c r="AB9" s="1274"/>
      <c r="AC9" s="1274"/>
      <c r="AD9" s="1274"/>
      <c r="AE9" s="1274"/>
      <c r="AF9" s="1274"/>
      <c r="AG9" s="1275"/>
      <c r="AI9" s="437"/>
    </row>
    <row r="10" spans="1:77" s="627" customFormat="1" ht="35.15" customHeight="1" x14ac:dyDescent="0.45">
      <c r="A10" s="746"/>
      <c r="B10" s="1279" t="s">
        <v>264</v>
      </c>
      <c r="C10" s="1280"/>
      <c r="D10" s="1280"/>
      <c r="E10" s="1280"/>
      <c r="F10" s="1280"/>
      <c r="G10" s="1281"/>
      <c r="H10" s="807"/>
      <c r="I10" s="1259" t="s">
        <v>651</v>
      </c>
      <c r="J10" s="1260"/>
      <c r="K10" s="1214"/>
      <c r="L10" s="1215"/>
      <c r="M10" s="1215"/>
      <c r="N10" s="1215"/>
      <c r="O10" s="1216"/>
      <c r="Q10" s="1273"/>
      <c r="R10" s="1274"/>
      <c r="S10" s="1274"/>
      <c r="T10" s="1274"/>
      <c r="U10" s="1274"/>
      <c r="V10" s="1274"/>
      <c r="W10" s="1274"/>
      <c r="X10" s="1274"/>
      <c r="Y10" s="1274"/>
      <c r="Z10" s="1274"/>
      <c r="AA10" s="1274"/>
      <c r="AB10" s="1274"/>
      <c r="AC10" s="1274"/>
      <c r="AD10" s="1274"/>
      <c r="AE10" s="1274"/>
      <c r="AF10" s="1274"/>
      <c r="AG10" s="1275"/>
      <c r="AI10" s="827"/>
    </row>
    <row r="11" spans="1:77" s="627" customFormat="1" ht="37" customHeight="1" thickBot="1" x14ac:dyDescent="0.5">
      <c r="A11" s="746"/>
      <c r="B11" s="582">
        <v>2024</v>
      </c>
      <c r="C11" s="583">
        <v>2025</v>
      </c>
      <c r="D11" s="583">
        <v>2026</v>
      </c>
      <c r="E11" s="583">
        <v>2027</v>
      </c>
      <c r="F11" s="583">
        <v>2028</v>
      </c>
      <c r="G11" s="584" t="s">
        <v>25</v>
      </c>
      <c r="H11" s="807"/>
      <c r="I11" s="1261" t="s">
        <v>829</v>
      </c>
      <c r="J11" s="1262"/>
      <c r="K11" s="1268"/>
      <c r="L11" s="1268"/>
      <c r="M11" s="1268"/>
      <c r="N11" s="1268"/>
      <c r="O11" s="1269"/>
      <c r="Q11" s="1273"/>
      <c r="R11" s="1274"/>
      <c r="S11" s="1274"/>
      <c r="T11" s="1274"/>
      <c r="U11" s="1274"/>
      <c r="V11" s="1274"/>
      <c r="W11" s="1274"/>
      <c r="X11" s="1274"/>
      <c r="Y11" s="1274"/>
      <c r="Z11" s="1274"/>
      <c r="AA11" s="1274"/>
      <c r="AB11" s="1274"/>
      <c r="AC11" s="1274"/>
      <c r="AD11" s="1274"/>
      <c r="AE11" s="1274"/>
      <c r="AF11" s="1274"/>
      <c r="AG11" s="1275"/>
      <c r="AI11" s="827"/>
    </row>
    <row r="12" spans="1:77" s="627" customFormat="1" ht="27" customHeight="1" thickBot="1" x14ac:dyDescent="0.5">
      <c r="A12" s="746"/>
      <c r="B12" s="585" t="s">
        <v>25</v>
      </c>
      <c r="C12" s="586" t="s">
        <v>25</v>
      </c>
      <c r="D12" s="586" t="s">
        <v>25</v>
      </c>
      <c r="E12" s="586" t="s">
        <v>25</v>
      </c>
      <c r="F12" s="586" t="s">
        <v>25</v>
      </c>
      <c r="G12" s="587" t="s">
        <v>25</v>
      </c>
      <c r="H12" s="807"/>
      <c r="I12" s="807"/>
      <c r="J12" s="807"/>
      <c r="K12" s="807"/>
      <c r="L12" s="807"/>
      <c r="M12" s="807"/>
      <c r="N12" s="807"/>
      <c r="O12" s="807"/>
      <c r="Q12" s="1276"/>
      <c r="R12" s="1277"/>
      <c r="S12" s="1277"/>
      <c r="T12" s="1277"/>
      <c r="U12" s="1277"/>
      <c r="V12" s="1277"/>
      <c r="W12" s="1277"/>
      <c r="X12" s="1277"/>
      <c r="Y12" s="1277"/>
      <c r="Z12" s="1277"/>
      <c r="AA12" s="1277"/>
      <c r="AB12" s="1277"/>
      <c r="AC12" s="1277"/>
      <c r="AD12" s="1277"/>
      <c r="AE12" s="1277"/>
      <c r="AF12" s="1277"/>
      <c r="AG12" s="1278"/>
      <c r="AI12" s="827"/>
    </row>
    <row r="13" spans="1:77" s="540" customFormat="1" ht="35.15" customHeight="1" thickBot="1" x14ac:dyDescent="0.5">
      <c r="A13" s="576"/>
      <c r="B13" s="589">
        <f>VLOOKUP(D8,'DATI EROGAZIONI'!A2:I20,3, FALSE)</f>
        <v>11015901</v>
      </c>
      <c r="C13" s="590">
        <f>VLOOKUP(D8,'DATI EROGAZIONI'!A2:I20,4, FALSE)</f>
        <v>11015901</v>
      </c>
      <c r="D13" s="590">
        <f>VLOOKUP(D8,'DATI EROGAZIONI'!A1:I20,5,FALSE)</f>
        <v>11015901</v>
      </c>
      <c r="E13" s="590">
        <f>VLOOKUP(D8,'DATI EROGAZIONI'!A2:I20,6,FALSE)</f>
        <v>11015901</v>
      </c>
      <c r="F13" s="590">
        <f>VLOOKUP(D8,'DATI EROGAZIONI'!A2:I20,7,FALSE)</f>
        <v>11015901</v>
      </c>
      <c r="G13" s="591">
        <f>SUM(F13+E13+D13+C13+B13)</f>
        <v>55079505</v>
      </c>
      <c r="H13" s="795"/>
      <c r="I13" s="795"/>
      <c r="J13" s="796"/>
      <c r="K13" s="796"/>
      <c r="L13" s="796"/>
      <c r="M13" s="796"/>
      <c r="AI13" s="579"/>
    </row>
    <row r="14" spans="1:77" s="581" customFormat="1" ht="19.5" customHeight="1" thickBot="1" x14ac:dyDescent="0.5">
      <c r="A14" s="580"/>
      <c r="B14" s="540"/>
      <c r="C14" s="540"/>
      <c r="D14" s="540"/>
      <c r="E14" s="540"/>
      <c r="F14" s="540"/>
      <c r="G14" s="540"/>
      <c r="H14" s="540"/>
      <c r="I14" s="1176" t="s">
        <v>265</v>
      </c>
      <c r="J14" s="1177"/>
      <c r="K14" s="1177"/>
      <c r="L14" s="1177"/>
      <c r="M14" s="1177"/>
      <c r="N14" s="1177"/>
      <c r="O14" s="1178"/>
      <c r="P14" s="540"/>
      <c r="Q14" s="1176" t="s">
        <v>266</v>
      </c>
      <c r="R14" s="1177"/>
      <c r="S14" s="1177"/>
      <c r="T14" s="1177"/>
      <c r="U14" s="1177"/>
      <c r="V14" s="1177"/>
      <c r="W14" s="1177"/>
      <c r="X14" s="1178"/>
      <c r="Y14" s="540"/>
      <c r="Z14" s="1176" t="s">
        <v>267</v>
      </c>
      <c r="AA14" s="1177"/>
      <c r="AB14" s="1177"/>
      <c r="AC14" s="1177"/>
      <c r="AD14" s="1177"/>
      <c r="AE14" s="1177"/>
      <c r="AF14" s="1177"/>
      <c r="AG14" s="1177"/>
      <c r="AH14" s="1178"/>
      <c r="AI14" s="579"/>
      <c r="AJ14" s="540"/>
      <c r="AK14" s="540"/>
      <c r="AL14" s="540"/>
      <c r="AM14" s="540"/>
      <c r="AN14" s="540"/>
      <c r="AO14" s="540"/>
      <c r="AP14" s="540"/>
      <c r="AQ14" s="540"/>
      <c r="AR14" s="540"/>
      <c r="AS14" s="540"/>
      <c r="AT14" s="540"/>
      <c r="AU14" s="540"/>
      <c r="AV14" s="540"/>
      <c r="AW14" s="540"/>
      <c r="AX14" s="540"/>
      <c r="AY14" s="540"/>
      <c r="AZ14" s="540"/>
      <c r="BA14" s="540"/>
      <c r="BB14" s="540"/>
      <c r="BC14" s="540"/>
      <c r="BD14" s="540"/>
      <c r="BE14" s="540"/>
      <c r="BF14" s="540"/>
      <c r="BG14" s="540"/>
      <c r="BH14" s="540"/>
      <c r="BI14" s="540"/>
      <c r="BJ14" s="540"/>
      <c r="BK14" s="540"/>
      <c r="BL14" s="540"/>
      <c r="BM14" s="540"/>
      <c r="BN14" s="540"/>
      <c r="BO14" s="540"/>
      <c r="BP14" s="540"/>
      <c r="BQ14" s="540"/>
      <c r="BR14" s="540"/>
      <c r="BS14" s="540"/>
      <c r="BT14" s="540"/>
      <c r="BU14" s="540"/>
      <c r="BV14" s="540"/>
      <c r="BW14" s="540"/>
      <c r="BX14" s="540"/>
      <c r="BY14" s="540"/>
    </row>
    <row r="15" spans="1:77" s="581" customFormat="1" ht="18.5" x14ac:dyDescent="0.45">
      <c r="A15" s="580"/>
      <c r="B15" s="1283" t="s">
        <v>5</v>
      </c>
      <c r="C15" s="1284"/>
      <c r="D15" s="815" t="str">
        <f>IF(VLOOKUP($D$8,CUP!$A$2:$Y$20,2,FALSE)="","",VLOOKUP($D$8,CUP!$A$2:$Y$20,2,FALSE))</f>
        <v>I70B23000050009</v>
      </c>
      <c r="E15" s="815" t="str">
        <f>IF(VLOOKUP($D$8,CUP!$A$2:$Y$20,3,FALSE)="","",VLOOKUP($D$8,CUP!$A$2:$Y$20,3,FALSE))</f>
        <v>E50I23000010002</v>
      </c>
      <c r="F15" s="815" t="str">
        <f>IF(VLOOKUP($D$8,CUP!$A$2:$Y$20,4,FALSE)="","",VLOOKUP($D$8,CUP!$A$2:$Y$20,4,FALSE))</f>
        <v>E70I23000040002</v>
      </c>
      <c r="G15" s="816" t="str">
        <f>IF(VLOOKUP($D$8,CUP!$A$2:$Y$20,5,FALSE)="","",VLOOKUP($D$8,CUP!$A$2:$Y$20,5,FALSE))</f>
        <v>C10B23000020009</v>
      </c>
      <c r="H15" s="540"/>
      <c r="I15" s="1179"/>
      <c r="J15" s="1180"/>
      <c r="K15" s="1180"/>
      <c r="L15" s="1180"/>
      <c r="M15" s="1180"/>
      <c r="N15" s="1180"/>
      <c r="O15" s="1181"/>
      <c r="P15" s="540"/>
      <c r="Q15" s="1179"/>
      <c r="R15" s="1180"/>
      <c r="S15" s="1180"/>
      <c r="T15" s="1180"/>
      <c r="U15" s="1180"/>
      <c r="V15" s="1180"/>
      <c r="W15" s="1180"/>
      <c r="X15" s="1181"/>
      <c r="Y15" s="540"/>
      <c r="Z15" s="1179"/>
      <c r="AA15" s="1180"/>
      <c r="AB15" s="1180"/>
      <c r="AC15" s="1180"/>
      <c r="AD15" s="1180"/>
      <c r="AE15" s="1180"/>
      <c r="AF15" s="1180"/>
      <c r="AG15" s="1180"/>
      <c r="AH15" s="1181"/>
      <c r="AI15" s="579"/>
      <c r="AJ15" s="540"/>
      <c r="AK15" s="540"/>
      <c r="AL15" s="540"/>
      <c r="AM15" s="540"/>
      <c r="AN15" s="540"/>
      <c r="AO15" s="540"/>
      <c r="AP15" s="540"/>
      <c r="AQ15" s="540"/>
      <c r="AR15" s="540"/>
      <c r="AS15" s="540"/>
      <c r="AT15" s="540"/>
      <c r="AU15" s="540"/>
      <c r="AV15" s="540"/>
      <c r="AW15" s="540"/>
      <c r="AX15" s="540"/>
      <c r="AY15" s="540"/>
      <c r="AZ15" s="540"/>
      <c r="BA15" s="540"/>
      <c r="BB15" s="540"/>
      <c r="BC15" s="540"/>
      <c r="BD15" s="540"/>
      <c r="BE15" s="540"/>
      <c r="BF15" s="540"/>
      <c r="BG15" s="540"/>
      <c r="BH15" s="540"/>
      <c r="BI15" s="540"/>
      <c r="BJ15" s="540"/>
      <c r="BK15" s="540"/>
      <c r="BL15" s="540"/>
      <c r="BM15" s="540"/>
      <c r="BN15" s="540"/>
      <c r="BO15" s="540"/>
      <c r="BP15" s="540"/>
      <c r="BQ15" s="540"/>
      <c r="BR15" s="540"/>
      <c r="BS15" s="540"/>
      <c r="BT15" s="540"/>
      <c r="BU15" s="540"/>
      <c r="BV15" s="540"/>
      <c r="BW15" s="540"/>
      <c r="BX15" s="540"/>
      <c r="BY15" s="540"/>
    </row>
    <row r="16" spans="1:77" s="581" customFormat="1" ht="39" customHeight="1" thickBot="1" x14ac:dyDescent="0.5">
      <c r="A16" s="580"/>
      <c r="B16" s="1257" t="s">
        <v>830</v>
      </c>
      <c r="C16" s="1258"/>
      <c r="D16" s="812"/>
      <c r="E16" s="812"/>
      <c r="F16" s="812"/>
      <c r="G16" s="813"/>
      <c r="H16" s="540"/>
      <c r="I16" s="1179"/>
      <c r="J16" s="1180"/>
      <c r="K16" s="1180"/>
      <c r="L16" s="1180"/>
      <c r="M16" s="1180"/>
      <c r="N16" s="1180"/>
      <c r="O16" s="1181"/>
      <c r="P16" s="540"/>
      <c r="Q16" s="1179"/>
      <c r="R16" s="1180"/>
      <c r="S16" s="1180"/>
      <c r="T16" s="1180"/>
      <c r="U16" s="1180"/>
      <c r="V16" s="1180"/>
      <c r="W16" s="1180"/>
      <c r="X16" s="1181"/>
      <c r="Y16" s="540"/>
      <c r="Z16" s="1179"/>
      <c r="AA16" s="1180"/>
      <c r="AB16" s="1180"/>
      <c r="AC16" s="1180"/>
      <c r="AD16" s="1180"/>
      <c r="AE16" s="1180"/>
      <c r="AF16" s="1180"/>
      <c r="AG16" s="1180"/>
      <c r="AH16" s="1181"/>
      <c r="AI16" s="579"/>
      <c r="AJ16" s="540"/>
      <c r="AK16" s="540"/>
      <c r="AL16" s="540"/>
      <c r="AM16" s="540"/>
      <c r="AN16" s="540"/>
      <c r="AO16" s="540"/>
      <c r="AP16" s="540"/>
      <c r="AQ16" s="540"/>
      <c r="AR16" s="540"/>
      <c r="AS16" s="540"/>
      <c r="AT16" s="540"/>
      <c r="AU16" s="540"/>
      <c r="AV16" s="540"/>
      <c r="AW16" s="540"/>
      <c r="AX16" s="540"/>
      <c r="AY16" s="540"/>
      <c r="AZ16" s="540"/>
      <c r="BA16" s="540"/>
      <c r="BB16" s="540"/>
      <c r="BC16" s="540"/>
      <c r="BD16" s="540"/>
      <c r="BE16" s="540"/>
      <c r="BF16" s="540"/>
      <c r="BG16" s="540"/>
      <c r="BH16" s="540"/>
      <c r="BI16" s="540"/>
      <c r="BJ16" s="540"/>
      <c r="BK16" s="540"/>
      <c r="BL16" s="540"/>
      <c r="BM16" s="540"/>
      <c r="BN16" s="540"/>
      <c r="BO16" s="540"/>
      <c r="BP16" s="540"/>
      <c r="BQ16" s="540"/>
      <c r="BR16" s="540"/>
      <c r="BS16" s="540"/>
      <c r="BT16" s="540"/>
      <c r="BU16" s="540"/>
      <c r="BV16" s="540"/>
      <c r="BW16" s="540"/>
      <c r="BX16" s="540"/>
      <c r="BY16" s="540"/>
    </row>
    <row r="17" spans="1:35" ht="44" thickBot="1" x14ac:dyDescent="0.4">
      <c r="A17" s="539"/>
      <c r="B17" s="1282"/>
      <c r="C17" s="1282"/>
      <c r="D17" s="1282"/>
      <c r="E17" s="1282"/>
      <c r="F17" s="1282"/>
      <c r="G17" s="1282"/>
      <c r="I17" s="834" t="s">
        <v>268</v>
      </c>
      <c r="J17" s="835" t="s">
        <v>269</v>
      </c>
      <c r="K17" s="835" t="s">
        <v>270</v>
      </c>
      <c r="L17" s="835" t="s">
        <v>271</v>
      </c>
      <c r="M17" s="835" t="s">
        <v>569</v>
      </c>
      <c r="N17" s="835" t="s">
        <v>272</v>
      </c>
      <c r="O17" s="836" t="s">
        <v>273</v>
      </c>
      <c r="Q17" s="874" t="s">
        <v>268</v>
      </c>
      <c r="R17" s="875" t="s">
        <v>274</v>
      </c>
      <c r="S17" s="875" t="s">
        <v>275</v>
      </c>
      <c r="T17" s="876" t="s">
        <v>272</v>
      </c>
      <c r="U17" s="876" t="s">
        <v>570</v>
      </c>
      <c r="V17" s="876" t="s">
        <v>571</v>
      </c>
      <c r="W17" s="876" t="s">
        <v>273</v>
      </c>
      <c r="X17" s="870" t="s">
        <v>839</v>
      </c>
      <c r="Z17" s="874" t="s">
        <v>268</v>
      </c>
      <c r="AA17" s="875" t="s">
        <v>276</v>
      </c>
      <c r="AB17" s="875" t="s">
        <v>275</v>
      </c>
      <c r="AC17" s="876" t="s">
        <v>272</v>
      </c>
      <c r="AD17" s="876" t="s">
        <v>570</v>
      </c>
      <c r="AE17" s="876" t="s">
        <v>571</v>
      </c>
      <c r="AF17" s="876" t="s">
        <v>273</v>
      </c>
      <c r="AG17" s="876" t="s">
        <v>832</v>
      </c>
      <c r="AH17" s="905" t="s">
        <v>839</v>
      </c>
      <c r="AI17" s="437"/>
    </row>
    <row r="18" spans="1:35" s="540" customFormat="1" ht="39" customHeight="1" x14ac:dyDescent="0.45">
      <c r="A18" s="588"/>
      <c r="B18" s="1283" t="s">
        <v>5</v>
      </c>
      <c r="C18" s="1284"/>
      <c r="D18" s="815" t="str">
        <f>IF(VLOOKUP($D$8,CUP!$A$2:$Y$20,6,FALSE)="","",VLOOKUP($D$8,CUP!$A$2:$Y$20,6,FALSE))</f>
        <v>E99I24001020008</v>
      </c>
      <c r="E18" s="815" t="str">
        <f>IF(VLOOKUP($D$8,CUP!$A$2:$Y$20,7,FALSE)="","",VLOOKUP($D$8,CUP!$A$2:$Y$20,7,FALSE))</f>
        <v>E19I24000840008</v>
      </c>
      <c r="F18" s="815" t="str">
        <f>IF(VLOOKUP($D$8,CUP!$A$2:$Y$20,8,FALSE)="","",VLOOKUP($D$8,CUP!$A$2:$Y$20,8,FALSE))</f>
        <v>I70I24000090005</v>
      </c>
      <c r="G18" s="816" t="str">
        <f>IF(VLOOKUP($D$8,CUP!$A$2:$Y$20,9,FALSE)="","",VLOOKUP($D$8,CUP!$A$2:$Y$20,9,FALSE))</f>
        <v>I70I25000020001</v>
      </c>
      <c r="I18" s="832" t="s">
        <v>8</v>
      </c>
      <c r="J18" s="837">
        <f>U18+AD18</f>
        <v>0</v>
      </c>
      <c r="K18" s="837">
        <f>V18+AE18</f>
        <v>0</v>
      </c>
      <c r="L18" s="837">
        <f>J18-K18</f>
        <v>0</v>
      </c>
      <c r="M18" s="833">
        <f>S18+AB18</f>
        <v>0</v>
      </c>
      <c r="N18" s="1208">
        <f>T18+AC18</f>
        <v>37868375.920000002</v>
      </c>
      <c r="O18" s="838">
        <f>W18+AF18</f>
        <v>0</v>
      </c>
      <c r="Q18" s="1212" t="s">
        <v>8</v>
      </c>
      <c r="R18" s="1213">
        <f>VLOOKUP($D$8,'dati scheda tecnica'!$A$5:$J$23,2,FALSE)</f>
        <v>4405849.79</v>
      </c>
      <c r="S18" s="1213">
        <f>'Urbano.Piano inv. forn'!T72</f>
        <v>0</v>
      </c>
      <c r="T18" s="1227">
        <f>ABS(R18-S18)</f>
        <v>4405849.79</v>
      </c>
      <c r="U18" s="1267">
        <f>'Urbano.Piano inv. forn'!L72</f>
        <v>0</v>
      </c>
      <c r="V18" s="1267">
        <f>'urbano REND FORN_ metano'!U10</f>
        <v>0</v>
      </c>
      <c r="W18" s="1210">
        <f>'urbano REND FORN_ metano'!P10</f>
        <v>0</v>
      </c>
      <c r="X18" s="1211" t="str">
        <f>+IF(W18&gt;S18,"NON congruente","OK")</f>
        <v>OK</v>
      </c>
      <c r="Y18" s="627"/>
      <c r="Z18" s="884" t="s">
        <v>8</v>
      </c>
      <c r="AA18" s="637">
        <f>VLOOKUP($D$8,'dati scheda tecnica'!$L$5:$U$23,2,FALSE)</f>
        <v>33462526.129999999</v>
      </c>
      <c r="AB18" s="638">
        <f>'EXTRAUrbano.Piano inv. forn '!T78</f>
        <v>0</v>
      </c>
      <c r="AC18" s="1226">
        <f>IF(AB19&gt;0,ABS((AA18+AA27)-(AB18+AB27+AB19)),ABS(AA18-AB18))</f>
        <v>33462526.129999999</v>
      </c>
      <c r="AD18" s="640">
        <f>'EXTRAUrbano.Piano inv. forn '!L78</f>
        <v>0</v>
      </c>
      <c r="AE18" s="640">
        <f>'extraurbano REND FORN_ metano'!U10</f>
        <v>0</v>
      </c>
      <c r="AF18" s="760">
        <f>'extraurbano REND FORN_ metano'!P10</f>
        <v>0</v>
      </c>
      <c r="AG18" s="1265" t="str">
        <f>'EXTRAUrbano.Piano inv. forn '!P224</f>
        <v>ok</v>
      </c>
      <c r="AH18" s="871" t="str">
        <f>+IF(AF18&gt;AB18,"NON congruente","OK")</f>
        <v>OK</v>
      </c>
      <c r="AI18" s="579"/>
    </row>
    <row r="19" spans="1:35" s="540" customFormat="1" ht="32.5" customHeight="1" thickBot="1" x14ac:dyDescent="0.5">
      <c r="A19" s="588"/>
      <c r="B19" s="1257" t="s">
        <v>830</v>
      </c>
      <c r="C19" s="1258"/>
      <c r="D19" s="812"/>
      <c r="E19" s="812"/>
      <c r="F19" s="812"/>
      <c r="G19" s="813"/>
      <c r="I19" s="597" t="s">
        <v>279</v>
      </c>
      <c r="J19" s="741">
        <f>AD19</f>
        <v>0</v>
      </c>
      <c r="K19" s="741">
        <f>AE19</f>
        <v>0</v>
      </c>
      <c r="L19" s="741">
        <f t="shared" ref="L19:L22" si="0">J19-K19</f>
        <v>0</v>
      </c>
      <c r="M19" s="641">
        <f>AB19</f>
        <v>0</v>
      </c>
      <c r="N19" s="1209"/>
      <c r="O19" s="642">
        <f>AF19</f>
        <v>0</v>
      </c>
      <c r="Q19" s="1212"/>
      <c r="R19" s="1213"/>
      <c r="S19" s="1213"/>
      <c r="T19" s="1227"/>
      <c r="U19" s="1267"/>
      <c r="V19" s="1267"/>
      <c r="W19" s="1210"/>
      <c r="X19" s="1211"/>
      <c r="Y19" s="627"/>
      <c r="Z19" s="903" t="s">
        <v>279</v>
      </c>
      <c r="AA19" s="644"/>
      <c r="AB19" s="638">
        <f>'EXTRAUrbano.Piano inv. forn '!T272</f>
        <v>0</v>
      </c>
      <c r="AC19" s="1226"/>
      <c r="AD19" s="640">
        <f>'EXTRAUrbano.Piano inv. forn '!L272</f>
        <v>0</v>
      </c>
      <c r="AE19" s="640">
        <f>'EXTRurbanoREND_FORN_ dies_ibrid'!U10</f>
        <v>0</v>
      </c>
      <c r="AF19" s="760">
        <f>'EXTRurbanoREND_FORN_ dies_ibrid'!P10</f>
        <v>0</v>
      </c>
      <c r="AG19" s="1265"/>
      <c r="AH19" s="871" t="str">
        <f>+IF(AF19&gt;AB19,"NON congruente","OK")</f>
        <v>OK</v>
      </c>
      <c r="AI19" s="579"/>
    </row>
    <row r="20" spans="1:35" s="540" customFormat="1" ht="34.5" customHeight="1" thickBot="1" x14ac:dyDescent="0.5">
      <c r="A20" s="588"/>
      <c r="I20" s="636" t="s">
        <v>584</v>
      </c>
      <c r="J20" s="741">
        <f t="shared" ref="J20:K22" si="1">U20+AD20</f>
        <v>0</v>
      </c>
      <c r="K20" s="741">
        <f t="shared" si="1"/>
        <v>0</v>
      </c>
      <c r="L20" s="741">
        <f t="shared" si="0"/>
        <v>0</v>
      </c>
      <c r="M20" s="641">
        <f t="shared" ref="M20:N22" si="2">S20+AB20</f>
        <v>0</v>
      </c>
      <c r="N20" s="742">
        <f t="shared" si="2"/>
        <v>0</v>
      </c>
      <c r="O20" s="642">
        <f>W20+AF20</f>
        <v>0</v>
      </c>
      <c r="Q20" s="885" t="s">
        <v>584</v>
      </c>
      <c r="R20" s="638">
        <f>VLOOKUP($D$8,'dati scheda tecnica'!$A$5:$J$23,3,FALSE)</f>
        <v>0</v>
      </c>
      <c r="S20" s="638">
        <f>'Urbano.Piano inv. forn'!T117</f>
        <v>0</v>
      </c>
      <c r="T20" s="639">
        <f>ABS(R20-S20)</f>
        <v>0</v>
      </c>
      <c r="U20" s="640">
        <f>'Urbano.Piano inv. forn'!L117</f>
        <v>0</v>
      </c>
      <c r="V20" s="640">
        <f>'urbano REND FORN_ ibr_met'!U10</f>
        <v>0</v>
      </c>
      <c r="W20" s="760">
        <f>'urbano REND FORN_ ibr_met'!P10</f>
        <v>0</v>
      </c>
      <c r="X20" s="871" t="str">
        <f>+IF(W20&gt;S20,"NON congruente","OK")</f>
        <v>OK</v>
      </c>
      <c r="Y20" s="627"/>
      <c r="Z20" s="885" t="s">
        <v>584</v>
      </c>
      <c r="AA20" s="637">
        <f>VLOOKUP($D$8,'dati scheda tecnica'!$L$5:$U$23,3,FALSE)</f>
        <v>0</v>
      </c>
      <c r="AB20" s="637">
        <f>'EXTRAUrbano.Piano inv. forn '!T128</f>
        <v>0</v>
      </c>
      <c r="AC20" s="639">
        <f>ABS(AA20-AB20)</f>
        <v>0</v>
      </c>
      <c r="AD20" s="640">
        <f>'EXTRAUrbano.Piano inv. forn '!L128</f>
        <v>0</v>
      </c>
      <c r="AE20" s="640">
        <f>'extraurbano REND FORN_ ibr_met'!U10</f>
        <v>0</v>
      </c>
      <c r="AF20" s="760">
        <f>'extraurbano REND FORN_ ibr_met'!P10</f>
        <v>0</v>
      </c>
      <c r="AG20" s="1265"/>
      <c r="AH20" s="871" t="str">
        <f>+IF(AF20&gt;AB20,"NON congruente","OK")</f>
        <v>OK</v>
      </c>
      <c r="AI20" s="579"/>
    </row>
    <row r="21" spans="1:35" s="540" customFormat="1" ht="30.75" customHeight="1" x14ac:dyDescent="0.45">
      <c r="A21" s="588"/>
      <c r="B21" s="1283" t="s">
        <v>5</v>
      </c>
      <c r="C21" s="1284"/>
      <c r="D21" s="815" t="str">
        <f>IF(VLOOKUP($D$8,CUP!$A$2:$Y$20,10,FALSE)="","",VLOOKUP($D$8,CUP!$A$2:$Y$20,10,FALSE))</f>
        <v>F70B23000010009</v>
      </c>
      <c r="E21" s="815" t="str">
        <f>IF(VLOOKUP($D$8,CUP!$A$2:$Y$20,11,FALSE)="","",VLOOKUP($D$8,CUP!$A$2:$Y$20,11,FALSE))</f>
        <v>F60I23000020009</v>
      </c>
      <c r="F21" s="815" t="str">
        <f>IF(VLOOKUP($D$8,CUP!$A$2:$Y$20,12,FALSE)="","",VLOOKUP($D$8,CUP!$A$2:$Y$20,12,FALSE))</f>
        <v>D90B23000020007</v>
      </c>
      <c r="G21" s="816" t="str">
        <f>IF(VLOOKUP($D$8,CUP!$A$2:$Y$20,13,FALSE)="","",VLOOKUP($D$8,CUP!$A$2:$Y$20,13,FALSE))</f>
        <v>F50B24000010008</v>
      </c>
      <c r="I21" s="601" t="s">
        <v>585</v>
      </c>
      <c r="J21" s="741">
        <f t="shared" si="1"/>
        <v>0</v>
      </c>
      <c r="K21" s="741">
        <f t="shared" si="1"/>
        <v>0</v>
      </c>
      <c r="L21" s="741">
        <f t="shared" si="0"/>
        <v>0</v>
      </c>
      <c r="M21" s="641">
        <f t="shared" si="2"/>
        <v>0</v>
      </c>
      <c r="N21" s="742">
        <f t="shared" si="2"/>
        <v>14424889.699999999</v>
      </c>
      <c r="O21" s="642">
        <f>W21+AF21</f>
        <v>0</v>
      </c>
      <c r="Q21" s="886" t="s">
        <v>585</v>
      </c>
      <c r="R21" s="638">
        <f>VLOOKUP($D$8,'dati scheda tecnica'!$A$5:$J$23,4,FALSE)</f>
        <v>5179575.83</v>
      </c>
      <c r="S21" s="638">
        <f>'Urbano.Piano inv. forn'!T172</f>
        <v>0</v>
      </c>
      <c r="T21" s="639">
        <f>ABS(R21-S21)</f>
        <v>5179575.83</v>
      </c>
      <c r="U21" s="640">
        <f>'Urbano.Piano inv. forn'!L172</f>
        <v>0</v>
      </c>
      <c r="V21" s="640">
        <f>'urbano REND_FORN_ ele '!U10</f>
        <v>0</v>
      </c>
      <c r="W21" s="760">
        <f>'urbano REND_FORN_ ele '!P10</f>
        <v>0</v>
      </c>
      <c r="X21" s="871" t="str">
        <f>+IF(W21&gt;S21,"NON congruente","OK")</f>
        <v>OK</v>
      </c>
      <c r="Y21" s="627"/>
      <c r="Z21" s="886" t="s">
        <v>585</v>
      </c>
      <c r="AA21" s="637">
        <f>VLOOKUP($D$8,'dati scheda tecnica'!$L$5:$U$23,4,FALSE)</f>
        <v>9245313.8699999992</v>
      </c>
      <c r="AB21" s="637">
        <f>'EXTRAUrbano.Piano inv. forn '!T178</f>
        <v>0</v>
      </c>
      <c r="AC21" s="639">
        <f>ABS(AA21-AB21)</f>
        <v>9245313.8699999992</v>
      </c>
      <c r="AD21" s="640">
        <f>'EXTRAUrbano.Piano inv. forn '!L178</f>
        <v>0</v>
      </c>
      <c r="AE21" s="640">
        <f>'extraurbano REND FORN_ ele'!U10</f>
        <v>0</v>
      </c>
      <c r="AF21" s="760">
        <f>'extraurbano REND FORN_ ele'!P10</f>
        <v>0</v>
      </c>
      <c r="AG21" s="1265"/>
      <c r="AH21" s="871" t="str">
        <f>+IF(AF21&gt;AB21,"NON congruente","OK")</f>
        <v>OK</v>
      </c>
      <c r="AI21" s="579"/>
    </row>
    <row r="22" spans="1:35" ht="31" customHeight="1" thickBot="1" x14ac:dyDescent="0.4">
      <c r="A22" s="592"/>
      <c r="B22" s="1257" t="s">
        <v>830</v>
      </c>
      <c r="C22" s="1258"/>
      <c r="D22" s="812"/>
      <c r="E22" s="812"/>
      <c r="F22" s="812"/>
      <c r="G22" s="813"/>
      <c r="I22" s="602" t="s">
        <v>124</v>
      </c>
      <c r="J22" s="741">
        <f t="shared" si="1"/>
        <v>0</v>
      </c>
      <c r="K22" s="741">
        <f t="shared" si="1"/>
        <v>0</v>
      </c>
      <c r="L22" s="741">
        <f t="shared" si="0"/>
        <v>0</v>
      </c>
      <c r="M22" s="641">
        <f t="shared" si="2"/>
        <v>0</v>
      </c>
      <c r="N22" s="742">
        <f t="shared" si="2"/>
        <v>326743.32</v>
      </c>
      <c r="O22" s="642">
        <f>W22+AF22</f>
        <v>0</v>
      </c>
      <c r="Q22" s="887" t="s">
        <v>124</v>
      </c>
      <c r="R22" s="643">
        <f>VLOOKUP($D$8,'dati scheda tecnica'!$A$5:$J$23,5,FALSE)</f>
        <v>0</v>
      </c>
      <c r="S22" s="643">
        <f>'Urbano.Piano inv. forn'!T208</f>
        <v>0</v>
      </c>
      <c r="T22" s="888">
        <f>ABS(R22-S22)</f>
        <v>0</v>
      </c>
      <c r="U22" s="877">
        <f>'Urbano.Piano inv. forn'!L208</f>
        <v>0</v>
      </c>
      <c r="V22" s="877">
        <f>'urbanoREND_FORN_ idrogeno'!U10</f>
        <v>0</v>
      </c>
      <c r="W22" s="889">
        <f>'urbanoREND_FORN_ idrogeno'!P10</f>
        <v>0</v>
      </c>
      <c r="X22" s="878" t="str">
        <f t="shared" ref="X22" si="3">+IF(W22&gt;S22,"NON congruente","OK")</f>
        <v>OK</v>
      </c>
      <c r="Y22" s="1"/>
      <c r="Z22" s="887" t="s">
        <v>124</v>
      </c>
      <c r="AA22" s="906">
        <f>VLOOKUP($D$8,'dati scheda tecnica'!$L$5:$U$23,5,FALSE)</f>
        <v>326743.32</v>
      </c>
      <c r="AB22" s="906">
        <f>'EXTRAUrbano.Piano inv. forn '!T212</f>
        <v>0</v>
      </c>
      <c r="AC22" s="888">
        <f>ABS(AA22-AB22)</f>
        <v>326743.32</v>
      </c>
      <c r="AD22" s="877">
        <f>'EXTRAUrbano.Piano inv. forn '!L212</f>
        <v>0</v>
      </c>
      <c r="AE22" s="877">
        <f>'eXTRAurbanoREND_FORN_ idrogeno'!U10</f>
        <v>0</v>
      </c>
      <c r="AF22" s="889">
        <f>'eXTRAurbanoREND_FORN_ idrogeno'!P10</f>
        <v>0</v>
      </c>
      <c r="AG22" s="1266"/>
      <c r="AH22" s="878" t="str">
        <f>+IF(AF22&gt;AB22,"NON congruente","OK")</f>
        <v>OK</v>
      </c>
      <c r="AI22" s="437"/>
    </row>
    <row r="23" spans="1:35" ht="21" customHeight="1" thickBot="1" x14ac:dyDescent="0.4">
      <c r="A23" s="593"/>
      <c r="I23" s="598" t="s">
        <v>568</v>
      </c>
      <c r="J23" s="808">
        <f>SUM(J18:J22)</f>
        <v>0</v>
      </c>
      <c r="K23" s="808">
        <f t="shared" ref="K23:L23" si="4">SUM(K18:K22)</f>
        <v>0</v>
      </c>
      <c r="L23" s="808">
        <f t="shared" si="4"/>
        <v>0</v>
      </c>
      <c r="M23" s="809">
        <f t="shared" ref="M23:O23" si="5">SUM(M18:M22)</f>
        <v>0</v>
      </c>
      <c r="N23" s="810">
        <f t="shared" si="5"/>
        <v>52620008.940000005</v>
      </c>
      <c r="O23" s="811">
        <f t="shared" si="5"/>
        <v>0</v>
      </c>
      <c r="Q23" s="890" t="s">
        <v>568</v>
      </c>
      <c r="R23" s="891">
        <f t="shared" ref="R23:W23" si="6">SUM(R18:R22)</f>
        <v>9585425.620000001</v>
      </c>
      <c r="S23" s="891">
        <f t="shared" si="6"/>
        <v>0</v>
      </c>
      <c r="T23" s="872">
        <f t="shared" si="6"/>
        <v>9585425.620000001</v>
      </c>
      <c r="U23" s="873">
        <f t="shared" si="6"/>
        <v>0</v>
      </c>
      <c r="V23" s="873">
        <f t="shared" si="6"/>
        <v>0</v>
      </c>
      <c r="W23" s="892">
        <f t="shared" si="6"/>
        <v>0</v>
      </c>
      <c r="X23" s="893"/>
      <c r="Y23" s="1"/>
      <c r="Z23" s="890" t="s">
        <v>568</v>
      </c>
      <c r="AA23" s="891">
        <f t="shared" ref="AA23:AF23" si="7">SUM(AA18:AA22)</f>
        <v>43034583.32</v>
      </c>
      <c r="AB23" s="891">
        <f t="shared" si="7"/>
        <v>0</v>
      </c>
      <c r="AC23" s="872">
        <f t="shared" si="7"/>
        <v>43034583.32</v>
      </c>
      <c r="AD23" s="873">
        <f t="shared" si="7"/>
        <v>0</v>
      </c>
      <c r="AE23" s="873">
        <f t="shared" si="7"/>
        <v>0</v>
      </c>
      <c r="AF23" s="891">
        <f t="shared" si="7"/>
        <v>0</v>
      </c>
      <c r="AG23" s="907"/>
      <c r="AI23" s="437"/>
    </row>
    <row r="24" spans="1:35" ht="33.65" customHeight="1" thickBot="1" x14ac:dyDescent="0.4">
      <c r="A24" s="593"/>
      <c r="B24" s="1283" t="s">
        <v>5</v>
      </c>
      <c r="C24" s="1284"/>
      <c r="D24" s="815" t="str">
        <f>IF(VLOOKUP($D$8,CUP!$A$2:$Y$20,14,FALSE)="","",VLOOKUP($D$8,CUP!$A$2:$Y$20,14,FALSE))</f>
        <v>I70I24000100001</v>
      </c>
      <c r="E24" s="815" t="str">
        <f>IF(VLOOKUP($D$8,CUP!$A$2:$Y$20,15,FALSE)="","",VLOOKUP($D$8,CUP!$A$2:$Y$20,15,FALSE))</f>
        <v>F70I24000030002</v>
      </c>
      <c r="F24" s="815" t="str">
        <f>IF(VLOOKUP($D$8,CUP!$A$2:$Y$20,16,FALSE)="","",VLOOKUP($D$8,CUP!$A$2:$Y$20,16,FALSE))</f>
        <v>H30I24000000009</v>
      </c>
      <c r="G24" s="816" t="str">
        <f>IF(VLOOKUP($D$8,CUP!$A$2:$Y$20,17,FALSE)="","",VLOOKUP($D$8,CUP!$A$2:$Y$20,17,FALSE))</f>
        <v>B70B23000030009</v>
      </c>
      <c r="I24" s="798"/>
      <c r="J24" s="799"/>
      <c r="K24" s="799"/>
      <c r="L24" s="799"/>
      <c r="M24" s="799"/>
      <c r="N24" s="797"/>
      <c r="O24" s="797"/>
      <c r="Q24" s="798"/>
      <c r="R24" s="798"/>
      <c r="S24" s="800"/>
      <c r="T24" s="797"/>
      <c r="U24" s="797"/>
      <c r="V24" s="797"/>
      <c r="W24" s="797"/>
      <c r="X24" s="797"/>
      <c r="Z24" s="798"/>
      <c r="AA24" s="798"/>
      <c r="AB24" s="800"/>
      <c r="AC24" s="797"/>
      <c r="AD24" s="797"/>
      <c r="AE24" s="797"/>
      <c r="AF24" s="797"/>
      <c r="AI24" s="437"/>
    </row>
    <row r="25" spans="1:35" s="595" customFormat="1" ht="36" customHeight="1" thickBot="1" x14ac:dyDescent="0.4">
      <c r="A25" s="594"/>
      <c r="B25" s="1257" t="s">
        <v>830</v>
      </c>
      <c r="C25" s="1258"/>
      <c r="D25" s="812"/>
      <c r="E25" s="812"/>
      <c r="F25" s="812"/>
      <c r="G25" s="813"/>
      <c r="I25" s="1176" t="s">
        <v>281</v>
      </c>
      <c r="J25" s="1177"/>
      <c r="K25" s="1177"/>
      <c r="L25" s="1177"/>
      <c r="M25" s="1177"/>
      <c r="N25" s="1177"/>
      <c r="O25" s="1178"/>
      <c r="Q25" s="1176" t="s">
        <v>282</v>
      </c>
      <c r="R25" s="1177"/>
      <c r="S25" s="1177"/>
      <c r="T25" s="1177"/>
      <c r="U25" s="1177"/>
      <c r="V25" s="1177"/>
      <c r="W25" s="1177"/>
      <c r="X25" s="1178"/>
      <c r="Z25" s="1176" t="s">
        <v>283</v>
      </c>
      <c r="AA25" s="1177"/>
      <c r="AB25" s="1177"/>
      <c r="AC25" s="1177"/>
      <c r="AD25" s="1177"/>
      <c r="AE25" s="1177"/>
      <c r="AF25" s="1177"/>
      <c r="AG25" s="1177"/>
      <c r="AH25" s="1178"/>
      <c r="AI25" s="828"/>
    </row>
    <row r="26" spans="1:35" s="595" customFormat="1" ht="45" customHeight="1" thickBot="1" x14ac:dyDescent="0.4">
      <c r="A26" s="594"/>
      <c r="H26" s="801"/>
      <c r="I26" s="834" t="s">
        <v>268</v>
      </c>
      <c r="J26" s="1250" t="s">
        <v>569</v>
      </c>
      <c r="K26" s="1250"/>
      <c r="L26" s="1250"/>
      <c r="M26" s="1250"/>
      <c r="N26" s="835" t="s">
        <v>272</v>
      </c>
      <c r="O26" s="836" t="s">
        <v>273</v>
      </c>
      <c r="Q26" s="874" t="s">
        <v>268</v>
      </c>
      <c r="R26" s="875" t="s">
        <v>276</v>
      </c>
      <c r="S26" s="875" t="s">
        <v>275</v>
      </c>
      <c r="T26" s="876" t="s">
        <v>272</v>
      </c>
      <c r="U26" s="1225" t="s">
        <v>273</v>
      </c>
      <c r="V26" s="1225"/>
      <c r="W26" s="876" t="s">
        <v>284</v>
      </c>
      <c r="X26" s="870" t="s">
        <v>839</v>
      </c>
      <c r="Z26" s="874" t="s">
        <v>268</v>
      </c>
      <c r="AA26" s="875" t="s">
        <v>276</v>
      </c>
      <c r="AB26" s="875" t="s">
        <v>275</v>
      </c>
      <c r="AC26" s="1225" t="s">
        <v>272</v>
      </c>
      <c r="AD26" s="1225"/>
      <c r="AE26" s="1225"/>
      <c r="AF26" s="876" t="s">
        <v>273</v>
      </c>
      <c r="AG26" s="876" t="s">
        <v>284</v>
      </c>
      <c r="AH26" s="905" t="s">
        <v>839</v>
      </c>
      <c r="AI26" s="828"/>
    </row>
    <row r="27" spans="1:35" ht="34" customHeight="1" x14ac:dyDescent="0.35">
      <c r="A27" s="593"/>
      <c r="B27" s="1283" t="s">
        <v>5</v>
      </c>
      <c r="C27" s="1284"/>
      <c r="D27" s="815" t="str">
        <f>IF(VLOOKUP($D$8,CUP!$A$2:$Y$20,18,FALSE)="","",VLOOKUP($D$8,CUP!$A$2:$Y$20,18,FALSE))</f>
        <v>D40B23000000007</v>
      </c>
      <c r="E27" s="815" t="str">
        <f>IF(VLOOKUP($D$8,CUP!$A$2:$Y$20,19,FALSE)="","",VLOOKUP($D$8,CUP!$A$2:$Y$20,19,FALSE))</f>
        <v>B30I24000010001</v>
      </c>
      <c r="F27" s="815" t="str">
        <f>IF(VLOOKUP($D$8,CUP!$A$2:$Y$20,20,FALSE)="","",VLOOKUP($D$8,CUP!$A$2:$Y$20,20,FALSE))</f>
        <v>B40I24000010001</v>
      </c>
      <c r="G27" s="816" t="str">
        <f>IF(VLOOKUP($D$8,CUP!$A$2:$Y$20,21,FALSE)="","",VLOOKUP($D$8,CUP!$A$2:$Y$20,21,FALSE))</f>
        <v>B80I24000000001</v>
      </c>
      <c r="I27" s="832" t="s">
        <v>8</v>
      </c>
      <c r="J27" s="1251">
        <f>S27+AB27</f>
        <v>0</v>
      </c>
      <c r="K27" s="1251"/>
      <c r="L27" s="1251"/>
      <c r="M27" s="1251"/>
      <c r="N27" s="839">
        <f>T27+AC27</f>
        <v>1371653.32</v>
      </c>
      <c r="O27" s="838">
        <f>U27+AF27</f>
        <v>0</v>
      </c>
      <c r="Q27" s="884" t="s">
        <v>8</v>
      </c>
      <c r="R27" s="638">
        <f>VLOOKUP($D$8,'dati scheda tecnica'!$A$5:$J$23,7,FALSE)</f>
        <v>0</v>
      </c>
      <c r="S27" s="638">
        <f>'urbano_PIANO_INV-INFR'!G63</f>
        <v>0</v>
      </c>
      <c r="T27" s="894">
        <f>ABS(R27-S27)</f>
        <v>0</v>
      </c>
      <c r="U27" s="1213">
        <f>'urbano rend_infr_met'!P9</f>
        <v>0</v>
      </c>
      <c r="V27" s="1213"/>
      <c r="W27" s="895" t="str">
        <f>IF(S27&lt;=((S27+S18+S20)*0.3),"OK","NON VERIFICATO")</f>
        <v>OK</v>
      </c>
      <c r="X27" s="879" t="str">
        <f>+IF(U27&gt;S27,"NON congruente","OK")</f>
        <v>OK</v>
      </c>
      <c r="Y27" s="1"/>
      <c r="Z27" s="884" t="s">
        <v>8</v>
      </c>
      <c r="AA27" s="637">
        <f>VLOOKUP($D$8,'dati scheda tecnica'!$L$5:$U$23,7,FALSE)</f>
        <v>1371653.32</v>
      </c>
      <c r="AB27" s="638">
        <f>'EXTRA-urbano_PIANO_INV-INFR '!G65</f>
        <v>0</v>
      </c>
      <c r="AC27" s="1226">
        <f>IF(AB19&gt;0,0,ABS(AA27-AB27))</f>
        <v>1371653.32</v>
      </c>
      <c r="AD27" s="1226"/>
      <c r="AE27" s="1226"/>
      <c r="AF27" s="760">
        <f>'EXTRAurbano rend_infr_met '!P9</f>
        <v>0</v>
      </c>
      <c r="AG27" s="909" t="str">
        <f>IF(AB27&lt;=((AB27+AB18+AB20)*0.3),"OK","NON VERIFICATO")</f>
        <v>OK</v>
      </c>
      <c r="AH27" s="871" t="str">
        <f>+IF(AF27&gt;AB27,"NON congruente","OK")</f>
        <v>OK</v>
      </c>
      <c r="AI27" s="437"/>
    </row>
    <row r="28" spans="1:35" ht="38.15" customHeight="1" thickBot="1" x14ac:dyDescent="0.4">
      <c r="A28" s="593"/>
      <c r="B28" s="1257" t="s">
        <v>830</v>
      </c>
      <c r="C28" s="1258"/>
      <c r="D28" s="812"/>
      <c r="E28" s="812"/>
      <c r="F28" s="812"/>
      <c r="G28" s="813"/>
      <c r="I28" s="601" t="s">
        <v>585</v>
      </c>
      <c r="J28" s="1213">
        <f>S28+AB28</f>
        <v>0</v>
      </c>
      <c r="K28" s="1213"/>
      <c r="L28" s="1213"/>
      <c r="M28" s="1213"/>
      <c r="N28" s="742">
        <f>T28+AC28</f>
        <v>1087842.74</v>
      </c>
      <c r="O28" s="642">
        <f>U28+AF28</f>
        <v>0</v>
      </c>
      <c r="Q28" s="886" t="s">
        <v>54</v>
      </c>
      <c r="R28" s="638">
        <f>VLOOKUP($D$8,'dati scheda tecnica'!$A$5:$J$23,8,FALSE)</f>
        <v>1087842.74</v>
      </c>
      <c r="S28" s="638">
        <f>'urbano_PIANO_INV-INFR'!G95</f>
        <v>0</v>
      </c>
      <c r="T28" s="894">
        <f t="shared" ref="T28:T29" si="8">ABS(R28-S28)</f>
        <v>1087842.74</v>
      </c>
      <c r="U28" s="1213">
        <f>'urbano rend_infr_met'!P10</f>
        <v>0</v>
      </c>
      <c r="V28" s="1213"/>
      <c r="W28" s="895" t="str">
        <f>IF(S28&lt;=((S28+S21)*0.3),"OK","NON VERIFICATO")</f>
        <v>OK</v>
      </c>
      <c r="X28" s="879" t="str">
        <f t="shared" ref="X28:X29" si="9">+IF(U28&gt;S28,"NON congruente","OK")</f>
        <v>OK</v>
      </c>
      <c r="Y28" s="1"/>
      <c r="Z28" s="886" t="s">
        <v>54</v>
      </c>
      <c r="AA28" s="637">
        <f>VLOOKUP($D$8,'dati scheda tecnica'!$L$5:$U$23,8,FALSE)</f>
        <v>0</v>
      </c>
      <c r="AB28" s="637">
        <f>'EXTRA-urbano_PIANO_INV-INFR '!G94</f>
        <v>0</v>
      </c>
      <c r="AC28" s="1227">
        <f>ABS(AA28-AB28)</f>
        <v>0</v>
      </c>
      <c r="AD28" s="1227"/>
      <c r="AE28" s="1227"/>
      <c r="AF28" s="760">
        <f>'extraurb rend_infr_elet'!P9</f>
        <v>0</v>
      </c>
      <c r="AG28" s="909" t="str">
        <f>IF(AB28&lt;=((AB28+AB21)*0.3),"OK","NON VERIFICATO")</f>
        <v>OK</v>
      </c>
      <c r="AH28" s="871" t="str">
        <f>+IF(AF28&gt;AB28,"NON congruente","OK")</f>
        <v>OK</v>
      </c>
      <c r="AI28" s="437"/>
    </row>
    <row r="29" spans="1:35" ht="32.15" customHeight="1" thickBot="1" x14ac:dyDescent="0.4">
      <c r="A29" s="802"/>
      <c r="I29" s="602" t="s">
        <v>124</v>
      </c>
      <c r="J29" s="1213">
        <f>S29+AB29</f>
        <v>0</v>
      </c>
      <c r="K29" s="1213"/>
      <c r="L29" s="1213"/>
      <c r="M29" s="1213"/>
      <c r="N29" s="742">
        <f>T29+AC29</f>
        <v>0</v>
      </c>
      <c r="O29" s="642">
        <f>U29+AF29</f>
        <v>0</v>
      </c>
      <c r="Q29" s="887" t="s">
        <v>124</v>
      </c>
      <c r="R29" s="643">
        <f>VLOOKUP($D$8,'dati scheda tecnica'!$A$5:$J$23,9,FALSE)</f>
        <v>0</v>
      </c>
      <c r="S29" s="643">
        <f>'urbano_PIANO_INV-INFR'!G126</f>
        <v>0</v>
      </c>
      <c r="T29" s="896">
        <f t="shared" si="8"/>
        <v>0</v>
      </c>
      <c r="U29" s="1229">
        <f>'urbano rend_infr_met'!P11</f>
        <v>0</v>
      </c>
      <c r="V29" s="1229"/>
      <c r="W29" s="897" t="str">
        <f>IF(S29&lt;=((S29+S22)*0.3),"OK","NON VERIFICATO")</f>
        <v>OK</v>
      </c>
      <c r="X29" s="880" t="str">
        <f t="shared" si="9"/>
        <v>OK</v>
      </c>
      <c r="Y29" s="1"/>
      <c r="Z29" s="887" t="s">
        <v>124</v>
      </c>
      <c r="AA29" s="906">
        <f>VLOOKUP($D$8,'dati scheda tecnica'!$L$5:$U$23,9,FALSE)</f>
        <v>0</v>
      </c>
      <c r="AB29" s="906">
        <f>'EXTRA-urbano_PIANO_INV-INFR '!G122</f>
        <v>0</v>
      </c>
      <c r="AC29" s="1228">
        <f>ABS(AA29-AB29)</f>
        <v>0</v>
      </c>
      <c r="AD29" s="1228"/>
      <c r="AE29" s="1228"/>
      <c r="AF29" s="889">
        <f>'EXTRAurbano rend_infr_idrogeno'!P9</f>
        <v>0</v>
      </c>
      <c r="AG29" s="910" t="str">
        <f>IF(AB29&lt;=((AB29+AB22)*0.3),"OK","NON VERIFICATO")</f>
        <v>OK</v>
      </c>
      <c r="AH29" s="878" t="str">
        <f>+IF(AF29&gt;AB29,"NON congruente","OK")</f>
        <v>OK</v>
      </c>
      <c r="AI29" s="437"/>
    </row>
    <row r="30" spans="1:35" ht="28.5" customHeight="1" thickBot="1" x14ac:dyDescent="0.4">
      <c r="A30" s="539"/>
      <c r="B30" s="1283" t="s">
        <v>5</v>
      </c>
      <c r="C30" s="1284"/>
      <c r="D30" s="815" t="str">
        <f>IF(VLOOKUP($D$8,CUP!$A$2:$Y$20,22,FALSE)="","",VLOOKUP($D$8,CUP!$A$2:$Y$20,22,FALSE))</f>
        <v>F20I24000010001</v>
      </c>
      <c r="E30" s="815" t="str">
        <f>IF(VLOOKUP($D$8,CUP!$A$2:$Y$20,23,FALSE)="","",VLOOKUP($D$8,CUP!$A$2:$Y$20,23,FALSE))</f>
        <v>F10I24000020001</v>
      </c>
      <c r="F30" s="815" t="str">
        <f>IF(VLOOKUP($D$8,CUP!$A$2:$Y$20,24,FALSE)="","",VLOOKUP($D$8,CUP!$A$2:$Y$20,4,FALSE))</f>
        <v>E70I23000040002</v>
      </c>
      <c r="G30" s="816" t="str">
        <f>IF(VLOOKUP($D$8,CUP!$A$2:$Y$20,25,FALSE)="","",VLOOKUP($D$8,CUP!$A$2:$Y$20,25,FALSE))</f>
        <v>G39B23000460001</v>
      </c>
      <c r="I30" s="775" t="s">
        <v>566</v>
      </c>
      <c r="J30" s="1217">
        <f>S30+AB30</f>
        <v>0</v>
      </c>
      <c r="K30" s="1217"/>
      <c r="L30" s="1217"/>
      <c r="M30" s="1217"/>
      <c r="N30" s="745">
        <f>SUM(N27:N29)</f>
        <v>2459496.06</v>
      </c>
      <c r="O30" s="776">
        <f>W30+AF30</f>
        <v>0</v>
      </c>
      <c r="Q30" s="898" t="s">
        <v>566</v>
      </c>
      <c r="R30" s="882">
        <f>SUM(R27:R29)</f>
        <v>1087842.74</v>
      </c>
      <c r="S30" s="882">
        <f t="shared" ref="S30:T30" si="10">SUM(S27:S29)</f>
        <v>0</v>
      </c>
      <c r="T30" s="883">
        <f t="shared" si="10"/>
        <v>1087842.74</v>
      </c>
      <c r="U30" s="1230">
        <f>SUM(V27:V29)</f>
        <v>0</v>
      </c>
      <c r="V30" s="1231"/>
      <c r="W30" s="899"/>
      <c r="X30" s="900"/>
      <c r="Y30" s="302"/>
      <c r="Z30" s="908" t="s">
        <v>566</v>
      </c>
      <c r="AA30" s="881">
        <f>SUM(AA27:AA29)</f>
        <v>1371653.32</v>
      </c>
      <c r="AB30" s="881">
        <f t="shared" ref="AB30" si="11">SUM(AB27:AB29)</f>
        <v>0</v>
      </c>
      <c r="AC30" s="1219">
        <f>SUM(AC27:AE29)</f>
        <v>1371653.32</v>
      </c>
      <c r="AD30" s="1220"/>
      <c r="AE30" s="1221"/>
      <c r="AF30" s="881">
        <f t="shared" ref="AF30" si="12">SUM(AF27:AF29)</f>
        <v>0</v>
      </c>
      <c r="AG30" s="911"/>
      <c r="AI30" s="437"/>
    </row>
    <row r="31" spans="1:35" ht="30.65" customHeight="1" thickBot="1" x14ac:dyDescent="0.5">
      <c r="A31" s="539"/>
      <c r="B31" s="1257" t="s">
        <v>830</v>
      </c>
      <c r="C31" s="1258"/>
      <c r="D31" s="812"/>
      <c r="E31" s="812"/>
      <c r="F31" s="812"/>
      <c r="G31" s="813"/>
      <c r="I31" s="777" t="s">
        <v>567</v>
      </c>
      <c r="J31" s="1218">
        <f>J30+M23</f>
        <v>0</v>
      </c>
      <c r="K31" s="1218"/>
      <c r="L31" s="1218"/>
      <c r="M31" s="1218"/>
      <c r="N31" s="778">
        <f>N30+N23</f>
        <v>55079505.000000007</v>
      </c>
      <c r="O31" s="779">
        <f>O30+O23</f>
        <v>0</v>
      </c>
      <c r="P31" s="540"/>
      <c r="Q31" s="898" t="s">
        <v>286</v>
      </c>
      <c r="R31" s="902">
        <f>R30+R23</f>
        <v>10673268.360000001</v>
      </c>
      <c r="S31" s="902">
        <f>S30+S23</f>
        <v>0</v>
      </c>
      <c r="T31" s="883">
        <f>T30+T23</f>
        <v>10673268.360000001</v>
      </c>
      <c r="U31" s="1232">
        <f>U30+V23</f>
        <v>0</v>
      </c>
      <c r="V31" s="1233"/>
      <c r="W31" s="900"/>
      <c r="X31" s="900"/>
      <c r="Y31" s="1"/>
      <c r="Z31" s="901" t="s">
        <v>286</v>
      </c>
      <c r="AA31" s="902">
        <f>AA30+AA23</f>
        <v>44406236.640000001</v>
      </c>
      <c r="AB31" s="902">
        <f>AB30+AB23</f>
        <v>0</v>
      </c>
      <c r="AC31" s="1222">
        <f>AC30+AC23</f>
        <v>44406236.640000001</v>
      </c>
      <c r="AD31" s="1223"/>
      <c r="AE31" s="1224"/>
      <c r="AF31" s="902">
        <f>AF30+AF23</f>
        <v>0</v>
      </c>
      <c r="AG31" s="904"/>
      <c r="AI31" s="437"/>
    </row>
    <row r="32" spans="1:35" ht="15" customHeight="1" thickBot="1" x14ac:dyDescent="0.4">
      <c r="A32" s="539"/>
      <c r="AI32" s="437"/>
    </row>
    <row r="33" spans="1:35" ht="34.5" customHeight="1" thickBot="1" x14ac:dyDescent="0.4">
      <c r="A33" s="539"/>
      <c r="B33" s="1296" t="s">
        <v>572</v>
      </c>
      <c r="C33" s="1297"/>
      <c r="D33" s="1297"/>
      <c r="E33" s="1298"/>
      <c r="F33" s="1294">
        <f>O31</f>
        <v>0</v>
      </c>
      <c r="G33" s="1295"/>
      <c r="I33" s="1247" t="s">
        <v>285</v>
      </c>
      <c r="J33" s="1248"/>
      <c r="K33" s="1248"/>
      <c r="L33" s="1249"/>
      <c r="M33" s="823">
        <f>G13-F33-M35-F39</f>
        <v>38555653.5</v>
      </c>
      <c r="N33" s="821"/>
      <c r="O33" s="1182" t="s">
        <v>840</v>
      </c>
      <c r="P33" s="1183"/>
      <c r="Q33" s="1183"/>
      <c r="R33" s="1183"/>
      <c r="S33" s="1184" t="str">
        <f>IF(AND(G13=(R31+AA31),G13&gt;=(S31+AB31)),"OK","Attenzione Piano di investimento superiore alla scheda tecnica")</f>
        <v>OK</v>
      </c>
      <c r="T33" s="1185"/>
      <c r="U33" s="869"/>
      <c r="V33" s="869"/>
      <c r="W33" s="869"/>
      <c r="X33" s="869"/>
      <c r="Y33" s="869"/>
      <c r="Z33" s="869"/>
      <c r="AA33" s="869"/>
      <c r="AB33" s="869"/>
      <c r="AC33" s="869"/>
      <c r="AD33" s="869"/>
      <c r="AE33" s="869"/>
      <c r="AF33" s="869"/>
      <c r="AG33" s="869"/>
      <c r="AI33" s="437"/>
    </row>
    <row r="34" spans="1:35" ht="19" customHeight="1" thickBot="1" x14ac:dyDescent="0.4">
      <c r="A34" s="539"/>
      <c r="B34" s="818"/>
      <c r="C34" s="818"/>
      <c r="D34" s="818"/>
      <c r="E34" s="818"/>
      <c r="F34" s="819"/>
      <c r="G34" s="819"/>
      <c r="I34" s="1293"/>
      <c r="J34" s="1293"/>
      <c r="K34" s="824"/>
      <c r="L34" s="824"/>
      <c r="M34" s="824"/>
      <c r="N34" s="820"/>
      <c r="O34" s="869"/>
      <c r="P34" s="869"/>
      <c r="Q34" s="869"/>
      <c r="R34" s="869"/>
      <c r="S34" s="869"/>
      <c r="T34" s="869"/>
      <c r="U34" s="869"/>
      <c r="V34" s="869"/>
      <c r="W34" s="869"/>
      <c r="X34" s="869"/>
      <c r="Y34" s="869"/>
      <c r="Z34" s="869"/>
      <c r="AA34" s="869"/>
      <c r="AB34" s="869"/>
      <c r="AC34" s="869"/>
      <c r="AD34" s="869"/>
      <c r="AE34" s="869"/>
      <c r="AF34" s="869"/>
      <c r="AG34" s="869"/>
      <c r="AI34" s="437"/>
    </row>
    <row r="35" spans="1:35" ht="39" customHeight="1" thickBot="1" x14ac:dyDescent="0.4">
      <c r="A35" s="541"/>
      <c r="B35" s="1290" t="s">
        <v>837</v>
      </c>
      <c r="C35" s="1291"/>
      <c r="D35" s="1291"/>
      <c r="E35" s="1292"/>
      <c r="F35" s="1189">
        <v>0</v>
      </c>
      <c r="G35" s="1190"/>
      <c r="I35" s="1287" t="s">
        <v>278</v>
      </c>
      <c r="J35" s="1288"/>
      <c r="K35" s="1288"/>
      <c r="L35" s="1289"/>
      <c r="M35" s="825">
        <f>VLOOKUP($D$8,'DATI EROGAZIONI'!A2:H20,8,FALSE)</f>
        <v>16523851.5</v>
      </c>
      <c r="N35" s="822"/>
      <c r="O35" s="1191" t="str">
        <f>IF(N31&lt;=M37,"ok","ATTENZIONE!!! piano di investimento NON compatibile con scheda tecnica di cui all'art. 3 c. 1 DI 81/2020")</f>
        <v>ATTENZIONE!!! piano di investimento NON compatibile con scheda tecnica di cui all'art. 3 c. 1 DI 81/2020</v>
      </c>
      <c r="P35" s="1192"/>
      <c r="Q35" s="1192"/>
      <c r="R35" s="1192"/>
      <c r="S35" s="1192"/>
      <c r="T35" s="1192"/>
      <c r="U35" s="1192"/>
      <c r="V35" s="1192"/>
      <c r="W35" s="1192"/>
      <c r="X35" s="1192"/>
      <c r="Y35" s="1192"/>
      <c r="Z35" s="1192"/>
      <c r="AA35" s="1192"/>
      <c r="AB35" s="1192"/>
      <c r="AC35" s="1192"/>
      <c r="AD35" s="1192"/>
      <c r="AE35" s="1192"/>
      <c r="AF35" s="1192"/>
      <c r="AG35" s="1193"/>
      <c r="AI35" s="437"/>
    </row>
    <row r="36" spans="1:35" ht="15" customHeight="1" thickBot="1" x14ac:dyDescent="0.4">
      <c r="A36" s="539"/>
      <c r="I36" s="826"/>
      <c r="J36" s="826"/>
      <c r="K36" s="826"/>
      <c r="L36" s="826"/>
      <c r="M36" s="826"/>
      <c r="O36" s="1194"/>
      <c r="P36" s="1195"/>
      <c r="Q36" s="1195"/>
      <c r="R36" s="1195"/>
      <c r="S36" s="1195"/>
      <c r="T36" s="1195"/>
      <c r="U36" s="1195"/>
      <c r="V36" s="1195"/>
      <c r="W36" s="1195"/>
      <c r="X36" s="1195"/>
      <c r="Y36" s="1195"/>
      <c r="Z36" s="1195"/>
      <c r="AA36" s="1195"/>
      <c r="AB36" s="1195"/>
      <c r="AC36" s="1195"/>
      <c r="AD36" s="1195"/>
      <c r="AE36" s="1195"/>
      <c r="AF36" s="1195"/>
      <c r="AG36" s="1196"/>
      <c r="AI36" s="437"/>
    </row>
    <row r="37" spans="1:35" ht="41.15" customHeight="1" thickBot="1" x14ac:dyDescent="0.4">
      <c r="A37" s="539"/>
      <c r="B37" s="1252" t="s">
        <v>287</v>
      </c>
      <c r="C37" s="1253"/>
      <c r="D37" s="1253"/>
      <c r="E37" s="1254"/>
      <c r="F37" s="1255">
        <f>F33-F35</f>
        <v>0</v>
      </c>
      <c r="G37" s="1256"/>
      <c r="I37" s="1285" t="s">
        <v>586</v>
      </c>
      <c r="J37" s="1286"/>
      <c r="K37" s="1286"/>
      <c r="L37" s="1286"/>
      <c r="M37" s="823">
        <f>G13*0.3</f>
        <v>16523851.5</v>
      </c>
      <c r="N37" s="821"/>
      <c r="O37" s="1197"/>
      <c r="P37" s="1198"/>
      <c r="Q37" s="1198"/>
      <c r="R37" s="1198"/>
      <c r="S37" s="1198"/>
      <c r="T37" s="1198"/>
      <c r="U37" s="1198"/>
      <c r="V37" s="1198"/>
      <c r="W37" s="1198"/>
      <c r="X37" s="1198"/>
      <c r="Y37" s="1198"/>
      <c r="Z37" s="1198"/>
      <c r="AA37" s="1198"/>
      <c r="AB37" s="1198"/>
      <c r="AC37" s="1198"/>
      <c r="AD37" s="1198"/>
      <c r="AE37" s="1198"/>
      <c r="AF37" s="1198"/>
      <c r="AG37" s="1199"/>
      <c r="AI37" s="437"/>
    </row>
    <row r="38" spans="1:35" ht="19" customHeight="1" thickBot="1" x14ac:dyDescent="0.4">
      <c r="A38" s="539"/>
      <c r="P38" s="817"/>
      <c r="Q38" s="817"/>
      <c r="R38" s="817"/>
      <c r="S38" s="817"/>
      <c r="T38" s="817"/>
      <c r="U38" s="817"/>
      <c r="V38" s="817"/>
      <c r="W38" s="817"/>
      <c r="X38" s="817"/>
      <c r="Y38" s="817"/>
      <c r="Z38" s="817"/>
      <c r="AA38" s="817"/>
      <c r="AB38" s="817"/>
      <c r="AC38" s="817"/>
      <c r="AD38" s="817"/>
      <c r="AE38" s="817"/>
      <c r="AF38" s="817"/>
      <c r="AI38" s="437"/>
    </row>
    <row r="39" spans="1:35" ht="30" customHeight="1" thickBot="1" x14ac:dyDescent="0.4">
      <c r="A39" s="539"/>
      <c r="B39" s="1186" t="s">
        <v>838</v>
      </c>
      <c r="C39" s="1187"/>
      <c r="D39" s="1187"/>
      <c r="E39" s="1188"/>
      <c r="F39" s="1189">
        <v>0</v>
      </c>
      <c r="G39" s="1190"/>
      <c r="P39" s="817"/>
      <c r="Q39" s="817"/>
      <c r="R39" s="817"/>
      <c r="S39" s="817"/>
      <c r="T39" s="817"/>
      <c r="U39" s="817"/>
      <c r="V39" s="817"/>
      <c r="W39" s="817"/>
      <c r="X39" s="817"/>
      <c r="Y39" s="817"/>
      <c r="Z39" s="817"/>
      <c r="AA39" s="817"/>
      <c r="AB39" s="817"/>
      <c r="AC39" s="817"/>
      <c r="AD39" s="817"/>
      <c r="AE39" s="817"/>
      <c r="AF39" s="817"/>
      <c r="AI39" s="437"/>
    </row>
    <row r="40" spans="1:35" ht="14.5" customHeight="1" thickBot="1" x14ac:dyDescent="0.4">
      <c r="A40" s="541"/>
      <c r="B40" s="829"/>
      <c r="C40" s="829"/>
      <c r="D40" s="829"/>
      <c r="E40" s="829"/>
      <c r="F40" s="830"/>
      <c r="G40" s="830"/>
      <c r="H40" s="407"/>
      <c r="I40" s="831"/>
      <c r="J40" s="831"/>
      <c r="K40" s="831"/>
      <c r="L40" s="831"/>
      <c r="M40" s="831"/>
      <c r="N40" s="831"/>
      <c r="O40" s="831"/>
      <c r="P40" s="831"/>
      <c r="Q40" s="831"/>
      <c r="R40" s="831"/>
      <c r="S40" s="831"/>
      <c r="T40" s="831"/>
      <c r="U40" s="831"/>
      <c r="V40" s="831"/>
      <c r="W40" s="831"/>
      <c r="X40" s="831"/>
      <c r="Y40" s="831"/>
      <c r="Z40" s="831"/>
      <c r="AA40" s="831"/>
      <c r="AB40" s="831"/>
      <c r="AC40" s="831"/>
      <c r="AD40" s="831"/>
      <c r="AE40" s="831"/>
      <c r="AF40" s="831"/>
      <c r="AG40" s="407"/>
      <c r="AH40" s="407"/>
      <c r="AI40" s="459"/>
    </row>
    <row r="41" spans="1:35" ht="41.15" customHeight="1" x14ac:dyDescent="0.35">
      <c r="P41" s="817"/>
      <c r="Q41" s="817"/>
      <c r="R41" s="817"/>
      <c r="S41" s="817"/>
      <c r="T41" s="817"/>
      <c r="U41" s="817"/>
      <c r="V41" s="817"/>
      <c r="W41" s="817"/>
      <c r="X41" s="817"/>
      <c r="Y41" s="817"/>
      <c r="Z41" s="817"/>
      <c r="AA41" s="817"/>
      <c r="AB41" s="817"/>
      <c r="AC41" s="817"/>
      <c r="AD41" s="817"/>
      <c r="AE41" s="817"/>
      <c r="AF41" s="817"/>
    </row>
    <row r="42" spans="1:35" ht="16.5" customHeight="1" x14ac:dyDescent="0.35">
      <c r="G42" s="803"/>
      <c r="I42" s="817"/>
      <c r="J42" s="817"/>
      <c r="K42" s="817"/>
      <c r="L42" s="817"/>
      <c r="M42" s="817"/>
      <c r="N42" s="817"/>
      <c r="O42" s="817"/>
      <c r="P42" s="817"/>
      <c r="Q42" s="817"/>
      <c r="R42" s="817"/>
      <c r="S42" s="817"/>
      <c r="T42" s="817"/>
      <c r="U42" s="817"/>
      <c r="V42" s="817"/>
      <c r="W42" s="817"/>
      <c r="X42" s="817"/>
      <c r="Y42" s="817"/>
      <c r="Z42" s="817"/>
      <c r="AA42" s="817"/>
      <c r="AB42" s="817"/>
      <c r="AC42" s="817"/>
      <c r="AD42" s="817"/>
      <c r="AE42" s="817"/>
      <c r="AF42" s="817"/>
    </row>
    <row r="43" spans="1:35" x14ac:dyDescent="0.35">
      <c r="B43" s="104"/>
      <c r="C43" s="104"/>
      <c r="D43" s="104"/>
    </row>
    <row r="44" spans="1:35" x14ac:dyDescent="0.35">
      <c r="B44" s="104"/>
      <c r="C44" s="104"/>
      <c r="D44" s="104"/>
    </row>
    <row r="47" spans="1:35" x14ac:dyDescent="0.35">
      <c r="B47" s="1234"/>
      <c r="C47" s="1234"/>
      <c r="D47" s="1234"/>
      <c r="E47" s="1234"/>
      <c r="F47" s="1234"/>
      <c r="G47" s="1234"/>
      <c r="H47" s="1234"/>
      <c r="I47" s="1234"/>
    </row>
  </sheetData>
  <sheetProtection algorithmName="SHA-512" hashValue="1xbHMGqaB6gl6NYICYe+X5+vgqxswbM1xozwVb411qwWRZq0Nh0a3Fa46uDRgi7uk+xugRTfWAhrHmxBwSXFPA==" saltValue="cwRM+LW0PD+NjUE/i91YhQ==" spinCount="100000" sheet="1" objects="1" scenarios="1"/>
  <mergeCells count="79">
    <mergeCell ref="I37:L37"/>
    <mergeCell ref="I35:L35"/>
    <mergeCell ref="B35:E35"/>
    <mergeCell ref="B31:C31"/>
    <mergeCell ref="I34:J34"/>
    <mergeCell ref="F33:G33"/>
    <mergeCell ref="B33:E33"/>
    <mergeCell ref="B24:C24"/>
    <mergeCell ref="B25:C25"/>
    <mergeCell ref="B27:C27"/>
    <mergeCell ref="B28:C28"/>
    <mergeCell ref="B30:C30"/>
    <mergeCell ref="B10:G10"/>
    <mergeCell ref="B17:G17"/>
    <mergeCell ref="B18:C18"/>
    <mergeCell ref="B19:C19"/>
    <mergeCell ref="B21:C21"/>
    <mergeCell ref="B16:C16"/>
    <mergeCell ref="B15:C15"/>
    <mergeCell ref="N6:O6"/>
    <mergeCell ref="AG18:AG22"/>
    <mergeCell ref="AC18:AC19"/>
    <mergeCell ref="T18:T19"/>
    <mergeCell ref="U18:U19"/>
    <mergeCell ref="V18:V19"/>
    <mergeCell ref="Q14:X16"/>
    <mergeCell ref="K11:O11"/>
    <mergeCell ref="Q6:AG12"/>
    <mergeCell ref="B47:I47"/>
    <mergeCell ref="B8:C8"/>
    <mergeCell ref="D8:G8"/>
    <mergeCell ref="I8:J8"/>
    <mergeCell ref="B6:F6"/>
    <mergeCell ref="I6:J6"/>
    <mergeCell ref="I33:L33"/>
    <mergeCell ref="J26:M26"/>
    <mergeCell ref="J27:M27"/>
    <mergeCell ref="J28:M28"/>
    <mergeCell ref="J29:M29"/>
    <mergeCell ref="B37:E37"/>
    <mergeCell ref="F37:G37"/>
    <mergeCell ref="B22:C22"/>
    <mergeCell ref="I10:J10"/>
    <mergeCell ref="I11:J11"/>
    <mergeCell ref="J30:M30"/>
    <mergeCell ref="J31:M31"/>
    <mergeCell ref="AC30:AE30"/>
    <mergeCell ref="AC31:AE31"/>
    <mergeCell ref="AC26:AE26"/>
    <mergeCell ref="AC27:AE27"/>
    <mergeCell ref="AC28:AE28"/>
    <mergeCell ref="AC29:AE29"/>
    <mergeCell ref="U29:V29"/>
    <mergeCell ref="U26:V26"/>
    <mergeCell ref="U27:V27"/>
    <mergeCell ref="U28:V28"/>
    <mergeCell ref="U30:V30"/>
    <mergeCell ref="U31:V31"/>
    <mergeCell ref="B39:E39"/>
    <mergeCell ref="F39:G39"/>
    <mergeCell ref="F35:G35"/>
    <mergeCell ref="O35:AG37"/>
    <mergeCell ref="B2:AG2"/>
    <mergeCell ref="I14:O16"/>
    <mergeCell ref="I25:O25"/>
    <mergeCell ref="K8:O8"/>
    <mergeCell ref="B4:AG4"/>
    <mergeCell ref="N18:N19"/>
    <mergeCell ref="W18:W19"/>
    <mergeCell ref="X18:X19"/>
    <mergeCell ref="Q18:Q19"/>
    <mergeCell ref="R18:R19"/>
    <mergeCell ref="S18:S19"/>
    <mergeCell ref="K10:O10"/>
    <mergeCell ref="Q25:X25"/>
    <mergeCell ref="Z14:AH16"/>
    <mergeCell ref="Z25:AH25"/>
    <mergeCell ref="O33:R33"/>
    <mergeCell ref="S33:T33"/>
  </mergeCells>
  <dataValidations count="1">
    <dataValidation allowBlank="1" showInputMessage="1" showErrorMessage="1" prompt="Viene considerato il X2 perchè le somme nella colonna L si sommano in valore assoluto " sqref="I37" xr:uid="{00000000-0002-0000-0400-000000000000}"/>
  </dataValidations>
  <pageMargins left="0.7" right="0.7" top="0.75" bottom="0.75" header="0.3" footer="0.3"/>
  <pageSetup paperSize="8" scale="27"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prompt="Scegliere la regione beneficiaria dal menù a tendina_x000a__x000a_" xr:uid="{00000000-0002-0000-0400-000001000000}">
          <x14:formula1>
            <xm:f>'DATI EROGAZIONI'!$A$2:$A$20</xm:f>
          </x14:formula1>
          <xm:sqref>D8:G8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FFFF"/>
    <pageSetUpPr fitToPage="1"/>
  </sheetPr>
  <dimension ref="A1:Y639"/>
  <sheetViews>
    <sheetView zoomScale="74" zoomScaleNormal="74" workbookViewId="0">
      <selection activeCell="I24" sqref="I24"/>
    </sheetView>
  </sheetViews>
  <sheetFormatPr defaultColWidth="8.54296875" defaultRowHeight="14.5" x14ac:dyDescent="0.35"/>
  <cols>
    <col min="1" max="1" width="10" style="113" customWidth="1"/>
    <col min="2" max="2" width="8" style="430" customWidth="1"/>
    <col min="3" max="3" width="22" style="104" customWidth="1"/>
    <col min="4" max="4" width="16.1796875" style="104" customWidth="1"/>
    <col min="5" max="5" width="18.26953125" style="104" bestFit="1" customWidth="1"/>
    <col min="6" max="6" width="14.26953125" style="430" customWidth="1"/>
    <col min="7" max="7" width="23.1796875" style="104" customWidth="1"/>
    <col min="8" max="8" width="15.54296875" style="104" bestFit="1" customWidth="1"/>
    <col min="9" max="9" width="14.81640625" style="430" bestFit="1" customWidth="1"/>
    <col min="10" max="10" width="23" style="430" bestFit="1" customWidth="1"/>
    <col min="11" max="11" width="23" style="430" customWidth="1"/>
    <col min="12" max="12" width="18.1796875" style="104" customWidth="1"/>
    <col min="13" max="13" width="17.81640625" style="104" bestFit="1" customWidth="1"/>
    <col min="14" max="14" width="14.7265625" style="104" bestFit="1" customWidth="1"/>
    <col min="15" max="15" width="26.81640625" style="104" customWidth="1"/>
    <col min="16" max="16" width="33.7265625" style="104" bestFit="1" customWidth="1"/>
    <col min="17" max="17" width="24.1796875" style="104" bestFit="1" customWidth="1"/>
    <col min="18" max="18" width="21.1796875" style="104" bestFit="1" customWidth="1"/>
    <col min="19" max="19" width="35" style="104" bestFit="1" customWidth="1"/>
    <col min="20" max="20" width="20.453125" style="104" customWidth="1"/>
    <col min="21" max="21" width="26.453125" style="104" customWidth="1"/>
    <col min="22" max="22" width="8" style="104" customWidth="1"/>
    <col min="23" max="23" width="18.54296875" style="104" customWidth="1"/>
    <col min="24" max="24" width="12.81640625" style="104" bestFit="1" customWidth="1"/>
    <col min="25" max="25" width="15.1796875" style="104" bestFit="1" customWidth="1"/>
    <col min="26" max="26" width="15.1796875" style="104" customWidth="1"/>
    <col min="27" max="27" width="15.54296875" style="104" customWidth="1"/>
    <col min="28" max="16384" width="8.54296875" style="104"/>
  </cols>
  <sheetData>
    <row r="1" spans="1:25" ht="20.5" thickBot="1" x14ac:dyDescent="0.4">
      <c r="A1" s="970" t="s">
        <v>99</v>
      </c>
      <c r="B1" s="971"/>
      <c r="C1" s="971"/>
      <c r="D1" s="971"/>
      <c r="E1" s="971"/>
      <c r="F1" s="971"/>
      <c r="G1" s="971"/>
      <c r="H1" s="971"/>
      <c r="I1" s="971"/>
      <c r="J1" s="971"/>
      <c r="K1" s="971"/>
      <c r="L1" s="971"/>
      <c r="M1" s="971"/>
      <c r="N1" s="971"/>
      <c r="O1" s="971"/>
      <c r="P1" s="971"/>
      <c r="Q1" s="971"/>
      <c r="R1" s="971"/>
      <c r="S1" s="971"/>
      <c r="T1" s="971"/>
      <c r="U1" s="972"/>
      <c r="V1" s="105"/>
      <c r="W1" s="105"/>
      <c r="X1" s="105"/>
      <c r="Y1" s="105"/>
    </row>
    <row r="2" spans="1:25" ht="13.5" customHeight="1" thickBot="1" x14ac:dyDescent="0.4">
      <c r="A2" s="429"/>
      <c r="B2" s="429"/>
      <c r="C2" s="429"/>
      <c r="D2" s="429"/>
      <c r="E2" s="429"/>
      <c r="F2" s="429"/>
      <c r="G2" s="429"/>
      <c r="H2" s="429"/>
      <c r="I2" s="429"/>
      <c r="J2" s="429"/>
      <c r="K2" s="429"/>
      <c r="L2" s="429"/>
      <c r="M2" s="429"/>
      <c r="N2" s="429"/>
      <c r="O2" s="429"/>
      <c r="P2" s="429"/>
      <c r="Q2" s="429"/>
      <c r="R2" s="429"/>
      <c r="S2" s="429"/>
      <c r="T2" s="429"/>
      <c r="U2" s="429"/>
      <c r="V2" s="429"/>
      <c r="W2" s="429"/>
      <c r="X2" s="429"/>
      <c r="Y2" s="429"/>
    </row>
    <row r="3" spans="1:25" ht="18" thickBot="1" x14ac:dyDescent="0.4">
      <c r="A3" s="1146" t="s">
        <v>288</v>
      </c>
      <c r="B3" s="1147"/>
      <c r="C3" s="1147"/>
      <c r="D3" s="1147"/>
      <c r="E3" s="1147"/>
      <c r="F3" s="1147"/>
      <c r="G3" s="1147"/>
      <c r="H3" s="1147"/>
      <c r="I3" s="1147"/>
      <c r="J3" s="1147"/>
      <c r="K3" s="1147"/>
      <c r="L3" s="1147"/>
      <c r="M3" s="1147"/>
      <c r="N3" s="1147"/>
      <c r="O3" s="1147"/>
      <c r="P3" s="1147"/>
      <c r="Q3" s="1147"/>
      <c r="R3" s="1147"/>
      <c r="S3" s="1147"/>
      <c r="T3" s="1147"/>
      <c r="U3" s="1148"/>
      <c r="V3" s="106"/>
      <c r="W3" s="106"/>
      <c r="X3" s="106"/>
      <c r="Y3" s="106"/>
    </row>
    <row r="4" spans="1:25" ht="10.5" customHeight="1" x14ac:dyDescent="0.35">
      <c r="A4" s="104"/>
      <c r="B4" s="65"/>
      <c r="C4" s="65"/>
      <c r="D4" s="65"/>
      <c r="E4" s="65"/>
      <c r="F4" s="65"/>
      <c r="G4" s="65"/>
      <c r="H4" s="65"/>
      <c r="I4" s="65"/>
      <c r="J4" s="65"/>
      <c r="K4" s="65"/>
      <c r="L4" s="65"/>
      <c r="M4" s="65"/>
      <c r="N4" s="65"/>
      <c r="O4" s="65"/>
      <c r="P4" s="65"/>
      <c r="Q4" s="65"/>
      <c r="R4" s="65"/>
      <c r="S4" s="65"/>
      <c r="T4" s="65"/>
      <c r="U4" s="65"/>
      <c r="V4" s="65"/>
      <c r="W4" s="65"/>
      <c r="X4" s="65"/>
      <c r="Y4" s="65"/>
    </row>
    <row r="5" spans="1:25" ht="6" customHeight="1" thickBot="1" x14ac:dyDescent="0.4">
      <c r="A5" s="104"/>
      <c r="B5" s="34"/>
      <c r="C5" s="34"/>
      <c r="D5" s="34"/>
      <c r="E5" s="34"/>
      <c r="F5" s="34"/>
      <c r="G5" s="34"/>
      <c r="H5" s="34"/>
      <c r="I5" s="34"/>
      <c r="J5" s="34"/>
      <c r="K5" s="34"/>
      <c r="L5" s="34"/>
      <c r="M5" s="34"/>
      <c r="N5" s="34"/>
      <c r="O5" s="34"/>
      <c r="P5" s="34"/>
      <c r="Q5" s="34"/>
      <c r="R5" s="34"/>
      <c r="S5" s="34"/>
      <c r="T5" s="34"/>
      <c r="U5" s="34"/>
      <c r="V5" s="34"/>
      <c r="W5" s="34"/>
      <c r="X5" s="34"/>
      <c r="Y5" s="34"/>
    </row>
    <row r="6" spans="1:25" ht="26.25" customHeight="1" thickBot="1" x14ac:dyDescent="0.4">
      <c r="A6" s="1306" t="s">
        <v>224</v>
      </c>
      <c r="B6" s="1307"/>
      <c r="C6" s="1307"/>
      <c r="D6" s="1308"/>
      <c r="E6" s="1309" t="s">
        <v>412</v>
      </c>
      <c r="F6" s="1310"/>
      <c r="G6" s="1310"/>
      <c r="H6" s="1310"/>
      <c r="I6" s="1310"/>
      <c r="J6" s="1311"/>
      <c r="K6" s="631"/>
      <c r="M6" s="1165" t="s">
        <v>4</v>
      </c>
      <c r="N6" s="1166"/>
      <c r="O6" s="1166"/>
      <c r="P6" s="1334"/>
      <c r="Q6" s="1335"/>
      <c r="R6" s="1335"/>
      <c r="S6" s="1335"/>
      <c r="T6" s="1335"/>
      <c r="U6" s="1336"/>
      <c r="V6" s="327"/>
      <c r="W6" s="327"/>
      <c r="X6" s="327"/>
      <c r="Y6" s="327"/>
    </row>
    <row r="7" spans="1:25" ht="15" thickBot="1" x14ac:dyDescent="0.4"/>
    <row r="8" spans="1:25" ht="26.25" customHeight="1" thickBot="1" x14ac:dyDescent="0.4">
      <c r="A8" s="1299" t="s">
        <v>290</v>
      </c>
      <c r="B8" s="1300"/>
      <c r="C8" s="1300"/>
      <c r="D8" s="1300"/>
      <c r="E8" s="1300"/>
      <c r="F8" s="1300"/>
      <c r="G8" s="1300"/>
      <c r="H8" s="1300"/>
      <c r="I8" s="1300"/>
      <c r="J8" s="1300"/>
      <c r="K8" s="1300"/>
      <c r="L8" s="1300"/>
      <c r="M8" s="1300"/>
      <c r="N8" s="1300"/>
      <c r="O8" s="1300"/>
      <c r="P8" s="1300"/>
      <c r="Q8" s="1300"/>
      <c r="R8" s="1300"/>
      <c r="S8" s="1300"/>
      <c r="T8" s="1300"/>
      <c r="U8" s="1301"/>
      <c r="V8" s="248"/>
    </row>
    <row r="9" spans="1:25" ht="15" thickBot="1" x14ac:dyDescent="0.4"/>
    <row r="10" spans="1:25" x14ac:dyDescent="0.35">
      <c r="A10" s="1120" t="s">
        <v>291</v>
      </c>
      <c r="B10" s="1319"/>
      <c r="C10" s="1319"/>
      <c r="D10" s="1320"/>
      <c r="E10" s="1324">
        <f>O30+O49+O68+O87+O106+O125+O144+O163+O182+O201+O220+O239+O258+O277+O296+O315+O334+O353+O372+O391+O410+O429+O448+O467+O486+O505+O524+O543+O562+O581+O600+O619+O638</f>
        <v>0</v>
      </c>
      <c r="F10" s="1302"/>
      <c r="G10" s="1302"/>
      <c r="H10" s="1303"/>
      <c r="I10" s="104"/>
      <c r="J10" s="1326" t="s">
        <v>292</v>
      </c>
      <c r="K10" s="1327"/>
      <c r="L10" s="1328"/>
      <c r="M10" s="1328"/>
      <c r="N10" s="1328"/>
      <c r="O10" s="1329"/>
      <c r="P10" s="1302">
        <f>P30+P49+P68+P87+P106+P125+P144+P163+P182+P201+P220+P239+P258+P277+P296+P315+P334+P543+P353+P372+P391+P410+P429+P448+P467+P486+P505+P524+P562+P581+P600+P619+P638</f>
        <v>0</v>
      </c>
      <c r="Q10" s="1303"/>
      <c r="S10" s="1337" t="s">
        <v>293</v>
      </c>
      <c r="T10" s="1338"/>
      <c r="U10" s="1341">
        <f>F30+F49+F68+F87+F106+F125+F144+F163+F182+F201+F220+F239+F258+F277+F296+F315+F334+F353+F372+F391+F410+F429+F448+F467+F486+F505+F524+F543+F562+F581+F600+F619+F638</f>
        <v>0</v>
      </c>
      <c r="V10" s="113"/>
      <c r="W10" s="431"/>
    </row>
    <row r="11" spans="1:25" ht="15" thickBot="1" x14ac:dyDescent="0.4">
      <c r="A11" s="1321"/>
      <c r="B11" s="1322"/>
      <c r="C11" s="1322"/>
      <c r="D11" s="1323"/>
      <c r="E11" s="1325"/>
      <c r="F11" s="1304"/>
      <c r="G11" s="1304"/>
      <c r="H11" s="1305"/>
      <c r="I11" s="104"/>
      <c r="J11" s="1330" t="s">
        <v>820</v>
      </c>
      <c r="K11" s="1331"/>
      <c r="L11" s="1332"/>
      <c r="M11" s="1332"/>
      <c r="N11" s="1332"/>
      <c r="O11" s="1333"/>
      <c r="P11" s="1304"/>
      <c r="Q11" s="1305"/>
      <c r="S11" s="1339"/>
      <c r="T11" s="1340"/>
      <c r="U11" s="1342"/>
      <c r="V11" s="113"/>
      <c r="W11" s="431"/>
    </row>
    <row r="12" spans="1:25" ht="15" thickBot="1" x14ac:dyDescent="0.4"/>
    <row r="13" spans="1:25" ht="15" thickBot="1" x14ac:dyDescent="0.4">
      <c r="A13" s="432"/>
      <c r="B13" s="433"/>
      <c r="C13" s="434"/>
      <c r="D13" s="434"/>
      <c r="E13" s="434"/>
      <c r="F13" s="433"/>
      <c r="G13" s="434"/>
      <c r="H13" s="434"/>
      <c r="I13" s="433"/>
      <c r="J13" s="433"/>
      <c r="K13" s="433"/>
      <c r="L13" s="434"/>
      <c r="M13" s="434"/>
      <c r="N13" s="434"/>
      <c r="O13" s="434"/>
      <c r="P13" s="434"/>
      <c r="Q13" s="434"/>
      <c r="R13" s="434"/>
      <c r="S13" s="434"/>
      <c r="T13" s="434"/>
      <c r="U13" s="434"/>
      <c r="V13" s="435"/>
    </row>
    <row r="14" spans="1:25" ht="28.5" customHeight="1" thickBot="1" x14ac:dyDescent="0.4">
      <c r="A14" s="155" t="s">
        <v>9</v>
      </c>
      <c r="B14" s="1317" t="s">
        <v>32</v>
      </c>
      <c r="C14" s="1318"/>
      <c r="E14" s="1312" t="s">
        <v>294</v>
      </c>
      <c r="F14" s="1314"/>
      <c r="G14" s="1315">
        <f>VLOOKUP(B14,'Urbano.Piano inv. forn'!$D$41:$H$70,3,FALSE)</f>
        <v>0</v>
      </c>
      <c r="H14" s="1316"/>
      <c r="I14" s="104"/>
      <c r="J14" s="1312" t="s">
        <v>295</v>
      </c>
      <c r="K14" s="1313"/>
      <c r="L14" s="1314"/>
      <c r="M14" s="1315">
        <f>VLOOKUP(B14,'Urbano.Piano inv. forn'!$D$41:$H$70,4,FALSE)</f>
        <v>0</v>
      </c>
      <c r="N14" s="1316"/>
      <c r="P14" s="162" t="s">
        <v>296</v>
      </c>
      <c r="Q14" s="436"/>
      <c r="S14" s="163" t="s">
        <v>297</v>
      </c>
      <c r="T14" s="1171"/>
      <c r="U14" s="1173"/>
      <c r="V14" s="437"/>
    </row>
    <row r="15" spans="1:25" ht="13.5" customHeight="1" thickBot="1" x14ac:dyDescent="0.4">
      <c r="A15" s="133"/>
      <c r="B15" s="114"/>
      <c r="C15" s="114"/>
      <c r="E15" s="115"/>
      <c r="F15" s="115"/>
      <c r="G15" s="116"/>
      <c r="H15" s="116"/>
      <c r="I15" s="104"/>
      <c r="J15" s="115"/>
      <c r="K15" s="115"/>
      <c r="L15" s="115"/>
      <c r="M15" s="116"/>
      <c r="N15" s="116"/>
      <c r="P15" s="117"/>
      <c r="S15" s="113"/>
      <c r="T15" s="431"/>
      <c r="V15" s="134"/>
      <c r="W15" s="431"/>
    </row>
    <row r="16" spans="1:25" ht="33.75" customHeight="1" thickBot="1" x14ac:dyDescent="0.4">
      <c r="A16" s="1343" t="s">
        <v>298</v>
      </c>
      <c r="B16" s="1344"/>
      <c r="C16" s="1344"/>
      <c r="D16" s="1345"/>
      <c r="E16" s="1346">
        <f>VLOOKUP(B14,'Urbano.Piano inv. forn'!$D$41:$V$70,17,FALSE)</f>
        <v>0</v>
      </c>
      <c r="F16" s="1347"/>
      <c r="G16" s="1347"/>
      <c r="H16" s="1348"/>
      <c r="I16" s="104"/>
      <c r="J16" s="1343" t="s">
        <v>53</v>
      </c>
      <c r="K16" s="1353"/>
      <c r="L16" s="1344"/>
      <c r="M16" s="1346">
        <f>VLOOKUP(B14,'Urbano.Piano inv. forn'!$D$41:$V$70,19,FALSE)</f>
        <v>0</v>
      </c>
      <c r="N16" s="1348"/>
      <c r="O16" s="130"/>
      <c r="P16" s="161" t="s">
        <v>299</v>
      </c>
      <c r="Q16" s="135">
        <f>M16+E16</f>
        <v>0</v>
      </c>
      <c r="S16" s="163" t="s">
        <v>300</v>
      </c>
      <c r="T16" s="1171"/>
      <c r="U16" s="1173"/>
      <c r="V16" s="134"/>
      <c r="W16" s="431"/>
    </row>
    <row r="17" spans="1:23" ht="33.75" customHeight="1" thickBot="1" x14ac:dyDescent="0.4">
      <c r="A17" s="136"/>
      <c r="B17" s="137"/>
      <c r="C17" s="137"/>
      <c r="D17" s="137"/>
      <c r="E17" s="138"/>
      <c r="F17" s="138"/>
      <c r="G17" s="138"/>
      <c r="H17" s="138"/>
      <c r="I17" s="104"/>
      <c r="J17" s="115"/>
      <c r="K17" s="115"/>
      <c r="L17" s="115"/>
      <c r="M17" s="138"/>
      <c r="N17" s="138"/>
      <c r="O17" s="130"/>
      <c r="P17" s="113"/>
      <c r="Q17" s="130"/>
      <c r="S17" s="113"/>
      <c r="T17" s="114"/>
      <c r="U17" s="114"/>
      <c r="V17" s="134"/>
      <c r="W17" s="431"/>
    </row>
    <row r="18" spans="1:23" s="166" customFormat="1" ht="72" customHeight="1" x14ac:dyDescent="0.35">
      <c r="A18" s="1326" t="s">
        <v>301</v>
      </c>
      <c r="B18" s="1328" t="s">
        <v>302</v>
      </c>
      <c r="C18" s="1328" t="s">
        <v>303</v>
      </c>
      <c r="D18" s="156" t="s">
        <v>304</v>
      </c>
      <c r="E18" s="157" t="s">
        <v>305</v>
      </c>
      <c r="F18" s="156" t="s">
        <v>306</v>
      </c>
      <c r="G18" s="156" t="s">
        <v>307</v>
      </c>
      <c r="H18" s="158" t="s">
        <v>268</v>
      </c>
      <c r="I18" s="158" t="s">
        <v>308</v>
      </c>
      <c r="J18" s="158" t="s">
        <v>309</v>
      </c>
      <c r="K18" s="158" t="s">
        <v>818</v>
      </c>
      <c r="L18" s="158" t="s">
        <v>310</v>
      </c>
      <c r="M18" s="158" t="s">
        <v>311</v>
      </c>
      <c r="N18" s="158" t="s">
        <v>312</v>
      </c>
      <c r="O18" s="158" t="s">
        <v>313</v>
      </c>
      <c r="P18" s="158" t="s">
        <v>314</v>
      </c>
      <c r="Q18" s="158" t="s">
        <v>315</v>
      </c>
      <c r="R18" s="158" t="s">
        <v>316</v>
      </c>
      <c r="S18" s="158" t="s">
        <v>317</v>
      </c>
      <c r="T18" s="158" t="s">
        <v>819</v>
      </c>
      <c r="U18" s="159" t="s">
        <v>319</v>
      </c>
      <c r="V18" s="438"/>
    </row>
    <row r="19" spans="1:23" s="166" customFormat="1" ht="28.5" customHeight="1" thickBot="1" x14ac:dyDescent="0.4">
      <c r="A19" s="1351"/>
      <c r="B19" s="1352"/>
      <c r="C19" s="1352"/>
      <c r="D19" s="160" t="s">
        <v>320</v>
      </c>
      <c r="E19" s="160" t="s">
        <v>321</v>
      </c>
      <c r="F19" s="160" t="s">
        <v>322</v>
      </c>
      <c r="G19" s="160" t="s">
        <v>322</v>
      </c>
      <c r="H19" s="160" t="s">
        <v>28</v>
      </c>
      <c r="I19" s="160" t="s">
        <v>29</v>
      </c>
      <c r="J19" s="160" t="s">
        <v>323</v>
      </c>
      <c r="K19" s="160" t="s">
        <v>324</v>
      </c>
      <c r="L19" s="160" t="s">
        <v>324</v>
      </c>
      <c r="M19" s="160" t="s">
        <v>325</v>
      </c>
      <c r="N19" s="160" t="s">
        <v>324</v>
      </c>
      <c r="O19" s="160" t="s">
        <v>326</v>
      </c>
      <c r="P19" s="160" t="s">
        <v>820</v>
      </c>
      <c r="Q19" s="160" t="s">
        <v>327</v>
      </c>
      <c r="R19" s="160" t="s">
        <v>328</v>
      </c>
      <c r="S19" s="160" t="s">
        <v>329</v>
      </c>
      <c r="T19" s="160" t="s">
        <v>329</v>
      </c>
      <c r="U19" s="439"/>
      <c r="V19" s="438"/>
    </row>
    <row r="20" spans="1:23" ht="15" customHeight="1" x14ac:dyDescent="0.35">
      <c r="A20" s="1349" t="str">
        <f>B14</f>
        <v>urb.m.1</v>
      </c>
      <c r="B20" s="144">
        <v>1</v>
      </c>
      <c r="C20" s="185"/>
      <c r="D20" s="119"/>
      <c r="E20" s="119"/>
      <c r="F20" s="185"/>
      <c r="G20" s="440"/>
      <c r="H20" s="120"/>
      <c r="I20" s="441"/>
      <c r="J20" s="442"/>
      <c r="K20" s="442"/>
      <c r="L20" s="443"/>
      <c r="M20" s="441"/>
      <c r="N20" s="443"/>
      <c r="O20" s="148"/>
      <c r="P20" s="148"/>
      <c r="Q20" s="441"/>
      <c r="R20" s="441"/>
      <c r="S20" s="441"/>
      <c r="T20" s="441"/>
      <c r="U20" s="444"/>
      <c r="V20" s="437"/>
    </row>
    <row r="21" spans="1:23" x14ac:dyDescent="0.35">
      <c r="A21" s="1349"/>
      <c r="B21" s="145">
        <v>2</v>
      </c>
      <c r="C21" s="118"/>
      <c r="D21" s="112"/>
      <c r="E21" s="112"/>
      <c r="F21" s="118"/>
      <c r="G21" s="445"/>
      <c r="H21" s="118"/>
      <c r="I21" s="428"/>
      <c r="J21" s="446"/>
      <c r="K21" s="446"/>
      <c r="L21" s="447"/>
      <c r="M21" s="428"/>
      <c r="N21" s="447"/>
      <c r="O21" s="139"/>
      <c r="P21" s="139"/>
      <c r="Q21" s="428"/>
      <c r="R21" s="428" t="s">
        <v>330</v>
      </c>
      <c r="S21" s="428"/>
      <c r="T21" s="428"/>
      <c r="U21" s="448"/>
      <c r="V21" s="437"/>
    </row>
    <row r="22" spans="1:23" x14ac:dyDescent="0.35">
      <c r="A22" s="1349"/>
      <c r="B22" s="145">
        <v>3</v>
      </c>
      <c r="C22" s="118"/>
      <c r="D22" s="112"/>
      <c r="E22" s="112"/>
      <c r="F22" s="118"/>
      <c r="G22" s="445"/>
      <c r="H22" s="118"/>
      <c r="I22" s="428"/>
      <c r="J22" s="446"/>
      <c r="K22" s="446"/>
      <c r="L22" s="447"/>
      <c r="M22" s="428"/>
      <c r="N22" s="447"/>
      <c r="O22" s="139"/>
      <c r="P22" s="139"/>
      <c r="Q22" s="428"/>
      <c r="R22" s="428"/>
      <c r="S22" s="428"/>
      <c r="T22" s="428"/>
      <c r="U22" s="448"/>
      <c r="V22" s="437"/>
    </row>
    <row r="23" spans="1:23" x14ac:dyDescent="0.35">
      <c r="A23" s="1349"/>
      <c r="B23" s="145">
        <v>4</v>
      </c>
      <c r="C23" s="118"/>
      <c r="D23" s="112"/>
      <c r="E23" s="112"/>
      <c r="F23" s="118"/>
      <c r="G23" s="445"/>
      <c r="H23" s="118"/>
      <c r="I23" s="428"/>
      <c r="J23" s="446"/>
      <c r="K23" s="446"/>
      <c r="L23" s="447"/>
      <c r="M23" s="428"/>
      <c r="N23" s="447"/>
      <c r="O23" s="139"/>
      <c r="P23" s="139"/>
      <c r="Q23" s="428"/>
      <c r="R23" s="428"/>
      <c r="S23" s="428"/>
      <c r="T23" s="428"/>
      <c r="U23" s="448"/>
      <c r="V23" s="437"/>
    </row>
    <row r="24" spans="1:23" x14ac:dyDescent="0.35">
      <c r="A24" s="1349"/>
      <c r="B24" s="145">
        <v>5</v>
      </c>
      <c r="C24" s="118"/>
      <c r="D24" s="112"/>
      <c r="E24" s="112"/>
      <c r="F24" s="118"/>
      <c r="G24" s="445"/>
      <c r="H24" s="118"/>
      <c r="I24" s="428"/>
      <c r="J24" s="446"/>
      <c r="K24" s="446"/>
      <c r="L24" s="447"/>
      <c r="M24" s="428"/>
      <c r="N24" s="447"/>
      <c r="O24" s="139"/>
      <c r="P24" s="139"/>
      <c r="Q24" s="428"/>
      <c r="R24" s="428"/>
      <c r="S24" s="428"/>
      <c r="T24" s="428"/>
      <c r="U24" s="448"/>
      <c r="V24" s="437"/>
    </row>
    <row r="25" spans="1:23" x14ac:dyDescent="0.35">
      <c r="A25" s="1349"/>
      <c r="B25" s="145">
        <v>6</v>
      </c>
      <c r="C25" s="118"/>
      <c r="D25" s="112"/>
      <c r="E25" s="112"/>
      <c r="F25" s="118"/>
      <c r="G25" s="445"/>
      <c r="H25" s="118"/>
      <c r="I25" s="428"/>
      <c r="J25" s="446"/>
      <c r="K25" s="446"/>
      <c r="L25" s="447"/>
      <c r="M25" s="428"/>
      <c r="N25" s="447"/>
      <c r="O25" s="139"/>
      <c r="P25" s="139"/>
      <c r="Q25" s="428"/>
      <c r="R25" s="428"/>
      <c r="S25" s="428"/>
      <c r="T25" s="428"/>
      <c r="U25" s="448"/>
      <c r="V25" s="437"/>
    </row>
    <row r="26" spans="1:23" x14ac:dyDescent="0.35">
      <c r="A26" s="1349"/>
      <c r="B26" s="145">
        <v>7</v>
      </c>
      <c r="C26" s="118"/>
      <c r="D26" s="112"/>
      <c r="E26" s="112"/>
      <c r="F26" s="118"/>
      <c r="G26" s="445"/>
      <c r="H26" s="118"/>
      <c r="I26" s="428"/>
      <c r="J26" s="446"/>
      <c r="K26" s="446"/>
      <c r="L26" s="447"/>
      <c r="M26" s="428"/>
      <c r="N26" s="447"/>
      <c r="O26" s="139"/>
      <c r="P26" s="139"/>
      <c r="Q26" s="428"/>
      <c r="R26" s="428"/>
      <c r="S26" s="428"/>
      <c r="T26" s="428"/>
      <c r="U26" s="448"/>
      <c r="V26" s="437"/>
    </row>
    <row r="27" spans="1:23" x14ac:dyDescent="0.35">
      <c r="A27" s="1349"/>
      <c r="B27" s="145">
        <v>8</v>
      </c>
      <c r="C27" s="118"/>
      <c r="D27" s="112"/>
      <c r="E27" s="112"/>
      <c r="F27" s="118"/>
      <c r="G27" s="445"/>
      <c r="H27" s="118"/>
      <c r="I27" s="428"/>
      <c r="J27" s="446"/>
      <c r="K27" s="446"/>
      <c r="L27" s="447"/>
      <c r="M27" s="428"/>
      <c r="N27" s="447"/>
      <c r="O27" s="139"/>
      <c r="P27" s="139"/>
      <c r="Q27" s="428"/>
      <c r="R27" s="428"/>
      <c r="S27" s="428"/>
      <c r="T27" s="428"/>
      <c r="U27" s="448"/>
      <c r="V27" s="437"/>
    </row>
    <row r="28" spans="1:23" x14ac:dyDescent="0.35">
      <c r="A28" s="1349"/>
      <c r="B28" s="145">
        <v>9</v>
      </c>
      <c r="C28" s="118"/>
      <c r="D28" s="112"/>
      <c r="E28" s="112"/>
      <c r="F28" s="118"/>
      <c r="G28" s="445"/>
      <c r="H28" s="118"/>
      <c r="I28" s="428"/>
      <c r="J28" s="446"/>
      <c r="K28" s="446"/>
      <c r="L28" s="447"/>
      <c r="M28" s="428"/>
      <c r="N28" s="447"/>
      <c r="O28" s="139"/>
      <c r="P28" s="139"/>
      <c r="Q28" s="428"/>
      <c r="R28" s="428"/>
      <c r="S28" s="428"/>
      <c r="T28" s="428"/>
      <c r="U28" s="448"/>
      <c r="V28" s="437"/>
    </row>
    <row r="29" spans="1:23" ht="15" thickBot="1" x14ac:dyDescent="0.4">
      <c r="A29" s="1350"/>
      <c r="B29" s="146">
        <v>10</v>
      </c>
      <c r="C29" s="132"/>
      <c r="D29" s="131"/>
      <c r="E29" s="131"/>
      <c r="F29" s="132"/>
      <c r="G29" s="449"/>
      <c r="H29" s="132"/>
      <c r="I29" s="450"/>
      <c r="J29" s="451"/>
      <c r="K29" s="451"/>
      <c r="L29" s="452"/>
      <c r="M29" s="450"/>
      <c r="N29" s="452"/>
      <c r="O29" s="140"/>
      <c r="P29" s="140"/>
      <c r="Q29" s="450"/>
      <c r="R29" s="450"/>
      <c r="S29" s="450"/>
      <c r="T29" s="450"/>
      <c r="U29" s="453"/>
      <c r="V29" s="437"/>
    </row>
    <row r="30" spans="1:23" ht="25" thickBot="1" x14ac:dyDescent="0.4">
      <c r="A30" s="564"/>
      <c r="C30" s="565"/>
      <c r="D30" s="566"/>
      <c r="E30" s="424" t="s">
        <v>331</v>
      </c>
      <c r="F30" s="425">
        <f>COUNTA(F20:F29)</f>
        <v>0</v>
      </c>
      <c r="G30" s="426">
        <f>COUNTA(G20:G29)</f>
        <v>0</v>
      </c>
      <c r="H30" s="565"/>
      <c r="I30" s="431"/>
      <c r="J30" s="567"/>
      <c r="K30" s="567"/>
      <c r="L30" s="568"/>
      <c r="M30" s="1354" t="s">
        <v>563</v>
      </c>
      <c r="N30" s="1355"/>
      <c r="O30" s="747">
        <f>SUM(O20:O29)</f>
        <v>0</v>
      </c>
      <c r="P30" s="748">
        <f>SUM(P20:P29)</f>
        <v>0</v>
      </c>
      <c r="Q30" s="431"/>
      <c r="S30" s="113"/>
      <c r="T30" s="117"/>
      <c r="U30" s="531"/>
      <c r="V30" s="455"/>
      <c r="W30" s="454"/>
    </row>
    <row r="31" spans="1:23" ht="15" thickBot="1" x14ac:dyDescent="0.4">
      <c r="A31" s="456"/>
      <c r="B31" s="457"/>
      <c r="C31" s="407"/>
      <c r="D31" s="407"/>
      <c r="E31" s="407"/>
      <c r="F31" s="457"/>
      <c r="G31" s="407"/>
      <c r="H31" s="407"/>
      <c r="I31" s="457"/>
      <c r="J31" s="457"/>
      <c r="K31" s="457"/>
      <c r="L31" s="407"/>
      <c r="M31" s="407"/>
      <c r="N31" s="407"/>
      <c r="O31" s="407"/>
      <c r="P31" s="407"/>
      <c r="Q31" s="407"/>
      <c r="R31" s="407"/>
      <c r="S31" s="407"/>
      <c r="T31" s="458"/>
      <c r="U31" s="407"/>
      <c r="V31" s="459"/>
    </row>
    <row r="32" spans="1:23" ht="15" thickBot="1" x14ac:dyDescent="0.4">
      <c r="A32" s="432"/>
      <c r="B32" s="433"/>
      <c r="C32" s="434"/>
      <c r="D32" s="434"/>
      <c r="E32" s="434"/>
      <c r="F32" s="433"/>
      <c r="G32" s="434"/>
      <c r="H32" s="434"/>
      <c r="I32" s="433"/>
      <c r="J32" s="433"/>
      <c r="K32" s="433"/>
      <c r="L32" s="434"/>
      <c r="M32" s="434"/>
      <c r="N32" s="434"/>
      <c r="O32" s="434"/>
      <c r="P32" s="434"/>
      <c r="Q32" s="434"/>
      <c r="R32" s="434"/>
      <c r="S32" s="434"/>
      <c r="T32" s="434"/>
      <c r="U32" s="434"/>
      <c r="V32" s="435"/>
    </row>
    <row r="33" spans="1:23" ht="28.5" customHeight="1" thickBot="1" x14ac:dyDescent="0.4">
      <c r="A33" s="155" t="s">
        <v>9</v>
      </c>
      <c r="B33" s="1317" t="s">
        <v>32</v>
      </c>
      <c r="C33" s="1318"/>
      <c r="E33" s="1312" t="s">
        <v>294</v>
      </c>
      <c r="F33" s="1314"/>
      <c r="G33" s="1315">
        <f>VLOOKUP(B33,'Urbano.Piano inv. forn'!$D$41:$H$70,3,FALSE)</f>
        <v>0</v>
      </c>
      <c r="H33" s="1316"/>
      <c r="I33" s="104"/>
      <c r="J33" s="1312" t="s">
        <v>295</v>
      </c>
      <c r="K33" s="1313"/>
      <c r="L33" s="1314"/>
      <c r="M33" s="1315">
        <f>VLOOKUP(B33,'Urbano.Piano inv. forn'!$D$41:$H$70,4,FALSE)</f>
        <v>0</v>
      </c>
      <c r="N33" s="1316"/>
      <c r="P33" s="162" t="s">
        <v>296</v>
      </c>
      <c r="Q33" s="436"/>
      <c r="S33" s="163" t="s">
        <v>297</v>
      </c>
      <c r="T33" s="1171"/>
      <c r="U33" s="1173"/>
      <c r="V33" s="437"/>
    </row>
    <row r="34" spans="1:23" ht="13.5" customHeight="1" thickBot="1" x14ac:dyDescent="0.4">
      <c r="A34" s="133"/>
      <c r="B34" s="114"/>
      <c r="C34" s="114"/>
      <c r="E34" s="115"/>
      <c r="F34" s="115"/>
      <c r="G34" s="116"/>
      <c r="H34" s="116"/>
      <c r="I34" s="104"/>
      <c r="J34" s="115"/>
      <c r="K34" s="115"/>
      <c r="L34" s="115"/>
      <c r="M34" s="116"/>
      <c r="N34" s="116"/>
      <c r="P34" s="117"/>
      <c r="S34" s="113"/>
      <c r="T34" s="431"/>
      <c r="V34" s="134"/>
      <c r="W34" s="431"/>
    </row>
    <row r="35" spans="1:23" ht="33.75" customHeight="1" thickBot="1" x14ac:dyDescent="0.4">
      <c r="A35" s="1343" t="s">
        <v>298</v>
      </c>
      <c r="B35" s="1344"/>
      <c r="C35" s="1344"/>
      <c r="D35" s="1345"/>
      <c r="E35" s="1346">
        <f>VLOOKUP(B33,'Urbano.Piano inv. forn'!$D$41:$V$70,17,FALSE)</f>
        <v>0</v>
      </c>
      <c r="F35" s="1347"/>
      <c r="G35" s="1347"/>
      <c r="H35" s="1348"/>
      <c r="I35" s="104"/>
      <c r="J35" s="1343" t="s">
        <v>53</v>
      </c>
      <c r="K35" s="1353"/>
      <c r="L35" s="1344"/>
      <c r="M35" s="1346">
        <f>VLOOKUP(B33,'Urbano.Piano inv. forn'!$D$41:$V$70,19,FALSE)</f>
        <v>0</v>
      </c>
      <c r="N35" s="1348"/>
      <c r="O35" s="130"/>
      <c r="P35" s="161" t="s">
        <v>299</v>
      </c>
      <c r="Q35" s="135">
        <f>M35+E35</f>
        <v>0</v>
      </c>
      <c r="S35" s="163" t="s">
        <v>300</v>
      </c>
      <c r="T35" s="1171"/>
      <c r="U35" s="1173"/>
      <c r="V35" s="134"/>
      <c r="W35" s="431"/>
    </row>
    <row r="36" spans="1:23" ht="33.75" customHeight="1" thickBot="1" x14ac:dyDescent="0.4">
      <c r="A36" s="136"/>
      <c r="B36" s="137"/>
      <c r="C36" s="137"/>
      <c r="D36" s="137"/>
      <c r="E36" s="138"/>
      <c r="F36" s="138"/>
      <c r="G36" s="138"/>
      <c r="H36" s="138"/>
      <c r="I36" s="104"/>
      <c r="J36" s="115"/>
      <c r="K36" s="115"/>
      <c r="L36" s="115"/>
      <c r="M36" s="138"/>
      <c r="N36" s="138"/>
      <c r="O36" s="130"/>
      <c r="P36" s="113"/>
      <c r="Q36" s="130"/>
      <c r="S36" s="113"/>
      <c r="T36" s="114"/>
      <c r="U36" s="114"/>
      <c r="V36" s="134"/>
      <c r="W36" s="431"/>
    </row>
    <row r="37" spans="1:23" s="166" customFormat="1" ht="72" customHeight="1" x14ac:dyDescent="0.35">
      <c r="A37" s="1326" t="s">
        <v>301</v>
      </c>
      <c r="B37" s="1328" t="s">
        <v>302</v>
      </c>
      <c r="C37" s="1328" t="s">
        <v>303</v>
      </c>
      <c r="D37" s="156" t="s">
        <v>304</v>
      </c>
      <c r="E37" s="157" t="s">
        <v>305</v>
      </c>
      <c r="F37" s="156" t="s">
        <v>306</v>
      </c>
      <c r="G37" s="156" t="s">
        <v>307</v>
      </c>
      <c r="H37" s="158" t="s">
        <v>268</v>
      </c>
      <c r="I37" s="158" t="s">
        <v>308</v>
      </c>
      <c r="J37" s="158" t="s">
        <v>309</v>
      </c>
      <c r="K37" s="158" t="s">
        <v>818</v>
      </c>
      <c r="L37" s="158" t="s">
        <v>310</v>
      </c>
      <c r="M37" s="158" t="s">
        <v>311</v>
      </c>
      <c r="N37" s="158" t="s">
        <v>312</v>
      </c>
      <c r="O37" s="158" t="s">
        <v>313</v>
      </c>
      <c r="P37" s="158" t="s">
        <v>314</v>
      </c>
      <c r="Q37" s="158" t="s">
        <v>315</v>
      </c>
      <c r="R37" s="158" t="s">
        <v>316</v>
      </c>
      <c r="S37" s="158" t="s">
        <v>317</v>
      </c>
      <c r="T37" s="158" t="s">
        <v>819</v>
      </c>
      <c r="U37" s="159" t="s">
        <v>319</v>
      </c>
      <c r="V37" s="438"/>
    </row>
    <row r="38" spans="1:23" s="166" customFormat="1" ht="28.5" customHeight="1" thickBot="1" x14ac:dyDescent="0.4">
      <c r="A38" s="1351"/>
      <c r="B38" s="1352"/>
      <c r="C38" s="1352"/>
      <c r="D38" s="160" t="s">
        <v>320</v>
      </c>
      <c r="E38" s="160" t="s">
        <v>321</v>
      </c>
      <c r="F38" s="160" t="s">
        <v>322</v>
      </c>
      <c r="G38" s="160" t="s">
        <v>322</v>
      </c>
      <c r="H38" s="160" t="s">
        <v>28</v>
      </c>
      <c r="I38" s="160" t="s">
        <v>29</v>
      </c>
      <c r="J38" s="160" t="s">
        <v>323</v>
      </c>
      <c r="K38" s="160" t="s">
        <v>324</v>
      </c>
      <c r="L38" s="160" t="s">
        <v>324</v>
      </c>
      <c r="M38" s="160" t="s">
        <v>325</v>
      </c>
      <c r="N38" s="160" t="s">
        <v>324</v>
      </c>
      <c r="O38" s="160" t="s">
        <v>326</v>
      </c>
      <c r="P38" s="160" t="s">
        <v>820</v>
      </c>
      <c r="Q38" s="160" t="s">
        <v>327</v>
      </c>
      <c r="R38" s="160" t="s">
        <v>328</v>
      </c>
      <c r="S38" s="160" t="s">
        <v>329</v>
      </c>
      <c r="T38" s="160" t="s">
        <v>329</v>
      </c>
      <c r="U38" s="439"/>
      <c r="V38" s="438"/>
    </row>
    <row r="39" spans="1:23" ht="15" customHeight="1" x14ac:dyDescent="0.35">
      <c r="A39" s="1349" t="str">
        <f>B33</f>
        <v>urb.m.1</v>
      </c>
      <c r="B39" s="144">
        <v>1</v>
      </c>
      <c r="C39" s="185"/>
      <c r="D39" s="119"/>
      <c r="E39" s="119"/>
      <c r="F39" s="185"/>
      <c r="G39" s="440"/>
      <c r="H39" s="120"/>
      <c r="I39" s="441"/>
      <c r="J39" s="442"/>
      <c r="K39" s="442"/>
      <c r="L39" s="443"/>
      <c r="M39" s="441"/>
      <c r="N39" s="443"/>
      <c r="O39" s="148"/>
      <c r="P39" s="148"/>
      <c r="Q39" s="441"/>
      <c r="R39" s="441"/>
      <c r="S39" s="441"/>
      <c r="T39" s="441"/>
      <c r="U39" s="444"/>
      <c r="V39" s="437"/>
    </row>
    <row r="40" spans="1:23" x14ac:dyDescent="0.35">
      <c r="A40" s="1349"/>
      <c r="B40" s="145">
        <v>2</v>
      </c>
      <c r="C40" s="118"/>
      <c r="D40" s="112"/>
      <c r="E40" s="112"/>
      <c r="F40" s="118"/>
      <c r="G40" s="445"/>
      <c r="H40" s="118"/>
      <c r="I40" s="428"/>
      <c r="J40" s="446"/>
      <c r="K40" s="446"/>
      <c r="L40" s="447"/>
      <c r="M40" s="428"/>
      <c r="N40" s="447"/>
      <c r="O40" s="139"/>
      <c r="P40" s="139"/>
      <c r="Q40" s="428"/>
      <c r="R40" s="428" t="s">
        <v>330</v>
      </c>
      <c r="S40" s="428"/>
      <c r="T40" s="428"/>
      <c r="U40" s="448"/>
      <c r="V40" s="437"/>
    </row>
    <row r="41" spans="1:23" x14ac:dyDescent="0.35">
      <c r="A41" s="1349"/>
      <c r="B41" s="145">
        <v>3</v>
      </c>
      <c r="C41" s="118"/>
      <c r="D41" s="112"/>
      <c r="E41" s="112"/>
      <c r="F41" s="118"/>
      <c r="G41" s="445"/>
      <c r="H41" s="118"/>
      <c r="I41" s="428"/>
      <c r="J41" s="446"/>
      <c r="K41" s="446"/>
      <c r="L41" s="447"/>
      <c r="M41" s="428"/>
      <c r="N41" s="447"/>
      <c r="O41" s="139"/>
      <c r="P41" s="139"/>
      <c r="Q41" s="428"/>
      <c r="R41" s="428"/>
      <c r="S41" s="428"/>
      <c r="T41" s="428"/>
      <c r="U41" s="448"/>
      <c r="V41" s="437"/>
    </row>
    <row r="42" spans="1:23" x14ac:dyDescent="0.35">
      <c r="A42" s="1349"/>
      <c r="B42" s="145">
        <v>4</v>
      </c>
      <c r="C42" s="118"/>
      <c r="D42" s="112"/>
      <c r="E42" s="112"/>
      <c r="F42" s="118"/>
      <c r="G42" s="445"/>
      <c r="H42" s="118"/>
      <c r="I42" s="428"/>
      <c r="J42" s="446"/>
      <c r="K42" s="446"/>
      <c r="L42" s="447"/>
      <c r="M42" s="428"/>
      <c r="N42" s="447"/>
      <c r="O42" s="139"/>
      <c r="P42" s="139"/>
      <c r="Q42" s="428"/>
      <c r="R42" s="428"/>
      <c r="S42" s="428"/>
      <c r="T42" s="428"/>
      <c r="U42" s="448"/>
      <c r="V42" s="437"/>
    </row>
    <row r="43" spans="1:23" x14ac:dyDescent="0.35">
      <c r="A43" s="1349"/>
      <c r="B43" s="145">
        <v>5</v>
      </c>
      <c r="C43" s="118"/>
      <c r="D43" s="112"/>
      <c r="E43" s="112"/>
      <c r="F43" s="118"/>
      <c r="G43" s="445"/>
      <c r="H43" s="118"/>
      <c r="I43" s="428"/>
      <c r="J43" s="446"/>
      <c r="K43" s="446"/>
      <c r="L43" s="447"/>
      <c r="M43" s="428"/>
      <c r="N43" s="447"/>
      <c r="O43" s="139"/>
      <c r="P43" s="139"/>
      <c r="Q43" s="428"/>
      <c r="R43" s="428"/>
      <c r="S43" s="428"/>
      <c r="T43" s="428"/>
      <c r="U43" s="448"/>
      <c r="V43" s="437"/>
    </row>
    <row r="44" spans="1:23" x14ac:dyDescent="0.35">
      <c r="A44" s="1349"/>
      <c r="B44" s="145">
        <v>6</v>
      </c>
      <c r="C44" s="118"/>
      <c r="D44" s="112"/>
      <c r="E44" s="112"/>
      <c r="F44" s="118"/>
      <c r="G44" s="445"/>
      <c r="H44" s="118"/>
      <c r="I44" s="428"/>
      <c r="J44" s="446"/>
      <c r="K44" s="446"/>
      <c r="L44" s="447"/>
      <c r="M44" s="428"/>
      <c r="N44" s="447"/>
      <c r="O44" s="139"/>
      <c r="P44" s="139"/>
      <c r="Q44" s="428"/>
      <c r="R44" s="428"/>
      <c r="S44" s="428"/>
      <c r="T44" s="428"/>
      <c r="U44" s="448"/>
      <c r="V44" s="437"/>
    </row>
    <row r="45" spans="1:23" x14ac:dyDescent="0.35">
      <c r="A45" s="1349"/>
      <c r="B45" s="145">
        <v>7</v>
      </c>
      <c r="C45" s="118"/>
      <c r="D45" s="112"/>
      <c r="E45" s="112"/>
      <c r="F45" s="118"/>
      <c r="G45" s="445"/>
      <c r="H45" s="118"/>
      <c r="I45" s="428"/>
      <c r="J45" s="446"/>
      <c r="K45" s="446"/>
      <c r="L45" s="447"/>
      <c r="M45" s="428"/>
      <c r="N45" s="447"/>
      <c r="O45" s="139"/>
      <c r="P45" s="139"/>
      <c r="Q45" s="428"/>
      <c r="R45" s="428"/>
      <c r="S45" s="428"/>
      <c r="T45" s="428"/>
      <c r="U45" s="448"/>
      <c r="V45" s="437"/>
    </row>
    <row r="46" spans="1:23" x14ac:dyDescent="0.35">
      <c r="A46" s="1349"/>
      <c r="B46" s="145">
        <v>8</v>
      </c>
      <c r="C46" s="118"/>
      <c r="D46" s="112"/>
      <c r="E46" s="112"/>
      <c r="F46" s="118"/>
      <c r="G46" s="445"/>
      <c r="H46" s="118"/>
      <c r="I46" s="428"/>
      <c r="J46" s="446"/>
      <c r="K46" s="446"/>
      <c r="L46" s="447"/>
      <c r="M46" s="428"/>
      <c r="N46" s="447"/>
      <c r="O46" s="139"/>
      <c r="P46" s="139"/>
      <c r="Q46" s="428"/>
      <c r="R46" s="428"/>
      <c r="S46" s="428"/>
      <c r="T46" s="428"/>
      <c r="U46" s="448"/>
      <c r="V46" s="437"/>
    </row>
    <row r="47" spans="1:23" x14ac:dyDescent="0.35">
      <c r="A47" s="1349"/>
      <c r="B47" s="145">
        <v>9</v>
      </c>
      <c r="C47" s="118"/>
      <c r="D47" s="112"/>
      <c r="E47" s="112"/>
      <c r="F47" s="118"/>
      <c r="G47" s="445"/>
      <c r="H47" s="118"/>
      <c r="I47" s="428"/>
      <c r="J47" s="446"/>
      <c r="K47" s="446"/>
      <c r="L47" s="447"/>
      <c r="M47" s="428"/>
      <c r="N47" s="447"/>
      <c r="O47" s="139"/>
      <c r="P47" s="139"/>
      <c r="Q47" s="428"/>
      <c r="R47" s="428"/>
      <c r="S47" s="428"/>
      <c r="T47" s="428"/>
      <c r="U47" s="448"/>
      <c r="V47" s="437"/>
    </row>
    <row r="48" spans="1:23" ht="15" thickBot="1" x14ac:dyDescent="0.4">
      <c r="A48" s="1350"/>
      <c r="B48" s="146">
        <v>10</v>
      </c>
      <c r="C48" s="132"/>
      <c r="D48" s="131"/>
      <c r="E48" s="131"/>
      <c r="F48" s="132"/>
      <c r="G48" s="449"/>
      <c r="H48" s="132"/>
      <c r="I48" s="450"/>
      <c r="J48" s="451"/>
      <c r="K48" s="451"/>
      <c r="L48" s="452"/>
      <c r="M48" s="450"/>
      <c r="N48" s="452"/>
      <c r="O48" s="140"/>
      <c r="P48" s="140"/>
      <c r="Q48" s="450"/>
      <c r="R48" s="450"/>
      <c r="S48" s="450"/>
      <c r="T48" s="450"/>
      <c r="U48" s="453"/>
      <c r="V48" s="437"/>
    </row>
    <row r="49" spans="1:23" ht="25" thickBot="1" x14ac:dyDescent="0.4">
      <c r="A49" s="564"/>
      <c r="C49" s="565"/>
      <c r="D49" s="566"/>
      <c r="E49" s="424" t="s">
        <v>331</v>
      </c>
      <c r="F49" s="425">
        <f>COUNTA(F39:F48)</f>
        <v>0</v>
      </c>
      <c r="G49" s="426">
        <f>COUNTA(G39:G48)</f>
        <v>0</v>
      </c>
      <c r="H49" s="565"/>
      <c r="I49" s="431"/>
      <c r="J49" s="567"/>
      <c r="K49" s="567"/>
      <c r="L49" s="568"/>
      <c r="M49" s="1354" t="s">
        <v>563</v>
      </c>
      <c r="N49" s="1355"/>
      <c r="O49" s="747">
        <f>SUM(O39:O48)</f>
        <v>0</v>
      </c>
      <c r="P49" s="748">
        <f>SUM(P39:P48)</f>
        <v>0</v>
      </c>
      <c r="Q49" s="431"/>
      <c r="S49" s="113"/>
      <c r="T49" s="117"/>
      <c r="U49" s="531"/>
      <c r="V49" s="455"/>
      <c r="W49" s="454"/>
    </row>
    <row r="50" spans="1:23" ht="15" thickBot="1" x14ac:dyDescent="0.4">
      <c r="A50" s="456"/>
      <c r="B50" s="457"/>
      <c r="C50" s="407"/>
      <c r="D50" s="407"/>
      <c r="E50" s="407"/>
      <c r="F50" s="457"/>
      <c r="G50" s="407"/>
      <c r="H50" s="407"/>
      <c r="I50" s="457"/>
      <c r="J50" s="457"/>
      <c r="K50" s="457"/>
      <c r="L50" s="407"/>
      <c r="M50" s="407"/>
      <c r="N50" s="407"/>
      <c r="O50" s="407"/>
      <c r="P50" s="407"/>
      <c r="Q50" s="407"/>
      <c r="R50" s="407"/>
      <c r="S50" s="407"/>
      <c r="T50" s="458"/>
      <c r="U50" s="407"/>
      <c r="V50" s="459"/>
    </row>
    <row r="51" spans="1:23" ht="15" thickBot="1" x14ac:dyDescent="0.4">
      <c r="A51" s="432"/>
      <c r="B51" s="433"/>
      <c r="C51" s="434"/>
      <c r="D51" s="434"/>
      <c r="E51" s="434"/>
      <c r="F51" s="433"/>
      <c r="G51" s="434"/>
      <c r="H51" s="434"/>
      <c r="I51" s="433"/>
      <c r="J51" s="433"/>
      <c r="K51" s="433"/>
      <c r="L51" s="434"/>
      <c r="M51" s="434"/>
      <c r="N51" s="434"/>
      <c r="O51" s="434"/>
      <c r="P51" s="434"/>
      <c r="Q51" s="434"/>
      <c r="R51" s="434"/>
      <c r="S51" s="434"/>
      <c r="T51" s="434"/>
      <c r="U51" s="434"/>
      <c r="V51" s="435"/>
    </row>
    <row r="52" spans="1:23" ht="28.5" customHeight="1" thickBot="1" x14ac:dyDescent="0.4">
      <c r="A52" s="155" t="s">
        <v>9</v>
      </c>
      <c r="B52" s="1317" t="s">
        <v>32</v>
      </c>
      <c r="C52" s="1318"/>
      <c r="E52" s="1312" t="s">
        <v>294</v>
      </c>
      <c r="F52" s="1314"/>
      <c r="G52" s="1315">
        <f>VLOOKUP(B52,'Urbano.Piano inv. forn'!$D$41:$H$70,3,FALSE)</f>
        <v>0</v>
      </c>
      <c r="H52" s="1316"/>
      <c r="I52" s="104"/>
      <c r="J52" s="1312" t="s">
        <v>295</v>
      </c>
      <c r="K52" s="1313"/>
      <c r="L52" s="1314"/>
      <c r="M52" s="1315">
        <f>VLOOKUP(B52,'Urbano.Piano inv. forn'!$D$41:$H$70,4,FALSE)</f>
        <v>0</v>
      </c>
      <c r="N52" s="1316"/>
      <c r="P52" s="162" t="s">
        <v>296</v>
      </c>
      <c r="Q52" s="436"/>
      <c r="S52" s="163" t="s">
        <v>297</v>
      </c>
      <c r="T52" s="1171"/>
      <c r="U52" s="1173"/>
      <c r="V52" s="437"/>
    </row>
    <row r="53" spans="1:23" ht="13.5" customHeight="1" thickBot="1" x14ac:dyDescent="0.4">
      <c r="A53" s="133"/>
      <c r="B53" s="114"/>
      <c r="C53" s="114"/>
      <c r="E53" s="115"/>
      <c r="F53" s="115"/>
      <c r="G53" s="116"/>
      <c r="H53" s="116"/>
      <c r="I53" s="104"/>
      <c r="J53" s="115"/>
      <c r="K53" s="115"/>
      <c r="L53" s="115"/>
      <c r="M53" s="116"/>
      <c r="N53" s="116"/>
      <c r="P53" s="117"/>
      <c r="S53" s="113"/>
      <c r="T53" s="431"/>
      <c r="V53" s="134"/>
      <c r="W53" s="431"/>
    </row>
    <row r="54" spans="1:23" ht="33.75" customHeight="1" thickBot="1" x14ac:dyDescent="0.4">
      <c r="A54" s="1343" t="s">
        <v>298</v>
      </c>
      <c r="B54" s="1344"/>
      <c r="C54" s="1344"/>
      <c r="D54" s="1345"/>
      <c r="E54" s="1346">
        <f>VLOOKUP(B52,'Urbano.Piano inv. forn'!$D$41:$V$70,17,FALSE)</f>
        <v>0</v>
      </c>
      <c r="F54" s="1347"/>
      <c r="G54" s="1347"/>
      <c r="H54" s="1348"/>
      <c r="I54" s="104"/>
      <c r="J54" s="1343" t="s">
        <v>53</v>
      </c>
      <c r="K54" s="1353"/>
      <c r="L54" s="1344"/>
      <c r="M54" s="1346">
        <f>VLOOKUP(B52,'Urbano.Piano inv. forn'!$D$41:$V$70,19,FALSE)</f>
        <v>0</v>
      </c>
      <c r="N54" s="1348"/>
      <c r="O54" s="130"/>
      <c r="P54" s="161" t="s">
        <v>299</v>
      </c>
      <c r="Q54" s="135">
        <f>M54+E54</f>
        <v>0</v>
      </c>
      <c r="S54" s="163" t="s">
        <v>300</v>
      </c>
      <c r="T54" s="1171"/>
      <c r="U54" s="1173"/>
      <c r="V54" s="134"/>
      <c r="W54" s="431"/>
    </row>
    <row r="55" spans="1:23" ht="33.75" customHeight="1" thickBot="1" x14ac:dyDescent="0.4">
      <c r="A55" s="136"/>
      <c r="B55" s="137"/>
      <c r="C55" s="137"/>
      <c r="D55" s="137"/>
      <c r="E55" s="138"/>
      <c r="F55" s="138"/>
      <c r="G55" s="138"/>
      <c r="H55" s="138"/>
      <c r="I55" s="104"/>
      <c r="J55" s="115"/>
      <c r="K55" s="115"/>
      <c r="L55" s="115"/>
      <c r="M55" s="138"/>
      <c r="N55" s="138"/>
      <c r="O55" s="130"/>
      <c r="P55" s="113"/>
      <c r="Q55" s="130"/>
      <c r="S55" s="113"/>
      <c r="T55" s="114"/>
      <c r="U55" s="114"/>
      <c r="V55" s="134"/>
      <c r="W55" s="431"/>
    </row>
    <row r="56" spans="1:23" s="166" customFormat="1" ht="72" customHeight="1" x14ac:dyDescent="0.35">
      <c r="A56" s="1326" t="s">
        <v>301</v>
      </c>
      <c r="B56" s="1328" t="s">
        <v>302</v>
      </c>
      <c r="C56" s="1328" t="s">
        <v>303</v>
      </c>
      <c r="D56" s="156" t="s">
        <v>304</v>
      </c>
      <c r="E56" s="157" t="s">
        <v>305</v>
      </c>
      <c r="F56" s="156" t="s">
        <v>306</v>
      </c>
      <c r="G56" s="156" t="s">
        <v>307</v>
      </c>
      <c r="H56" s="158" t="s">
        <v>268</v>
      </c>
      <c r="I56" s="158" t="s">
        <v>308</v>
      </c>
      <c r="J56" s="158" t="s">
        <v>309</v>
      </c>
      <c r="K56" s="158" t="s">
        <v>818</v>
      </c>
      <c r="L56" s="158" t="s">
        <v>310</v>
      </c>
      <c r="M56" s="158" t="s">
        <v>311</v>
      </c>
      <c r="N56" s="158" t="s">
        <v>312</v>
      </c>
      <c r="O56" s="158" t="s">
        <v>313</v>
      </c>
      <c r="P56" s="158" t="s">
        <v>314</v>
      </c>
      <c r="Q56" s="158" t="s">
        <v>315</v>
      </c>
      <c r="R56" s="158" t="s">
        <v>316</v>
      </c>
      <c r="S56" s="158" t="s">
        <v>317</v>
      </c>
      <c r="T56" s="158" t="s">
        <v>819</v>
      </c>
      <c r="U56" s="159" t="s">
        <v>319</v>
      </c>
      <c r="V56" s="438"/>
    </row>
    <row r="57" spans="1:23" s="166" customFormat="1" ht="28.5" customHeight="1" thickBot="1" x14ac:dyDescent="0.4">
      <c r="A57" s="1351"/>
      <c r="B57" s="1352"/>
      <c r="C57" s="1352"/>
      <c r="D57" s="160" t="s">
        <v>320</v>
      </c>
      <c r="E57" s="160" t="s">
        <v>321</v>
      </c>
      <c r="F57" s="160" t="s">
        <v>322</v>
      </c>
      <c r="G57" s="160" t="s">
        <v>322</v>
      </c>
      <c r="H57" s="160" t="s">
        <v>28</v>
      </c>
      <c r="I57" s="160" t="s">
        <v>29</v>
      </c>
      <c r="J57" s="160" t="s">
        <v>323</v>
      </c>
      <c r="K57" s="160" t="s">
        <v>324</v>
      </c>
      <c r="L57" s="160" t="s">
        <v>324</v>
      </c>
      <c r="M57" s="160" t="s">
        <v>325</v>
      </c>
      <c r="N57" s="160" t="s">
        <v>324</v>
      </c>
      <c r="O57" s="160" t="s">
        <v>326</v>
      </c>
      <c r="P57" s="160" t="s">
        <v>820</v>
      </c>
      <c r="Q57" s="160" t="s">
        <v>327</v>
      </c>
      <c r="R57" s="160" t="s">
        <v>328</v>
      </c>
      <c r="S57" s="160" t="s">
        <v>329</v>
      </c>
      <c r="T57" s="160" t="s">
        <v>329</v>
      </c>
      <c r="U57" s="439"/>
      <c r="V57" s="438"/>
    </row>
    <row r="58" spans="1:23" ht="15" customHeight="1" x14ac:dyDescent="0.35">
      <c r="A58" s="1349" t="str">
        <f>B52</f>
        <v>urb.m.1</v>
      </c>
      <c r="B58" s="144">
        <v>1</v>
      </c>
      <c r="C58" s="185"/>
      <c r="D58" s="119"/>
      <c r="E58" s="119"/>
      <c r="F58" s="185"/>
      <c r="G58" s="440"/>
      <c r="H58" s="120"/>
      <c r="I58" s="441"/>
      <c r="J58" s="442"/>
      <c r="K58" s="442"/>
      <c r="L58" s="443"/>
      <c r="M58" s="441"/>
      <c r="N58" s="443"/>
      <c r="O58" s="148"/>
      <c r="P58" s="148"/>
      <c r="Q58" s="441"/>
      <c r="R58" s="441"/>
      <c r="S58" s="441"/>
      <c r="T58" s="441"/>
      <c r="U58" s="444"/>
      <c r="V58" s="437"/>
    </row>
    <row r="59" spans="1:23" x14ac:dyDescent="0.35">
      <c r="A59" s="1349"/>
      <c r="B59" s="145">
        <v>2</v>
      </c>
      <c r="C59" s="118"/>
      <c r="D59" s="112"/>
      <c r="E59" s="112"/>
      <c r="F59" s="118"/>
      <c r="G59" s="445"/>
      <c r="H59" s="118"/>
      <c r="I59" s="428"/>
      <c r="J59" s="446"/>
      <c r="K59" s="446"/>
      <c r="L59" s="447"/>
      <c r="M59" s="428"/>
      <c r="N59" s="447"/>
      <c r="O59" s="139"/>
      <c r="P59" s="139"/>
      <c r="Q59" s="428"/>
      <c r="R59" s="428" t="s">
        <v>330</v>
      </c>
      <c r="S59" s="428"/>
      <c r="T59" s="428"/>
      <c r="U59" s="448"/>
      <c r="V59" s="437"/>
    </row>
    <row r="60" spans="1:23" x14ac:dyDescent="0.35">
      <c r="A60" s="1349"/>
      <c r="B60" s="145">
        <v>3</v>
      </c>
      <c r="C60" s="118"/>
      <c r="D60" s="112"/>
      <c r="E60" s="112"/>
      <c r="F60" s="118"/>
      <c r="G60" s="445"/>
      <c r="H60" s="118"/>
      <c r="I60" s="428"/>
      <c r="J60" s="446"/>
      <c r="K60" s="446"/>
      <c r="L60" s="447"/>
      <c r="M60" s="428"/>
      <c r="N60" s="447"/>
      <c r="O60" s="139"/>
      <c r="P60" s="139"/>
      <c r="Q60" s="428"/>
      <c r="R60" s="428"/>
      <c r="S60" s="428"/>
      <c r="T60" s="428"/>
      <c r="U60" s="448"/>
      <c r="V60" s="437"/>
    </row>
    <row r="61" spans="1:23" x14ac:dyDescent="0.35">
      <c r="A61" s="1349"/>
      <c r="B61" s="145">
        <v>4</v>
      </c>
      <c r="C61" s="118"/>
      <c r="D61" s="112"/>
      <c r="E61" s="112"/>
      <c r="F61" s="118"/>
      <c r="G61" s="445"/>
      <c r="H61" s="118"/>
      <c r="I61" s="428"/>
      <c r="J61" s="446"/>
      <c r="K61" s="446"/>
      <c r="L61" s="447"/>
      <c r="M61" s="428"/>
      <c r="N61" s="447"/>
      <c r="O61" s="139"/>
      <c r="P61" s="139"/>
      <c r="Q61" s="428"/>
      <c r="R61" s="428"/>
      <c r="S61" s="428"/>
      <c r="T61" s="428"/>
      <c r="U61" s="448"/>
      <c r="V61" s="437"/>
    </row>
    <row r="62" spans="1:23" x14ac:dyDescent="0.35">
      <c r="A62" s="1349"/>
      <c r="B62" s="145">
        <v>5</v>
      </c>
      <c r="C62" s="118"/>
      <c r="D62" s="112"/>
      <c r="E62" s="112"/>
      <c r="F62" s="118"/>
      <c r="G62" s="445"/>
      <c r="H62" s="118"/>
      <c r="I62" s="428"/>
      <c r="J62" s="446"/>
      <c r="K62" s="446"/>
      <c r="L62" s="447"/>
      <c r="M62" s="428"/>
      <c r="N62" s="447"/>
      <c r="O62" s="139"/>
      <c r="P62" s="139"/>
      <c r="Q62" s="428"/>
      <c r="R62" s="428"/>
      <c r="S62" s="428"/>
      <c r="T62" s="428"/>
      <c r="U62" s="448"/>
      <c r="V62" s="437"/>
    </row>
    <row r="63" spans="1:23" x14ac:dyDescent="0.35">
      <c r="A63" s="1349"/>
      <c r="B63" s="145">
        <v>6</v>
      </c>
      <c r="C63" s="118"/>
      <c r="D63" s="112"/>
      <c r="E63" s="112"/>
      <c r="F63" s="118"/>
      <c r="G63" s="445"/>
      <c r="H63" s="118"/>
      <c r="I63" s="428"/>
      <c r="J63" s="446"/>
      <c r="K63" s="446"/>
      <c r="L63" s="447"/>
      <c r="M63" s="428"/>
      <c r="N63" s="447"/>
      <c r="O63" s="139"/>
      <c r="P63" s="139"/>
      <c r="Q63" s="428"/>
      <c r="R63" s="428"/>
      <c r="S63" s="428"/>
      <c r="T63" s="428"/>
      <c r="U63" s="448"/>
      <c r="V63" s="437"/>
    </row>
    <row r="64" spans="1:23" x14ac:dyDescent="0.35">
      <c r="A64" s="1349"/>
      <c r="B64" s="145">
        <v>7</v>
      </c>
      <c r="C64" s="118"/>
      <c r="D64" s="112"/>
      <c r="E64" s="112"/>
      <c r="F64" s="118"/>
      <c r="G64" s="445"/>
      <c r="H64" s="118"/>
      <c r="I64" s="428"/>
      <c r="J64" s="446"/>
      <c r="K64" s="446"/>
      <c r="L64" s="447"/>
      <c r="M64" s="428"/>
      <c r="N64" s="447"/>
      <c r="O64" s="139"/>
      <c r="P64" s="139"/>
      <c r="Q64" s="428"/>
      <c r="R64" s="428"/>
      <c r="S64" s="428"/>
      <c r="T64" s="428"/>
      <c r="U64" s="448"/>
      <c r="V64" s="437"/>
    </row>
    <row r="65" spans="1:23" x14ac:dyDescent="0.35">
      <c r="A65" s="1349"/>
      <c r="B65" s="145">
        <v>8</v>
      </c>
      <c r="C65" s="118"/>
      <c r="D65" s="112"/>
      <c r="E65" s="112"/>
      <c r="F65" s="118"/>
      <c r="G65" s="445"/>
      <c r="H65" s="118"/>
      <c r="I65" s="428"/>
      <c r="J65" s="446"/>
      <c r="K65" s="446"/>
      <c r="L65" s="447"/>
      <c r="M65" s="428"/>
      <c r="N65" s="447"/>
      <c r="O65" s="139"/>
      <c r="P65" s="139"/>
      <c r="Q65" s="428"/>
      <c r="R65" s="428"/>
      <c r="S65" s="428"/>
      <c r="T65" s="428"/>
      <c r="U65" s="448"/>
      <c r="V65" s="437"/>
    </row>
    <row r="66" spans="1:23" x14ac:dyDescent="0.35">
      <c r="A66" s="1349"/>
      <c r="B66" s="145">
        <v>9</v>
      </c>
      <c r="C66" s="118"/>
      <c r="D66" s="112"/>
      <c r="E66" s="112"/>
      <c r="F66" s="118"/>
      <c r="G66" s="445"/>
      <c r="H66" s="118"/>
      <c r="I66" s="428"/>
      <c r="J66" s="446"/>
      <c r="K66" s="446"/>
      <c r="L66" s="447"/>
      <c r="M66" s="428"/>
      <c r="N66" s="447"/>
      <c r="O66" s="139"/>
      <c r="P66" s="139"/>
      <c r="Q66" s="428"/>
      <c r="R66" s="428"/>
      <c r="S66" s="428"/>
      <c r="T66" s="428"/>
      <c r="U66" s="448"/>
      <c r="V66" s="437"/>
    </row>
    <row r="67" spans="1:23" ht="15" thickBot="1" x14ac:dyDescent="0.4">
      <c r="A67" s="1350"/>
      <c r="B67" s="146">
        <v>10</v>
      </c>
      <c r="C67" s="132"/>
      <c r="D67" s="131"/>
      <c r="E67" s="131"/>
      <c r="F67" s="132"/>
      <c r="G67" s="449"/>
      <c r="H67" s="132"/>
      <c r="I67" s="450"/>
      <c r="J67" s="451"/>
      <c r="K67" s="451"/>
      <c r="L67" s="452"/>
      <c r="M67" s="450"/>
      <c r="N67" s="452"/>
      <c r="O67" s="140"/>
      <c r="P67" s="140"/>
      <c r="Q67" s="450"/>
      <c r="R67" s="450"/>
      <c r="S67" s="450"/>
      <c r="T67" s="450"/>
      <c r="U67" s="453"/>
      <c r="V67" s="437"/>
    </row>
    <row r="68" spans="1:23" ht="25" thickBot="1" x14ac:dyDescent="0.4">
      <c r="A68" s="564"/>
      <c r="C68" s="565"/>
      <c r="D68" s="566"/>
      <c r="E68" s="424" t="s">
        <v>331</v>
      </c>
      <c r="F68" s="425">
        <f>COUNTA(F58:F67)</f>
        <v>0</v>
      </c>
      <c r="G68" s="426">
        <f>COUNTA(G58:G67)</f>
        <v>0</v>
      </c>
      <c r="H68" s="565"/>
      <c r="I68" s="431"/>
      <c r="J68" s="567"/>
      <c r="K68" s="567"/>
      <c r="L68" s="568"/>
      <c r="M68" s="1354" t="s">
        <v>563</v>
      </c>
      <c r="N68" s="1355"/>
      <c r="O68" s="747">
        <f>SUM(O58:O67)</f>
        <v>0</v>
      </c>
      <c r="P68" s="748">
        <f>SUM(P58:P67)</f>
        <v>0</v>
      </c>
      <c r="Q68" s="431"/>
      <c r="S68" s="113"/>
      <c r="T68" s="117"/>
      <c r="U68" s="531"/>
      <c r="V68" s="455"/>
      <c r="W68" s="454"/>
    </row>
    <row r="69" spans="1:23" ht="15" thickBot="1" x14ac:dyDescent="0.4">
      <c r="A69" s="456"/>
      <c r="B69" s="457"/>
      <c r="C69" s="407"/>
      <c r="D69" s="407"/>
      <c r="E69" s="407"/>
      <c r="F69" s="457"/>
      <c r="G69" s="407"/>
      <c r="H69" s="407"/>
      <c r="I69" s="457"/>
      <c r="J69" s="457"/>
      <c r="K69" s="457"/>
      <c r="L69" s="407"/>
      <c r="M69" s="407"/>
      <c r="N69" s="407"/>
      <c r="O69" s="407"/>
      <c r="P69" s="407"/>
      <c r="Q69" s="407"/>
      <c r="R69" s="407"/>
      <c r="S69" s="407"/>
      <c r="T69" s="458"/>
      <c r="U69" s="407"/>
      <c r="V69" s="459"/>
    </row>
    <row r="70" spans="1:23" ht="15" thickBot="1" x14ac:dyDescent="0.4">
      <c r="A70" s="432"/>
      <c r="B70" s="433"/>
      <c r="C70" s="434"/>
      <c r="D70" s="434"/>
      <c r="E70" s="434"/>
      <c r="F70" s="433"/>
      <c r="G70" s="434"/>
      <c r="H70" s="434"/>
      <c r="I70" s="433"/>
      <c r="J70" s="433"/>
      <c r="K70" s="433"/>
      <c r="L70" s="434"/>
      <c r="M70" s="434"/>
      <c r="N70" s="434"/>
      <c r="O70" s="434"/>
      <c r="P70" s="434"/>
      <c r="Q70" s="434"/>
      <c r="R70" s="434"/>
      <c r="S70" s="434"/>
      <c r="T70" s="434"/>
      <c r="U70" s="434"/>
      <c r="V70" s="435"/>
    </row>
    <row r="71" spans="1:23" ht="28.5" customHeight="1" thickBot="1" x14ac:dyDescent="0.4">
      <c r="A71" s="155" t="s">
        <v>9</v>
      </c>
      <c r="B71" s="1317" t="s">
        <v>32</v>
      </c>
      <c r="C71" s="1318"/>
      <c r="E71" s="1312" t="s">
        <v>294</v>
      </c>
      <c r="F71" s="1314"/>
      <c r="G71" s="1315">
        <f>VLOOKUP(B71,'Urbano.Piano inv. forn'!$D$41:$H$70,3,FALSE)</f>
        <v>0</v>
      </c>
      <c r="H71" s="1316"/>
      <c r="I71" s="104"/>
      <c r="J71" s="1312" t="s">
        <v>295</v>
      </c>
      <c r="K71" s="1313"/>
      <c r="L71" s="1314"/>
      <c r="M71" s="1315">
        <f>VLOOKUP(B71,'Urbano.Piano inv. forn'!$D$41:$H$70,4,FALSE)</f>
        <v>0</v>
      </c>
      <c r="N71" s="1316"/>
      <c r="P71" s="162" t="s">
        <v>296</v>
      </c>
      <c r="Q71" s="436"/>
      <c r="S71" s="163" t="s">
        <v>297</v>
      </c>
      <c r="T71" s="1171"/>
      <c r="U71" s="1173"/>
      <c r="V71" s="437"/>
    </row>
    <row r="72" spans="1:23" ht="13.5" customHeight="1" thickBot="1" x14ac:dyDescent="0.4">
      <c r="A72" s="133"/>
      <c r="B72" s="114"/>
      <c r="C72" s="114"/>
      <c r="E72" s="115"/>
      <c r="F72" s="115"/>
      <c r="G72" s="116"/>
      <c r="H72" s="116"/>
      <c r="I72" s="104"/>
      <c r="J72" s="115"/>
      <c r="K72" s="115"/>
      <c r="L72" s="115"/>
      <c r="M72" s="116"/>
      <c r="N72" s="116"/>
      <c r="P72" s="117"/>
      <c r="S72" s="113"/>
      <c r="T72" s="431"/>
      <c r="V72" s="134"/>
      <c r="W72" s="431"/>
    </row>
    <row r="73" spans="1:23" ht="33.75" customHeight="1" thickBot="1" x14ac:dyDescent="0.4">
      <c r="A73" s="1343" t="s">
        <v>298</v>
      </c>
      <c r="B73" s="1344"/>
      <c r="C73" s="1344"/>
      <c r="D73" s="1345"/>
      <c r="E73" s="1346">
        <f>VLOOKUP(B71,'Urbano.Piano inv. forn'!$D$41:$V$70,17,FALSE)</f>
        <v>0</v>
      </c>
      <c r="F73" s="1347"/>
      <c r="G73" s="1347"/>
      <c r="H73" s="1348"/>
      <c r="I73" s="104"/>
      <c r="J73" s="1343" t="s">
        <v>53</v>
      </c>
      <c r="K73" s="1353"/>
      <c r="L73" s="1344"/>
      <c r="M73" s="1346">
        <f>VLOOKUP(B71,'Urbano.Piano inv. forn'!$D$41:$V$70,19,FALSE)</f>
        <v>0</v>
      </c>
      <c r="N73" s="1348"/>
      <c r="O73" s="130"/>
      <c r="P73" s="161" t="s">
        <v>299</v>
      </c>
      <c r="Q73" s="135">
        <f>M73+E73</f>
        <v>0</v>
      </c>
      <c r="S73" s="163" t="s">
        <v>300</v>
      </c>
      <c r="T73" s="1171"/>
      <c r="U73" s="1173"/>
      <c r="V73" s="134"/>
      <c r="W73" s="431"/>
    </row>
    <row r="74" spans="1:23" ht="33.75" customHeight="1" thickBot="1" x14ac:dyDescent="0.4">
      <c r="A74" s="136"/>
      <c r="B74" s="137"/>
      <c r="C74" s="137"/>
      <c r="D74" s="137"/>
      <c r="E74" s="138"/>
      <c r="F74" s="138"/>
      <c r="G74" s="138"/>
      <c r="H74" s="138"/>
      <c r="I74" s="104"/>
      <c r="J74" s="115"/>
      <c r="K74" s="115"/>
      <c r="L74" s="115"/>
      <c r="M74" s="138"/>
      <c r="N74" s="138"/>
      <c r="O74" s="130"/>
      <c r="P74" s="113"/>
      <c r="Q74" s="130"/>
      <c r="S74" s="113"/>
      <c r="T74" s="114"/>
      <c r="U74" s="114"/>
      <c r="V74" s="134"/>
      <c r="W74" s="431"/>
    </row>
    <row r="75" spans="1:23" s="166" customFormat="1" ht="72" customHeight="1" x14ac:dyDescent="0.35">
      <c r="A75" s="1326" t="s">
        <v>301</v>
      </c>
      <c r="B75" s="1328" t="s">
        <v>302</v>
      </c>
      <c r="C75" s="1328" t="s">
        <v>303</v>
      </c>
      <c r="D75" s="156" t="s">
        <v>304</v>
      </c>
      <c r="E75" s="157" t="s">
        <v>305</v>
      </c>
      <c r="F75" s="156" t="s">
        <v>306</v>
      </c>
      <c r="G75" s="156" t="s">
        <v>307</v>
      </c>
      <c r="H75" s="158" t="s">
        <v>268</v>
      </c>
      <c r="I75" s="158" t="s">
        <v>308</v>
      </c>
      <c r="J75" s="158" t="s">
        <v>309</v>
      </c>
      <c r="K75" s="158" t="s">
        <v>818</v>
      </c>
      <c r="L75" s="158" t="s">
        <v>310</v>
      </c>
      <c r="M75" s="158" t="s">
        <v>311</v>
      </c>
      <c r="N75" s="158" t="s">
        <v>312</v>
      </c>
      <c r="O75" s="158" t="s">
        <v>313</v>
      </c>
      <c r="P75" s="158" t="s">
        <v>314</v>
      </c>
      <c r="Q75" s="158" t="s">
        <v>315</v>
      </c>
      <c r="R75" s="158" t="s">
        <v>316</v>
      </c>
      <c r="S75" s="158" t="s">
        <v>317</v>
      </c>
      <c r="T75" s="158" t="s">
        <v>819</v>
      </c>
      <c r="U75" s="159" t="s">
        <v>319</v>
      </c>
      <c r="V75" s="438"/>
    </row>
    <row r="76" spans="1:23" s="166" customFormat="1" ht="28.5" customHeight="1" thickBot="1" x14ac:dyDescent="0.4">
      <c r="A76" s="1351"/>
      <c r="B76" s="1352"/>
      <c r="C76" s="1352"/>
      <c r="D76" s="160" t="s">
        <v>320</v>
      </c>
      <c r="E76" s="160" t="s">
        <v>321</v>
      </c>
      <c r="F76" s="160" t="s">
        <v>322</v>
      </c>
      <c r="G76" s="160" t="s">
        <v>322</v>
      </c>
      <c r="H76" s="160" t="s">
        <v>28</v>
      </c>
      <c r="I76" s="160" t="s">
        <v>29</v>
      </c>
      <c r="J76" s="160" t="s">
        <v>323</v>
      </c>
      <c r="K76" s="160" t="s">
        <v>324</v>
      </c>
      <c r="L76" s="160" t="s">
        <v>324</v>
      </c>
      <c r="M76" s="160" t="s">
        <v>325</v>
      </c>
      <c r="N76" s="160" t="s">
        <v>324</v>
      </c>
      <c r="O76" s="160" t="s">
        <v>326</v>
      </c>
      <c r="P76" s="160" t="s">
        <v>820</v>
      </c>
      <c r="Q76" s="160" t="s">
        <v>327</v>
      </c>
      <c r="R76" s="160" t="s">
        <v>328</v>
      </c>
      <c r="S76" s="160" t="s">
        <v>329</v>
      </c>
      <c r="T76" s="160" t="s">
        <v>329</v>
      </c>
      <c r="U76" s="439"/>
      <c r="V76" s="438"/>
    </row>
    <row r="77" spans="1:23" ht="15" customHeight="1" x14ac:dyDescent="0.35">
      <c r="A77" s="1349" t="str">
        <f>B71</f>
        <v>urb.m.1</v>
      </c>
      <c r="B77" s="144">
        <v>1</v>
      </c>
      <c r="C77" s="185"/>
      <c r="D77" s="119"/>
      <c r="E77" s="119"/>
      <c r="F77" s="185"/>
      <c r="G77" s="440"/>
      <c r="H77" s="120"/>
      <c r="I77" s="441"/>
      <c r="J77" s="442"/>
      <c r="K77" s="442"/>
      <c r="L77" s="443"/>
      <c r="M77" s="441"/>
      <c r="N77" s="443"/>
      <c r="O77" s="148"/>
      <c r="P77" s="148"/>
      <c r="Q77" s="441"/>
      <c r="R77" s="441"/>
      <c r="S77" s="441"/>
      <c r="T77" s="441"/>
      <c r="U77" s="444"/>
      <c r="V77" s="437"/>
    </row>
    <row r="78" spans="1:23" x14ac:dyDescent="0.35">
      <c r="A78" s="1349"/>
      <c r="B78" s="145">
        <v>2</v>
      </c>
      <c r="C78" s="118"/>
      <c r="D78" s="112"/>
      <c r="E78" s="112"/>
      <c r="F78" s="118"/>
      <c r="G78" s="445"/>
      <c r="H78" s="118"/>
      <c r="I78" s="428"/>
      <c r="J78" s="446"/>
      <c r="K78" s="446"/>
      <c r="L78" s="447"/>
      <c r="M78" s="428"/>
      <c r="N78" s="447"/>
      <c r="O78" s="139"/>
      <c r="P78" s="139"/>
      <c r="Q78" s="428"/>
      <c r="R78" s="428" t="s">
        <v>330</v>
      </c>
      <c r="S78" s="428"/>
      <c r="T78" s="428"/>
      <c r="U78" s="448"/>
      <c r="V78" s="437"/>
    </row>
    <row r="79" spans="1:23" x14ac:dyDescent="0.35">
      <c r="A79" s="1349"/>
      <c r="B79" s="145">
        <v>3</v>
      </c>
      <c r="C79" s="118"/>
      <c r="D79" s="112"/>
      <c r="E79" s="112"/>
      <c r="F79" s="118"/>
      <c r="G79" s="445"/>
      <c r="H79" s="118"/>
      <c r="I79" s="428"/>
      <c r="J79" s="446"/>
      <c r="K79" s="446"/>
      <c r="L79" s="447"/>
      <c r="M79" s="428"/>
      <c r="N79" s="447"/>
      <c r="O79" s="139"/>
      <c r="P79" s="139"/>
      <c r="Q79" s="428"/>
      <c r="R79" s="428"/>
      <c r="S79" s="428"/>
      <c r="T79" s="428"/>
      <c r="U79" s="448"/>
      <c r="V79" s="437"/>
    </row>
    <row r="80" spans="1:23" x14ac:dyDescent="0.35">
      <c r="A80" s="1349"/>
      <c r="B80" s="145">
        <v>4</v>
      </c>
      <c r="C80" s="118"/>
      <c r="D80" s="112"/>
      <c r="E80" s="112"/>
      <c r="F80" s="118"/>
      <c r="G80" s="445"/>
      <c r="H80" s="118"/>
      <c r="I80" s="428"/>
      <c r="J80" s="446"/>
      <c r="K80" s="446"/>
      <c r="L80" s="447"/>
      <c r="M80" s="428"/>
      <c r="N80" s="447"/>
      <c r="O80" s="139"/>
      <c r="P80" s="139"/>
      <c r="Q80" s="428"/>
      <c r="R80" s="428"/>
      <c r="S80" s="428"/>
      <c r="T80" s="428"/>
      <c r="U80" s="448"/>
      <c r="V80" s="437"/>
    </row>
    <row r="81" spans="1:23" x14ac:dyDescent="0.35">
      <c r="A81" s="1349"/>
      <c r="B81" s="145">
        <v>5</v>
      </c>
      <c r="C81" s="118"/>
      <c r="D81" s="112"/>
      <c r="E81" s="112"/>
      <c r="F81" s="118"/>
      <c r="G81" s="445"/>
      <c r="H81" s="118"/>
      <c r="I81" s="428"/>
      <c r="J81" s="446"/>
      <c r="K81" s="446"/>
      <c r="L81" s="447"/>
      <c r="M81" s="428"/>
      <c r="N81" s="447"/>
      <c r="O81" s="139"/>
      <c r="P81" s="139"/>
      <c r="Q81" s="428"/>
      <c r="R81" s="428"/>
      <c r="S81" s="428"/>
      <c r="T81" s="428"/>
      <c r="U81" s="448"/>
      <c r="V81" s="437"/>
    </row>
    <row r="82" spans="1:23" x14ac:dyDescent="0.35">
      <c r="A82" s="1349"/>
      <c r="B82" s="145">
        <v>6</v>
      </c>
      <c r="C82" s="118"/>
      <c r="D82" s="112"/>
      <c r="E82" s="112"/>
      <c r="F82" s="118"/>
      <c r="G82" s="445"/>
      <c r="H82" s="118"/>
      <c r="I82" s="428"/>
      <c r="J82" s="446"/>
      <c r="K82" s="446"/>
      <c r="L82" s="447"/>
      <c r="M82" s="428"/>
      <c r="N82" s="447"/>
      <c r="O82" s="139"/>
      <c r="P82" s="139"/>
      <c r="Q82" s="428"/>
      <c r="R82" s="428"/>
      <c r="S82" s="428"/>
      <c r="T82" s="428"/>
      <c r="U82" s="448"/>
      <c r="V82" s="437"/>
    </row>
    <row r="83" spans="1:23" x14ac:dyDescent="0.35">
      <c r="A83" s="1349"/>
      <c r="B83" s="145">
        <v>7</v>
      </c>
      <c r="C83" s="118"/>
      <c r="D83" s="112"/>
      <c r="E83" s="112"/>
      <c r="F83" s="118"/>
      <c r="G83" s="445"/>
      <c r="H83" s="118"/>
      <c r="I83" s="428"/>
      <c r="J83" s="446"/>
      <c r="K83" s="446"/>
      <c r="L83" s="447"/>
      <c r="M83" s="428"/>
      <c r="N83" s="447"/>
      <c r="O83" s="139"/>
      <c r="P83" s="139"/>
      <c r="Q83" s="428"/>
      <c r="R83" s="428"/>
      <c r="S83" s="428"/>
      <c r="T83" s="428"/>
      <c r="U83" s="448"/>
      <c r="V83" s="437"/>
    </row>
    <row r="84" spans="1:23" x14ac:dyDescent="0.35">
      <c r="A84" s="1349"/>
      <c r="B84" s="145">
        <v>8</v>
      </c>
      <c r="C84" s="118"/>
      <c r="D84" s="112"/>
      <c r="E84" s="112"/>
      <c r="F84" s="118"/>
      <c r="G84" s="445"/>
      <c r="H84" s="118"/>
      <c r="I84" s="428"/>
      <c r="J84" s="446"/>
      <c r="K84" s="446"/>
      <c r="L84" s="447"/>
      <c r="M84" s="428"/>
      <c r="N84" s="447"/>
      <c r="O84" s="139"/>
      <c r="P84" s="139"/>
      <c r="Q84" s="428"/>
      <c r="R84" s="428"/>
      <c r="S84" s="428"/>
      <c r="T84" s="428"/>
      <c r="U84" s="448"/>
      <c r="V84" s="437"/>
    </row>
    <row r="85" spans="1:23" x14ac:dyDescent="0.35">
      <c r="A85" s="1349"/>
      <c r="B85" s="145">
        <v>9</v>
      </c>
      <c r="C85" s="118"/>
      <c r="D85" s="112"/>
      <c r="E85" s="112"/>
      <c r="F85" s="118"/>
      <c r="G85" s="445"/>
      <c r="H85" s="118"/>
      <c r="I85" s="428"/>
      <c r="J85" s="446"/>
      <c r="K85" s="446"/>
      <c r="L85" s="447"/>
      <c r="M85" s="428"/>
      <c r="N85" s="447"/>
      <c r="O85" s="139"/>
      <c r="P85" s="139"/>
      <c r="Q85" s="428"/>
      <c r="R85" s="428"/>
      <c r="S85" s="428"/>
      <c r="T85" s="428"/>
      <c r="U85" s="448"/>
      <c r="V85" s="437"/>
    </row>
    <row r="86" spans="1:23" ht="15" thickBot="1" x14ac:dyDescent="0.4">
      <c r="A86" s="1350"/>
      <c r="B86" s="146">
        <v>10</v>
      </c>
      <c r="C86" s="132"/>
      <c r="D86" s="131"/>
      <c r="E86" s="131"/>
      <c r="F86" s="132"/>
      <c r="G86" s="449"/>
      <c r="H86" s="132"/>
      <c r="I86" s="450"/>
      <c r="J86" s="451"/>
      <c r="K86" s="451"/>
      <c r="L86" s="452"/>
      <c r="M86" s="450"/>
      <c r="N86" s="452"/>
      <c r="O86" s="140"/>
      <c r="P86" s="140"/>
      <c r="Q86" s="450"/>
      <c r="R86" s="450"/>
      <c r="S86" s="450"/>
      <c r="T86" s="450"/>
      <c r="U86" s="453"/>
      <c r="V86" s="437"/>
    </row>
    <row r="87" spans="1:23" ht="25" thickBot="1" x14ac:dyDescent="0.4">
      <c r="A87" s="564"/>
      <c r="C87" s="565"/>
      <c r="D87" s="566"/>
      <c r="E87" s="424" t="s">
        <v>331</v>
      </c>
      <c r="F87" s="425">
        <f>COUNTA(F77:F86)</f>
        <v>0</v>
      </c>
      <c r="G87" s="426">
        <f>COUNTA(G77:G86)</f>
        <v>0</v>
      </c>
      <c r="H87" s="565"/>
      <c r="I87" s="431"/>
      <c r="J87" s="567"/>
      <c r="K87" s="567"/>
      <c r="L87" s="568"/>
      <c r="M87" s="1354" t="s">
        <v>563</v>
      </c>
      <c r="N87" s="1355"/>
      <c r="O87" s="747">
        <f>SUM(O77:O86)</f>
        <v>0</v>
      </c>
      <c r="P87" s="748">
        <f>SUM(P77:P86)</f>
        <v>0</v>
      </c>
      <c r="Q87" s="431"/>
      <c r="S87" s="113"/>
      <c r="T87" s="117"/>
      <c r="U87" s="531"/>
      <c r="V87" s="455"/>
      <c r="W87" s="454"/>
    </row>
    <row r="88" spans="1:23" ht="15" thickBot="1" x14ac:dyDescent="0.4">
      <c r="A88" s="456"/>
      <c r="B88" s="457"/>
      <c r="C88" s="407"/>
      <c r="D88" s="407"/>
      <c r="E88" s="407"/>
      <c r="F88" s="457"/>
      <c r="G88" s="407"/>
      <c r="H88" s="407"/>
      <c r="I88" s="457"/>
      <c r="J88" s="457"/>
      <c r="K88" s="457"/>
      <c r="L88" s="407"/>
      <c r="M88" s="407"/>
      <c r="N88" s="407"/>
      <c r="O88" s="407"/>
      <c r="P88" s="407"/>
      <c r="Q88" s="407"/>
      <c r="R88" s="407"/>
      <c r="S88" s="407"/>
      <c r="T88" s="458"/>
      <c r="U88" s="407"/>
      <c r="V88" s="459"/>
    </row>
    <row r="89" spans="1:23" ht="15" thickBot="1" x14ac:dyDescent="0.4">
      <c r="A89" s="432"/>
      <c r="B89" s="433"/>
      <c r="C89" s="434"/>
      <c r="D89" s="434"/>
      <c r="E89" s="434"/>
      <c r="F89" s="433"/>
      <c r="G89" s="434"/>
      <c r="H89" s="434"/>
      <c r="I89" s="433"/>
      <c r="J89" s="433"/>
      <c r="K89" s="433"/>
      <c r="L89" s="434"/>
      <c r="M89" s="434"/>
      <c r="N89" s="434"/>
      <c r="O89" s="434"/>
      <c r="P89" s="434"/>
      <c r="Q89" s="434"/>
      <c r="R89" s="434"/>
      <c r="S89" s="434"/>
      <c r="T89" s="434"/>
      <c r="U89" s="434"/>
      <c r="V89" s="435"/>
    </row>
    <row r="90" spans="1:23" ht="28.5" customHeight="1" thickBot="1" x14ac:dyDescent="0.4">
      <c r="A90" s="155" t="s">
        <v>9</v>
      </c>
      <c r="B90" s="1317" t="s">
        <v>32</v>
      </c>
      <c r="C90" s="1318"/>
      <c r="E90" s="1312" t="s">
        <v>294</v>
      </c>
      <c r="F90" s="1314"/>
      <c r="G90" s="1315">
        <f>VLOOKUP(B90,'Urbano.Piano inv. forn'!$D$41:$H$70,3,FALSE)</f>
        <v>0</v>
      </c>
      <c r="H90" s="1316"/>
      <c r="I90" s="104"/>
      <c r="J90" s="1312" t="s">
        <v>295</v>
      </c>
      <c r="K90" s="1313"/>
      <c r="L90" s="1314"/>
      <c r="M90" s="1315">
        <f>VLOOKUP(B90,'Urbano.Piano inv. forn'!$D$41:$H$70,4,FALSE)</f>
        <v>0</v>
      </c>
      <c r="N90" s="1316"/>
      <c r="P90" s="162" t="s">
        <v>296</v>
      </c>
      <c r="Q90" s="436"/>
      <c r="S90" s="163" t="s">
        <v>297</v>
      </c>
      <c r="T90" s="1171"/>
      <c r="U90" s="1173"/>
      <c r="V90" s="437"/>
    </row>
    <row r="91" spans="1:23" ht="13.5" customHeight="1" thickBot="1" x14ac:dyDescent="0.4">
      <c r="A91" s="133"/>
      <c r="B91" s="114"/>
      <c r="C91" s="114"/>
      <c r="E91" s="115"/>
      <c r="F91" s="115"/>
      <c r="G91" s="116"/>
      <c r="H91" s="116"/>
      <c r="I91" s="104"/>
      <c r="J91" s="115"/>
      <c r="K91" s="115"/>
      <c r="L91" s="115"/>
      <c r="M91" s="116"/>
      <c r="N91" s="116"/>
      <c r="P91" s="117"/>
      <c r="S91" s="113"/>
      <c r="T91" s="431"/>
      <c r="V91" s="134"/>
      <c r="W91" s="431"/>
    </row>
    <row r="92" spans="1:23" ht="33.75" customHeight="1" thickBot="1" x14ac:dyDescent="0.4">
      <c r="A92" s="1343" t="s">
        <v>298</v>
      </c>
      <c r="B92" s="1344"/>
      <c r="C92" s="1344"/>
      <c r="D92" s="1345"/>
      <c r="E92" s="1346">
        <f>VLOOKUP(B90,'Urbano.Piano inv. forn'!$D$41:$V$70,17,FALSE)</f>
        <v>0</v>
      </c>
      <c r="F92" s="1347"/>
      <c r="G92" s="1347"/>
      <c r="H92" s="1348"/>
      <c r="I92" s="104"/>
      <c r="J92" s="1343" t="s">
        <v>53</v>
      </c>
      <c r="K92" s="1353"/>
      <c r="L92" s="1344"/>
      <c r="M92" s="1346">
        <f>VLOOKUP(B90,'Urbano.Piano inv. forn'!$D$41:$V$70,19,FALSE)</f>
        <v>0</v>
      </c>
      <c r="N92" s="1348"/>
      <c r="O92" s="130"/>
      <c r="P92" s="161" t="s">
        <v>299</v>
      </c>
      <c r="Q92" s="135">
        <f>M92+E92</f>
        <v>0</v>
      </c>
      <c r="S92" s="163" t="s">
        <v>300</v>
      </c>
      <c r="T92" s="1171"/>
      <c r="U92" s="1173"/>
      <c r="V92" s="134"/>
      <c r="W92" s="431"/>
    </row>
    <row r="93" spans="1:23" ht="33.75" customHeight="1" thickBot="1" x14ac:dyDescent="0.4">
      <c r="A93" s="136"/>
      <c r="B93" s="137"/>
      <c r="C93" s="137"/>
      <c r="D93" s="137"/>
      <c r="E93" s="138"/>
      <c r="F93" s="138"/>
      <c r="G93" s="138"/>
      <c r="H93" s="138"/>
      <c r="I93" s="104"/>
      <c r="J93" s="115"/>
      <c r="K93" s="115"/>
      <c r="L93" s="115"/>
      <c r="M93" s="138"/>
      <c r="N93" s="138"/>
      <c r="O93" s="130"/>
      <c r="P93" s="113"/>
      <c r="Q93" s="130"/>
      <c r="S93" s="113"/>
      <c r="T93" s="114"/>
      <c r="U93" s="114"/>
      <c r="V93" s="134"/>
      <c r="W93" s="431"/>
    </row>
    <row r="94" spans="1:23" s="166" customFormat="1" ht="72" customHeight="1" x14ac:dyDescent="0.35">
      <c r="A94" s="1326" t="s">
        <v>301</v>
      </c>
      <c r="B94" s="1328" t="s">
        <v>302</v>
      </c>
      <c r="C94" s="1328" t="s">
        <v>303</v>
      </c>
      <c r="D94" s="156" t="s">
        <v>304</v>
      </c>
      <c r="E94" s="157" t="s">
        <v>305</v>
      </c>
      <c r="F94" s="156" t="s">
        <v>306</v>
      </c>
      <c r="G94" s="156" t="s">
        <v>307</v>
      </c>
      <c r="H94" s="158" t="s">
        <v>268</v>
      </c>
      <c r="I94" s="158" t="s">
        <v>308</v>
      </c>
      <c r="J94" s="158" t="s">
        <v>309</v>
      </c>
      <c r="K94" s="158" t="s">
        <v>818</v>
      </c>
      <c r="L94" s="158" t="s">
        <v>310</v>
      </c>
      <c r="M94" s="158" t="s">
        <v>311</v>
      </c>
      <c r="N94" s="158" t="s">
        <v>312</v>
      </c>
      <c r="O94" s="158" t="s">
        <v>313</v>
      </c>
      <c r="P94" s="158" t="s">
        <v>314</v>
      </c>
      <c r="Q94" s="158" t="s">
        <v>315</v>
      </c>
      <c r="R94" s="158" t="s">
        <v>316</v>
      </c>
      <c r="S94" s="158" t="s">
        <v>317</v>
      </c>
      <c r="T94" s="158" t="s">
        <v>819</v>
      </c>
      <c r="U94" s="159" t="s">
        <v>319</v>
      </c>
      <c r="V94" s="438"/>
    </row>
    <row r="95" spans="1:23" s="166" customFormat="1" ht="28.5" customHeight="1" thickBot="1" x14ac:dyDescent="0.4">
      <c r="A95" s="1351"/>
      <c r="B95" s="1352"/>
      <c r="C95" s="1352"/>
      <c r="D95" s="160" t="s">
        <v>320</v>
      </c>
      <c r="E95" s="160" t="s">
        <v>321</v>
      </c>
      <c r="F95" s="160" t="s">
        <v>322</v>
      </c>
      <c r="G95" s="160" t="s">
        <v>322</v>
      </c>
      <c r="H95" s="160" t="s">
        <v>28</v>
      </c>
      <c r="I95" s="160" t="s">
        <v>29</v>
      </c>
      <c r="J95" s="160" t="s">
        <v>323</v>
      </c>
      <c r="K95" s="160" t="s">
        <v>324</v>
      </c>
      <c r="L95" s="160" t="s">
        <v>324</v>
      </c>
      <c r="M95" s="160" t="s">
        <v>325</v>
      </c>
      <c r="N95" s="160" t="s">
        <v>324</v>
      </c>
      <c r="O95" s="160" t="s">
        <v>326</v>
      </c>
      <c r="P95" s="160" t="s">
        <v>820</v>
      </c>
      <c r="Q95" s="160" t="s">
        <v>327</v>
      </c>
      <c r="R95" s="160" t="s">
        <v>328</v>
      </c>
      <c r="S95" s="160" t="s">
        <v>329</v>
      </c>
      <c r="T95" s="160" t="s">
        <v>329</v>
      </c>
      <c r="U95" s="439"/>
      <c r="V95" s="438"/>
    </row>
    <row r="96" spans="1:23" ht="15" customHeight="1" x14ac:dyDescent="0.35">
      <c r="A96" s="1349" t="str">
        <f>B90</f>
        <v>urb.m.1</v>
      </c>
      <c r="B96" s="144">
        <v>1</v>
      </c>
      <c r="C96" s="185"/>
      <c r="D96" s="119"/>
      <c r="E96" s="119"/>
      <c r="F96" s="185"/>
      <c r="G96" s="440"/>
      <c r="H96" s="120"/>
      <c r="I96" s="441"/>
      <c r="J96" s="442"/>
      <c r="K96" s="442"/>
      <c r="L96" s="443"/>
      <c r="M96" s="441"/>
      <c r="N96" s="443"/>
      <c r="O96" s="148"/>
      <c r="P96" s="148"/>
      <c r="Q96" s="441"/>
      <c r="R96" s="441"/>
      <c r="S96" s="441"/>
      <c r="T96" s="441"/>
      <c r="U96" s="444"/>
      <c r="V96" s="437"/>
    </row>
    <row r="97" spans="1:23" x14ac:dyDescent="0.35">
      <c r="A97" s="1349"/>
      <c r="B97" s="145">
        <v>2</v>
      </c>
      <c r="C97" s="118"/>
      <c r="D97" s="112"/>
      <c r="E97" s="112"/>
      <c r="F97" s="118"/>
      <c r="G97" s="445"/>
      <c r="H97" s="118"/>
      <c r="I97" s="428"/>
      <c r="J97" s="446"/>
      <c r="K97" s="446"/>
      <c r="L97" s="447"/>
      <c r="M97" s="428"/>
      <c r="N97" s="447"/>
      <c r="O97" s="139"/>
      <c r="P97" s="139"/>
      <c r="Q97" s="428"/>
      <c r="R97" s="428" t="s">
        <v>330</v>
      </c>
      <c r="S97" s="428"/>
      <c r="T97" s="428"/>
      <c r="U97" s="448"/>
      <c r="V97" s="437"/>
    </row>
    <row r="98" spans="1:23" x14ac:dyDescent="0.35">
      <c r="A98" s="1349"/>
      <c r="B98" s="145">
        <v>3</v>
      </c>
      <c r="C98" s="118"/>
      <c r="D98" s="112"/>
      <c r="E98" s="112"/>
      <c r="F98" s="118"/>
      <c r="G98" s="445"/>
      <c r="H98" s="118"/>
      <c r="I98" s="428"/>
      <c r="J98" s="446"/>
      <c r="K98" s="446"/>
      <c r="L98" s="447"/>
      <c r="M98" s="428"/>
      <c r="N98" s="447"/>
      <c r="O98" s="139"/>
      <c r="P98" s="139"/>
      <c r="Q98" s="428"/>
      <c r="R98" s="428"/>
      <c r="S98" s="428"/>
      <c r="T98" s="428"/>
      <c r="U98" s="448"/>
      <c r="V98" s="437"/>
    </row>
    <row r="99" spans="1:23" x14ac:dyDescent="0.35">
      <c r="A99" s="1349"/>
      <c r="B99" s="145">
        <v>4</v>
      </c>
      <c r="C99" s="118"/>
      <c r="D99" s="112"/>
      <c r="E99" s="112"/>
      <c r="F99" s="118"/>
      <c r="G99" s="445"/>
      <c r="H99" s="118"/>
      <c r="I99" s="428"/>
      <c r="J99" s="446"/>
      <c r="K99" s="446"/>
      <c r="L99" s="447"/>
      <c r="M99" s="428"/>
      <c r="N99" s="447"/>
      <c r="O99" s="139"/>
      <c r="P99" s="139"/>
      <c r="Q99" s="428"/>
      <c r="R99" s="428"/>
      <c r="S99" s="428"/>
      <c r="T99" s="428"/>
      <c r="U99" s="448"/>
      <c r="V99" s="437"/>
    </row>
    <row r="100" spans="1:23" x14ac:dyDescent="0.35">
      <c r="A100" s="1349"/>
      <c r="B100" s="145">
        <v>5</v>
      </c>
      <c r="C100" s="118"/>
      <c r="D100" s="112"/>
      <c r="E100" s="112"/>
      <c r="F100" s="118"/>
      <c r="G100" s="445"/>
      <c r="H100" s="118"/>
      <c r="I100" s="428"/>
      <c r="J100" s="446"/>
      <c r="K100" s="446"/>
      <c r="L100" s="447"/>
      <c r="M100" s="428"/>
      <c r="N100" s="447"/>
      <c r="O100" s="139"/>
      <c r="P100" s="139"/>
      <c r="Q100" s="428"/>
      <c r="R100" s="428"/>
      <c r="S100" s="428"/>
      <c r="T100" s="428"/>
      <c r="U100" s="448"/>
      <c r="V100" s="437"/>
    </row>
    <row r="101" spans="1:23" x14ac:dyDescent="0.35">
      <c r="A101" s="1349"/>
      <c r="B101" s="145">
        <v>6</v>
      </c>
      <c r="C101" s="118"/>
      <c r="D101" s="112"/>
      <c r="E101" s="112"/>
      <c r="F101" s="118"/>
      <c r="G101" s="445"/>
      <c r="H101" s="118"/>
      <c r="I101" s="428"/>
      <c r="J101" s="446"/>
      <c r="K101" s="446"/>
      <c r="L101" s="447"/>
      <c r="M101" s="428"/>
      <c r="N101" s="447"/>
      <c r="O101" s="139"/>
      <c r="P101" s="139"/>
      <c r="Q101" s="428"/>
      <c r="R101" s="428"/>
      <c r="S101" s="428"/>
      <c r="T101" s="428"/>
      <c r="U101" s="448"/>
      <c r="V101" s="437"/>
    </row>
    <row r="102" spans="1:23" x14ac:dyDescent="0.35">
      <c r="A102" s="1349"/>
      <c r="B102" s="145">
        <v>7</v>
      </c>
      <c r="C102" s="118"/>
      <c r="D102" s="112"/>
      <c r="E102" s="112"/>
      <c r="F102" s="118"/>
      <c r="G102" s="445"/>
      <c r="H102" s="118"/>
      <c r="I102" s="428"/>
      <c r="J102" s="446"/>
      <c r="K102" s="446"/>
      <c r="L102" s="447"/>
      <c r="M102" s="428"/>
      <c r="N102" s="447"/>
      <c r="O102" s="139"/>
      <c r="P102" s="139"/>
      <c r="Q102" s="428"/>
      <c r="R102" s="428"/>
      <c r="S102" s="428"/>
      <c r="T102" s="428"/>
      <c r="U102" s="448"/>
      <c r="V102" s="437"/>
    </row>
    <row r="103" spans="1:23" x14ac:dyDescent="0.35">
      <c r="A103" s="1349"/>
      <c r="B103" s="145">
        <v>8</v>
      </c>
      <c r="C103" s="118"/>
      <c r="D103" s="112"/>
      <c r="E103" s="112"/>
      <c r="F103" s="118"/>
      <c r="G103" s="445"/>
      <c r="H103" s="118"/>
      <c r="I103" s="428"/>
      <c r="J103" s="446"/>
      <c r="K103" s="446"/>
      <c r="L103" s="447"/>
      <c r="M103" s="428"/>
      <c r="N103" s="447"/>
      <c r="O103" s="139"/>
      <c r="P103" s="139"/>
      <c r="Q103" s="428"/>
      <c r="R103" s="428"/>
      <c r="S103" s="428"/>
      <c r="T103" s="428"/>
      <c r="U103" s="448"/>
      <c r="V103" s="437"/>
    </row>
    <row r="104" spans="1:23" x14ac:dyDescent="0.35">
      <c r="A104" s="1349"/>
      <c r="B104" s="145">
        <v>9</v>
      </c>
      <c r="C104" s="118"/>
      <c r="D104" s="112"/>
      <c r="E104" s="112"/>
      <c r="F104" s="118"/>
      <c r="G104" s="445"/>
      <c r="H104" s="118"/>
      <c r="I104" s="428"/>
      <c r="J104" s="446"/>
      <c r="K104" s="446"/>
      <c r="L104" s="447"/>
      <c r="M104" s="428"/>
      <c r="N104" s="447"/>
      <c r="O104" s="139"/>
      <c r="P104" s="139"/>
      <c r="Q104" s="428"/>
      <c r="R104" s="428"/>
      <c r="S104" s="428"/>
      <c r="T104" s="428"/>
      <c r="U104" s="448"/>
      <c r="V104" s="437"/>
    </row>
    <row r="105" spans="1:23" ht="15" thickBot="1" x14ac:dyDescent="0.4">
      <c r="A105" s="1350"/>
      <c r="B105" s="146">
        <v>10</v>
      </c>
      <c r="C105" s="132"/>
      <c r="D105" s="131"/>
      <c r="E105" s="131"/>
      <c r="F105" s="132"/>
      <c r="G105" s="449"/>
      <c r="H105" s="132"/>
      <c r="I105" s="450"/>
      <c r="J105" s="451"/>
      <c r="K105" s="451"/>
      <c r="L105" s="452"/>
      <c r="M105" s="450"/>
      <c r="N105" s="452"/>
      <c r="O105" s="140"/>
      <c r="P105" s="140"/>
      <c r="Q105" s="450"/>
      <c r="R105" s="450"/>
      <c r="S105" s="450"/>
      <c r="T105" s="450"/>
      <c r="U105" s="453"/>
      <c r="V105" s="437"/>
    </row>
    <row r="106" spans="1:23" ht="25" thickBot="1" x14ac:dyDescent="0.4">
      <c r="A106" s="564"/>
      <c r="C106" s="565"/>
      <c r="D106" s="566"/>
      <c r="E106" s="424" t="s">
        <v>331</v>
      </c>
      <c r="F106" s="425">
        <f>COUNTA(F96:F105)</f>
        <v>0</v>
      </c>
      <c r="G106" s="426">
        <f>COUNTA(G96:G105)</f>
        <v>0</v>
      </c>
      <c r="H106" s="565"/>
      <c r="I106" s="431"/>
      <c r="J106" s="567"/>
      <c r="K106" s="567"/>
      <c r="L106" s="568"/>
      <c r="M106" s="1354" t="s">
        <v>563</v>
      </c>
      <c r="N106" s="1355"/>
      <c r="O106" s="747">
        <f>SUM(O96:O105)</f>
        <v>0</v>
      </c>
      <c r="P106" s="748">
        <f>SUM(P96:P105)</f>
        <v>0</v>
      </c>
      <c r="Q106" s="431"/>
      <c r="S106" s="113"/>
      <c r="T106" s="117"/>
      <c r="U106" s="531"/>
      <c r="V106" s="455"/>
      <c r="W106" s="454"/>
    </row>
    <row r="107" spans="1:23" ht="15" thickBot="1" x14ac:dyDescent="0.4">
      <c r="A107" s="456"/>
      <c r="B107" s="457"/>
      <c r="C107" s="407"/>
      <c r="D107" s="407"/>
      <c r="E107" s="407"/>
      <c r="F107" s="457"/>
      <c r="G107" s="407"/>
      <c r="H107" s="407"/>
      <c r="I107" s="457"/>
      <c r="J107" s="457"/>
      <c r="K107" s="457"/>
      <c r="L107" s="407"/>
      <c r="M107" s="407"/>
      <c r="N107" s="407"/>
      <c r="O107" s="407"/>
      <c r="P107" s="407"/>
      <c r="Q107" s="407"/>
      <c r="R107" s="407"/>
      <c r="S107" s="407"/>
      <c r="T107" s="458"/>
      <c r="U107" s="407"/>
      <c r="V107" s="459"/>
    </row>
    <row r="108" spans="1:23" ht="15" thickBot="1" x14ac:dyDescent="0.4">
      <c r="A108" s="432"/>
      <c r="B108" s="433"/>
      <c r="C108" s="434"/>
      <c r="D108" s="434"/>
      <c r="E108" s="434"/>
      <c r="F108" s="433"/>
      <c r="G108" s="434"/>
      <c r="H108" s="434"/>
      <c r="I108" s="433"/>
      <c r="J108" s="433"/>
      <c r="K108" s="433"/>
      <c r="L108" s="434"/>
      <c r="M108" s="434"/>
      <c r="N108" s="434"/>
      <c r="O108" s="434"/>
      <c r="P108" s="434"/>
      <c r="Q108" s="434"/>
      <c r="R108" s="434"/>
      <c r="S108" s="434"/>
      <c r="T108" s="434"/>
      <c r="U108" s="434"/>
      <c r="V108" s="435"/>
    </row>
    <row r="109" spans="1:23" ht="28.5" customHeight="1" thickBot="1" x14ac:dyDescent="0.4">
      <c r="A109" s="155" t="s">
        <v>9</v>
      </c>
      <c r="B109" s="1317" t="s">
        <v>32</v>
      </c>
      <c r="C109" s="1318"/>
      <c r="E109" s="1312" t="s">
        <v>294</v>
      </c>
      <c r="F109" s="1314"/>
      <c r="G109" s="1315">
        <f>VLOOKUP(B109,'Urbano.Piano inv. forn'!$D$41:$H$70,3,FALSE)</f>
        <v>0</v>
      </c>
      <c r="H109" s="1316"/>
      <c r="I109" s="104"/>
      <c r="J109" s="1312" t="s">
        <v>295</v>
      </c>
      <c r="K109" s="1313"/>
      <c r="L109" s="1314"/>
      <c r="M109" s="1315">
        <f>VLOOKUP(B109,'Urbano.Piano inv. forn'!$D$41:$H$70,4,FALSE)</f>
        <v>0</v>
      </c>
      <c r="N109" s="1316"/>
      <c r="P109" s="162" t="s">
        <v>296</v>
      </c>
      <c r="Q109" s="436"/>
      <c r="S109" s="163" t="s">
        <v>297</v>
      </c>
      <c r="T109" s="1171"/>
      <c r="U109" s="1173"/>
      <c r="V109" s="437"/>
    </row>
    <row r="110" spans="1:23" ht="13.5" customHeight="1" thickBot="1" x14ac:dyDescent="0.4">
      <c r="A110" s="133"/>
      <c r="B110" s="114"/>
      <c r="C110" s="114"/>
      <c r="E110" s="115"/>
      <c r="F110" s="115"/>
      <c r="G110" s="116"/>
      <c r="H110" s="116"/>
      <c r="I110" s="104"/>
      <c r="J110" s="115"/>
      <c r="K110" s="115"/>
      <c r="L110" s="115"/>
      <c r="M110" s="116"/>
      <c r="N110" s="116"/>
      <c r="P110" s="117"/>
      <c r="S110" s="113"/>
      <c r="T110" s="431"/>
      <c r="V110" s="134"/>
      <c r="W110" s="431"/>
    </row>
    <row r="111" spans="1:23" ht="33.75" customHeight="1" thickBot="1" x14ac:dyDescent="0.4">
      <c r="A111" s="1343" t="s">
        <v>298</v>
      </c>
      <c r="B111" s="1344"/>
      <c r="C111" s="1344"/>
      <c r="D111" s="1345"/>
      <c r="E111" s="1346">
        <f>VLOOKUP(B109,'Urbano.Piano inv. forn'!$D$41:$V$70,17,FALSE)</f>
        <v>0</v>
      </c>
      <c r="F111" s="1347"/>
      <c r="G111" s="1347"/>
      <c r="H111" s="1348"/>
      <c r="I111" s="104"/>
      <c r="J111" s="1343" t="s">
        <v>53</v>
      </c>
      <c r="K111" s="1353"/>
      <c r="L111" s="1344"/>
      <c r="M111" s="1346">
        <f>VLOOKUP(B109,'Urbano.Piano inv. forn'!$D$41:$V$70,19,FALSE)</f>
        <v>0</v>
      </c>
      <c r="N111" s="1348"/>
      <c r="O111" s="130"/>
      <c r="P111" s="161" t="s">
        <v>299</v>
      </c>
      <c r="Q111" s="135">
        <f>M111+E111</f>
        <v>0</v>
      </c>
      <c r="S111" s="163" t="s">
        <v>300</v>
      </c>
      <c r="T111" s="1171"/>
      <c r="U111" s="1173"/>
      <c r="V111" s="134"/>
      <c r="W111" s="431"/>
    </row>
    <row r="112" spans="1:23" ht="33.75" customHeight="1" thickBot="1" x14ac:dyDescent="0.4">
      <c r="A112" s="136"/>
      <c r="B112" s="137"/>
      <c r="C112" s="137"/>
      <c r="D112" s="137"/>
      <c r="E112" s="138"/>
      <c r="F112" s="138"/>
      <c r="G112" s="138"/>
      <c r="H112" s="138"/>
      <c r="I112" s="104"/>
      <c r="J112" s="115"/>
      <c r="K112" s="115"/>
      <c r="L112" s="115"/>
      <c r="M112" s="138"/>
      <c r="N112" s="138"/>
      <c r="O112" s="130"/>
      <c r="P112" s="113"/>
      <c r="Q112" s="130"/>
      <c r="S112" s="113"/>
      <c r="T112" s="114"/>
      <c r="U112" s="114"/>
      <c r="V112" s="134"/>
      <c r="W112" s="431"/>
    </row>
    <row r="113" spans="1:23" s="166" customFormat="1" ht="72" customHeight="1" x14ac:dyDescent="0.35">
      <c r="A113" s="1326" t="s">
        <v>301</v>
      </c>
      <c r="B113" s="1328" t="s">
        <v>302</v>
      </c>
      <c r="C113" s="1328" t="s">
        <v>303</v>
      </c>
      <c r="D113" s="156" t="s">
        <v>304</v>
      </c>
      <c r="E113" s="157" t="s">
        <v>305</v>
      </c>
      <c r="F113" s="156" t="s">
        <v>306</v>
      </c>
      <c r="G113" s="156" t="s">
        <v>307</v>
      </c>
      <c r="H113" s="158" t="s">
        <v>268</v>
      </c>
      <c r="I113" s="158" t="s">
        <v>308</v>
      </c>
      <c r="J113" s="158" t="s">
        <v>309</v>
      </c>
      <c r="K113" s="158" t="s">
        <v>818</v>
      </c>
      <c r="L113" s="158" t="s">
        <v>310</v>
      </c>
      <c r="M113" s="158" t="s">
        <v>311</v>
      </c>
      <c r="N113" s="158" t="s">
        <v>312</v>
      </c>
      <c r="O113" s="158" t="s">
        <v>313</v>
      </c>
      <c r="P113" s="158" t="s">
        <v>314</v>
      </c>
      <c r="Q113" s="158" t="s">
        <v>315</v>
      </c>
      <c r="R113" s="158" t="s">
        <v>316</v>
      </c>
      <c r="S113" s="158" t="s">
        <v>317</v>
      </c>
      <c r="T113" s="158" t="s">
        <v>819</v>
      </c>
      <c r="U113" s="159" t="s">
        <v>319</v>
      </c>
      <c r="V113" s="438"/>
    </row>
    <row r="114" spans="1:23" s="166" customFormat="1" ht="28.5" customHeight="1" thickBot="1" x14ac:dyDescent="0.4">
      <c r="A114" s="1351"/>
      <c r="B114" s="1352"/>
      <c r="C114" s="1352"/>
      <c r="D114" s="160" t="s">
        <v>320</v>
      </c>
      <c r="E114" s="160" t="s">
        <v>321</v>
      </c>
      <c r="F114" s="160" t="s">
        <v>322</v>
      </c>
      <c r="G114" s="160" t="s">
        <v>322</v>
      </c>
      <c r="H114" s="160" t="s">
        <v>28</v>
      </c>
      <c r="I114" s="160" t="s">
        <v>29</v>
      </c>
      <c r="J114" s="160" t="s">
        <v>323</v>
      </c>
      <c r="K114" s="160" t="s">
        <v>324</v>
      </c>
      <c r="L114" s="160" t="s">
        <v>324</v>
      </c>
      <c r="M114" s="160" t="s">
        <v>325</v>
      </c>
      <c r="N114" s="160" t="s">
        <v>324</v>
      </c>
      <c r="O114" s="160" t="s">
        <v>326</v>
      </c>
      <c r="P114" s="160" t="s">
        <v>820</v>
      </c>
      <c r="Q114" s="160" t="s">
        <v>327</v>
      </c>
      <c r="R114" s="160" t="s">
        <v>328</v>
      </c>
      <c r="S114" s="160" t="s">
        <v>329</v>
      </c>
      <c r="T114" s="160" t="s">
        <v>329</v>
      </c>
      <c r="U114" s="439"/>
      <c r="V114" s="438"/>
    </row>
    <row r="115" spans="1:23" ht="15" customHeight="1" x14ac:dyDescent="0.35">
      <c r="A115" s="1349" t="str">
        <f>B109</f>
        <v>urb.m.1</v>
      </c>
      <c r="B115" s="144">
        <v>1</v>
      </c>
      <c r="C115" s="185"/>
      <c r="D115" s="119"/>
      <c r="E115" s="119"/>
      <c r="F115" s="185"/>
      <c r="G115" s="440"/>
      <c r="H115" s="120"/>
      <c r="I115" s="441"/>
      <c r="J115" s="442"/>
      <c r="K115" s="442"/>
      <c r="L115" s="443"/>
      <c r="M115" s="441"/>
      <c r="N115" s="443"/>
      <c r="O115" s="148"/>
      <c r="P115" s="148"/>
      <c r="Q115" s="441"/>
      <c r="R115" s="441"/>
      <c r="S115" s="441"/>
      <c r="T115" s="441"/>
      <c r="U115" s="444"/>
      <c r="V115" s="437"/>
    </row>
    <row r="116" spans="1:23" x14ac:dyDescent="0.35">
      <c r="A116" s="1349"/>
      <c r="B116" s="145">
        <v>2</v>
      </c>
      <c r="C116" s="118"/>
      <c r="D116" s="112"/>
      <c r="E116" s="112"/>
      <c r="F116" s="118"/>
      <c r="G116" s="445"/>
      <c r="H116" s="118"/>
      <c r="I116" s="428"/>
      <c r="J116" s="446"/>
      <c r="K116" s="446"/>
      <c r="L116" s="447"/>
      <c r="M116" s="428"/>
      <c r="N116" s="447"/>
      <c r="O116" s="139"/>
      <c r="P116" s="139"/>
      <c r="Q116" s="428"/>
      <c r="R116" s="428" t="s">
        <v>330</v>
      </c>
      <c r="S116" s="428"/>
      <c r="T116" s="428"/>
      <c r="U116" s="448"/>
      <c r="V116" s="437"/>
    </row>
    <row r="117" spans="1:23" x14ac:dyDescent="0.35">
      <c r="A117" s="1349"/>
      <c r="B117" s="145">
        <v>3</v>
      </c>
      <c r="C117" s="118"/>
      <c r="D117" s="112"/>
      <c r="E117" s="112"/>
      <c r="F117" s="118"/>
      <c r="G117" s="445"/>
      <c r="H117" s="118"/>
      <c r="I117" s="428"/>
      <c r="J117" s="446"/>
      <c r="K117" s="446"/>
      <c r="L117" s="447"/>
      <c r="M117" s="428"/>
      <c r="N117" s="447"/>
      <c r="O117" s="139"/>
      <c r="P117" s="139"/>
      <c r="Q117" s="428"/>
      <c r="R117" s="428"/>
      <c r="S117" s="428"/>
      <c r="T117" s="428"/>
      <c r="U117" s="448"/>
      <c r="V117" s="437"/>
    </row>
    <row r="118" spans="1:23" x14ac:dyDescent="0.35">
      <c r="A118" s="1349"/>
      <c r="B118" s="145">
        <v>4</v>
      </c>
      <c r="C118" s="118"/>
      <c r="D118" s="112"/>
      <c r="E118" s="112"/>
      <c r="F118" s="118"/>
      <c r="G118" s="445"/>
      <c r="H118" s="118"/>
      <c r="I118" s="428"/>
      <c r="J118" s="446"/>
      <c r="K118" s="446"/>
      <c r="L118" s="447"/>
      <c r="M118" s="428"/>
      <c r="N118" s="447"/>
      <c r="O118" s="139"/>
      <c r="P118" s="139"/>
      <c r="Q118" s="428"/>
      <c r="R118" s="428"/>
      <c r="S118" s="428"/>
      <c r="T118" s="428"/>
      <c r="U118" s="448"/>
      <c r="V118" s="437"/>
    </row>
    <row r="119" spans="1:23" x14ac:dyDescent="0.35">
      <c r="A119" s="1349"/>
      <c r="B119" s="145">
        <v>5</v>
      </c>
      <c r="C119" s="118"/>
      <c r="D119" s="112"/>
      <c r="E119" s="112"/>
      <c r="F119" s="118"/>
      <c r="G119" s="445"/>
      <c r="H119" s="118"/>
      <c r="I119" s="428"/>
      <c r="J119" s="446"/>
      <c r="K119" s="446"/>
      <c r="L119" s="447"/>
      <c r="M119" s="428"/>
      <c r="N119" s="447"/>
      <c r="O119" s="139"/>
      <c r="P119" s="139"/>
      <c r="Q119" s="428"/>
      <c r="R119" s="428"/>
      <c r="S119" s="428"/>
      <c r="T119" s="428"/>
      <c r="U119" s="448"/>
      <c r="V119" s="437"/>
    </row>
    <row r="120" spans="1:23" x14ac:dyDescent="0.35">
      <c r="A120" s="1349"/>
      <c r="B120" s="145">
        <v>6</v>
      </c>
      <c r="C120" s="118"/>
      <c r="D120" s="112"/>
      <c r="E120" s="112"/>
      <c r="F120" s="118"/>
      <c r="G120" s="445"/>
      <c r="H120" s="118"/>
      <c r="I120" s="428"/>
      <c r="J120" s="446"/>
      <c r="K120" s="446"/>
      <c r="L120" s="447"/>
      <c r="M120" s="428"/>
      <c r="N120" s="447"/>
      <c r="O120" s="139"/>
      <c r="P120" s="139"/>
      <c r="Q120" s="428"/>
      <c r="R120" s="428"/>
      <c r="S120" s="428"/>
      <c r="T120" s="428"/>
      <c r="U120" s="448"/>
      <c r="V120" s="437"/>
    </row>
    <row r="121" spans="1:23" x14ac:dyDescent="0.35">
      <c r="A121" s="1349"/>
      <c r="B121" s="145">
        <v>7</v>
      </c>
      <c r="C121" s="118"/>
      <c r="D121" s="112"/>
      <c r="E121" s="112"/>
      <c r="F121" s="118"/>
      <c r="G121" s="445"/>
      <c r="H121" s="118"/>
      <c r="I121" s="428"/>
      <c r="J121" s="446"/>
      <c r="K121" s="446"/>
      <c r="L121" s="447"/>
      <c r="M121" s="428"/>
      <c r="N121" s="447"/>
      <c r="O121" s="139"/>
      <c r="P121" s="139"/>
      <c r="Q121" s="428"/>
      <c r="R121" s="428"/>
      <c r="S121" s="428"/>
      <c r="T121" s="428"/>
      <c r="U121" s="448"/>
      <c r="V121" s="437"/>
    </row>
    <row r="122" spans="1:23" x14ac:dyDescent="0.35">
      <c r="A122" s="1349"/>
      <c r="B122" s="145">
        <v>8</v>
      </c>
      <c r="C122" s="118"/>
      <c r="D122" s="112"/>
      <c r="E122" s="112"/>
      <c r="F122" s="118"/>
      <c r="G122" s="445"/>
      <c r="H122" s="118"/>
      <c r="I122" s="428"/>
      <c r="J122" s="446"/>
      <c r="K122" s="446"/>
      <c r="L122" s="447"/>
      <c r="M122" s="428"/>
      <c r="N122" s="447"/>
      <c r="O122" s="139"/>
      <c r="P122" s="139"/>
      <c r="Q122" s="428"/>
      <c r="R122" s="428"/>
      <c r="S122" s="428"/>
      <c r="T122" s="428"/>
      <c r="U122" s="448"/>
      <c r="V122" s="437"/>
    </row>
    <row r="123" spans="1:23" x14ac:dyDescent="0.35">
      <c r="A123" s="1349"/>
      <c r="B123" s="145">
        <v>9</v>
      </c>
      <c r="C123" s="118"/>
      <c r="D123" s="112"/>
      <c r="E123" s="112"/>
      <c r="F123" s="118"/>
      <c r="G123" s="445"/>
      <c r="H123" s="118"/>
      <c r="I123" s="428"/>
      <c r="J123" s="446"/>
      <c r="K123" s="446"/>
      <c r="L123" s="447"/>
      <c r="M123" s="428"/>
      <c r="N123" s="447"/>
      <c r="O123" s="139"/>
      <c r="P123" s="139"/>
      <c r="Q123" s="428"/>
      <c r="R123" s="428"/>
      <c r="S123" s="428"/>
      <c r="T123" s="428"/>
      <c r="U123" s="448"/>
      <c r="V123" s="437"/>
    </row>
    <row r="124" spans="1:23" ht="15" thickBot="1" x14ac:dyDescent="0.4">
      <c r="A124" s="1350"/>
      <c r="B124" s="146">
        <v>10</v>
      </c>
      <c r="C124" s="132"/>
      <c r="D124" s="131"/>
      <c r="E124" s="131"/>
      <c r="F124" s="132"/>
      <c r="G124" s="449"/>
      <c r="H124" s="132"/>
      <c r="I124" s="450"/>
      <c r="J124" s="451"/>
      <c r="K124" s="451"/>
      <c r="L124" s="452"/>
      <c r="M124" s="450"/>
      <c r="N124" s="452"/>
      <c r="O124" s="140"/>
      <c r="P124" s="140"/>
      <c r="Q124" s="450"/>
      <c r="R124" s="450"/>
      <c r="S124" s="450"/>
      <c r="T124" s="450"/>
      <c r="U124" s="453"/>
      <c r="V124" s="437"/>
    </row>
    <row r="125" spans="1:23" ht="25" thickBot="1" x14ac:dyDescent="0.4">
      <c r="A125" s="564"/>
      <c r="C125" s="565"/>
      <c r="D125" s="566"/>
      <c r="E125" s="424" t="s">
        <v>331</v>
      </c>
      <c r="F125" s="425">
        <f>COUNTA(F115:F124)</f>
        <v>0</v>
      </c>
      <c r="G125" s="426">
        <f>COUNTA(G115:G124)</f>
        <v>0</v>
      </c>
      <c r="H125" s="565"/>
      <c r="I125" s="431"/>
      <c r="J125" s="567"/>
      <c r="K125" s="567"/>
      <c r="L125" s="568"/>
      <c r="M125" s="1354" t="s">
        <v>563</v>
      </c>
      <c r="N125" s="1355"/>
      <c r="O125" s="747">
        <f>SUM(O115:O124)</f>
        <v>0</v>
      </c>
      <c r="P125" s="748">
        <f>SUM(P115:P124)</f>
        <v>0</v>
      </c>
      <c r="Q125" s="431"/>
      <c r="S125" s="113"/>
      <c r="T125" s="117"/>
      <c r="U125" s="531"/>
      <c r="V125" s="455"/>
      <c r="W125" s="454"/>
    </row>
    <row r="126" spans="1:23" ht="15" thickBot="1" x14ac:dyDescent="0.4">
      <c r="A126" s="456"/>
      <c r="B126" s="457"/>
      <c r="C126" s="407"/>
      <c r="D126" s="407"/>
      <c r="E126" s="407"/>
      <c r="F126" s="457"/>
      <c r="G126" s="407"/>
      <c r="H126" s="407"/>
      <c r="I126" s="457"/>
      <c r="J126" s="457"/>
      <c r="K126" s="457"/>
      <c r="L126" s="407"/>
      <c r="M126" s="407"/>
      <c r="N126" s="407"/>
      <c r="O126" s="407"/>
      <c r="P126" s="407"/>
      <c r="Q126" s="407"/>
      <c r="R126" s="407"/>
      <c r="S126" s="407"/>
      <c r="T126" s="458"/>
      <c r="U126" s="407"/>
      <c r="V126" s="459"/>
    </row>
    <row r="127" spans="1:23" ht="15" thickBot="1" x14ac:dyDescent="0.4">
      <c r="A127" s="432"/>
      <c r="B127" s="433"/>
      <c r="C127" s="434"/>
      <c r="D127" s="434"/>
      <c r="E127" s="434"/>
      <c r="F127" s="433"/>
      <c r="G127" s="434"/>
      <c r="H127" s="434"/>
      <c r="I127" s="433"/>
      <c r="J127" s="433"/>
      <c r="K127" s="433"/>
      <c r="L127" s="434"/>
      <c r="M127" s="434"/>
      <c r="N127" s="434"/>
      <c r="O127" s="434"/>
      <c r="P127" s="434"/>
      <c r="Q127" s="434"/>
      <c r="R127" s="434"/>
      <c r="S127" s="434"/>
      <c r="T127" s="434"/>
      <c r="U127" s="434"/>
      <c r="V127" s="435"/>
    </row>
    <row r="128" spans="1:23" ht="28.5" customHeight="1" thickBot="1" x14ac:dyDescent="0.4">
      <c r="A128" s="155" t="s">
        <v>9</v>
      </c>
      <c r="B128" s="1317" t="s">
        <v>32</v>
      </c>
      <c r="C128" s="1318"/>
      <c r="E128" s="1312" t="s">
        <v>294</v>
      </c>
      <c r="F128" s="1314"/>
      <c r="G128" s="1315">
        <f>VLOOKUP(B128,'Urbano.Piano inv. forn'!$D$41:$H$70,3,FALSE)</f>
        <v>0</v>
      </c>
      <c r="H128" s="1316"/>
      <c r="I128" s="104"/>
      <c r="J128" s="1312" t="s">
        <v>295</v>
      </c>
      <c r="K128" s="1313"/>
      <c r="L128" s="1314"/>
      <c r="M128" s="1315">
        <f>VLOOKUP(B128,'Urbano.Piano inv. forn'!$D$41:$H$70,4,FALSE)</f>
        <v>0</v>
      </c>
      <c r="N128" s="1316"/>
      <c r="P128" s="162" t="s">
        <v>296</v>
      </c>
      <c r="Q128" s="436"/>
      <c r="S128" s="163" t="s">
        <v>297</v>
      </c>
      <c r="T128" s="1171"/>
      <c r="U128" s="1173"/>
      <c r="V128" s="437"/>
    </row>
    <row r="129" spans="1:23" ht="13.5" customHeight="1" thickBot="1" x14ac:dyDescent="0.4">
      <c r="A129" s="133"/>
      <c r="B129" s="114"/>
      <c r="C129" s="114"/>
      <c r="E129" s="115"/>
      <c r="F129" s="115"/>
      <c r="G129" s="116"/>
      <c r="H129" s="116"/>
      <c r="I129" s="104"/>
      <c r="J129" s="115"/>
      <c r="K129" s="115"/>
      <c r="L129" s="115"/>
      <c r="M129" s="116"/>
      <c r="N129" s="116"/>
      <c r="P129" s="117"/>
      <c r="S129" s="113"/>
      <c r="T129" s="431"/>
      <c r="V129" s="134"/>
      <c r="W129" s="431"/>
    </row>
    <row r="130" spans="1:23" ht="33.75" customHeight="1" thickBot="1" x14ac:dyDescent="0.4">
      <c r="A130" s="1343" t="s">
        <v>298</v>
      </c>
      <c r="B130" s="1344"/>
      <c r="C130" s="1344"/>
      <c r="D130" s="1345"/>
      <c r="E130" s="1346">
        <f>VLOOKUP(B128,'Urbano.Piano inv. forn'!$D$41:$V$70,17,FALSE)</f>
        <v>0</v>
      </c>
      <c r="F130" s="1347"/>
      <c r="G130" s="1347"/>
      <c r="H130" s="1348"/>
      <c r="I130" s="104"/>
      <c r="J130" s="1343" t="s">
        <v>53</v>
      </c>
      <c r="K130" s="1353"/>
      <c r="L130" s="1344"/>
      <c r="M130" s="1346">
        <f>VLOOKUP(B128,'Urbano.Piano inv. forn'!$D$41:$V$70,19,FALSE)</f>
        <v>0</v>
      </c>
      <c r="N130" s="1348"/>
      <c r="O130" s="130"/>
      <c r="P130" s="161" t="s">
        <v>299</v>
      </c>
      <c r="Q130" s="135">
        <f>M130+E130</f>
        <v>0</v>
      </c>
      <c r="S130" s="163" t="s">
        <v>300</v>
      </c>
      <c r="T130" s="1171"/>
      <c r="U130" s="1173"/>
      <c r="V130" s="134"/>
      <c r="W130" s="431"/>
    </row>
    <row r="131" spans="1:23" ht="33.75" customHeight="1" thickBot="1" x14ac:dyDescent="0.4">
      <c r="A131" s="136"/>
      <c r="B131" s="137"/>
      <c r="C131" s="137"/>
      <c r="D131" s="137"/>
      <c r="E131" s="138"/>
      <c r="F131" s="138"/>
      <c r="G131" s="138"/>
      <c r="H131" s="138"/>
      <c r="I131" s="104"/>
      <c r="J131" s="115"/>
      <c r="K131" s="115"/>
      <c r="L131" s="115"/>
      <c r="M131" s="138"/>
      <c r="N131" s="138"/>
      <c r="O131" s="130"/>
      <c r="P131" s="113"/>
      <c r="Q131" s="130"/>
      <c r="S131" s="113"/>
      <c r="T131" s="114"/>
      <c r="U131" s="114"/>
      <c r="V131" s="134"/>
      <c r="W131" s="431"/>
    </row>
    <row r="132" spans="1:23" s="166" customFormat="1" ht="72" customHeight="1" x14ac:dyDescent="0.35">
      <c r="A132" s="1326" t="s">
        <v>301</v>
      </c>
      <c r="B132" s="1328" t="s">
        <v>302</v>
      </c>
      <c r="C132" s="1328" t="s">
        <v>303</v>
      </c>
      <c r="D132" s="156" t="s">
        <v>304</v>
      </c>
      <c r="E132" s="157" t="s">
        <v>305</v>
      </c>
      <c r="F132" s="156" t="s">
        <v>306</v>
      </c>
      <c r="G132" s="156" t="s">
        <v>307</v>
      </c>
      <c r="H132" s="158" t="s">
        <v>268</v>
      </c>
      <c r="I132" s="158" t="s">
        <v>308</v>
      </c>
      <c r="J132" s="158" t="s">
        <v>309</v>
      </c>
      <c r="K132" s="158" t="s">
        <v>818</v>
      </c>
      <c r="L132" s="158" t="s">
        <v>310</v>
      </c>
      <c r="M132" s="158" t="s">
        <v>311</v>
      </c>
      <c r="N132" s="158" t="s">
        <v>312</v>
      </c>
      <c r="O132" s="158" t="s">
        <v>313</v>
      </c>
      <c r="P132" s="158" t="s">
        <v>314</v>
      </c>
      <c r="Q132" s="158" t="s">
        <v>315</v>
      </c>
      <c r="R132" s="158" t="s">
        <v>316</v>
      </c>
      <c r="S132" s="158" t="s">
        <v>317</v>
      </c>
      <c r="T132" s="158" t="s">
        <v>819</v>
      </c>
      <c r="U132" s="159" t="s">
        <v>319</v>
      </c>
      <c r="V132" s="438"/>
    </row>
    <row r="133" spans="1:23" s="166" customFormat="1" ht="28.5" customHeight="1" thickBot="1" x14ac:dyDescent="0.4">
      <c r="A133" s="1351"/>
      <c r="B133" s="1352"/>
      <c r="C133" s="1352"/>
      <c r="D133" s="160" t="s">
        <v>320</v>
      </c>
      <c r="E133" s="160" t="s">
        <v>321</v>
      </c>
      <c r="F133" s="160" t="s">
        <v>322</v>
      </c>
      <c r="G133" s="160" t="s">
        <v>322</v>
      </c>
      <c r="H133" s="160" t="s">
        <v>28</v>
      </c>
      <c r="I133" s="160" t="s">
        <v>29</v>
      </c>
      <c r="J133" s="160" t="s">
        <v>323</v>
      </c>
      <c r="K133" s="160" t="s">
        <v>324</v>
      </c>
      <c r="L133" s="160" t="s">
        <v>324</v>
      </c>
      <c r="M133" s="160" t="s">
        <v>325</v>
      </c>
      <c r="N133" s="160" t="s">
        <v>324</v>
      </c>
      <c r="O133" s="160" t="s">
        <v>326</v>
      </c>
      <c r="P133" s="160" t="s">
        <v>820</v>
      </c>
      <c r="Q133" s="160" t="s">
        <v>327</v>
      </c>
      <c r="R133" s="160" t="s">
        <v>328</v>
      </c>
      <c r="S133" s="160" t="s">
        <v>329</v>
      </c>
      <c r="T133" s="160" t="s">
        <v>329</v>
      </c>
      <c r="U133" s="439"/>
      <c r="V133" s="438"/>
    </row>
    <row r="134" spans="1:23" ht="15" customHeight="1" x14ac:dyDescent="0.35">
      <c r="A134" s="1349" t="str">
        <f>B128</f>
        <v>urb.m.1</v>
      </c>
      <c r="B134" s="144">
        <v>1</v>
      </c>
      <c r="C134" s="185"/>
      <c r="D134" s="119"/>
      <c r="E134" s="119"/>
      <c r="F134" s="185"/>
      <c r="G134" s="440"/>
      <c r="H134" s="120"/>
      <c r="I134" s="441"/>
      <c r="J134" s="442"/>
      <c r="K134" s="442"/>
      <c r="L134" s="443"/>
      <c r="M134" s="441"/>
      <c r="N134" s="443"/>
      <c r="O134" s="148"/>
      <c r="P134" s="148"/>
      <c r="Q134" s="441"/>
      <c r="R134" s="441"/>
      <c r="S134" s="441"/>
      <c r="T134" s="441"/>
      <c r="U134" s="444"/>
      <c r="V134" s="437"/>
    </row>
    <row r="135" spans="1:23" x14ac:dyDescent="0.35">
      <c r="A135" s="1349"/>
      <c r="B135" s="145">
        <v>2</v>
      </c>
      <c r="C135" s="118"/>
      <c r="D135" s="112"/>
      <c r="E135" s="112"/>
      <c r="F135" s="118"/>
      <c r="G135" s="445"/>
      <c r="H135" s="118"/>
      <c r="I135" s="428"/>
      <c r="J135" s="446"/>
      <c r="K135" s="446"/>
      <c r="L135" s="447"/>
      <c r="M135" s="428"/>
      <c r="N135" s="447"/>
      <c r="O135" s="139"/>
      <c r="P135" s="139"/>
      <c r="Q135" s="428"/>
      <c r="R135" s="428" t="s">
        <v>330</v>
      </c>
      <c r="S135" s="428"/>
      <c r="T135" s="428"/>
      <c r="U135" s="448"/>
      <c r="V135" s="437"/>
    </row>
    <row r="136" spans="1:23" x14ac:dyDescent="0.35">
      <c r="A136" s="1349"/>
      <c r="B136" s="145">
        <v>3</v>
      </c>
      <c r="C136" s="118"/>
      <c r="D136" s="112"/>
      <c r="E136" s="112"/>
      <c r="F136" s="118"/>
      <c r="G136" s="445"/>
      <c r="H136" s="118"/>
      <c r="I136" s="428"/>
      <c r="J136" s="446"/>
      <c r="K136" s="446"/>
      <c r="L136" s="447"/>
      <c r="M136" s="428"/>
      <c r="N136" s="447"/>
      <c r="O136" s="139"/>
      <c r="P136" s="139"/>
      <c r="Q136" s="428"/>
      <c r="R136" s="428"/>
      <c r="S136" s="428"/>
      <c r="T136" s="428"/>
      <c r="U136" s="448"/>
      <c r="V136" s="437"/>
    </row>
    <row r="137" spans="1:23" x14ac:dyDescent="0.35">
      <c r="A137" s="1349"/>
      <c r="B137" s="145">
        <v>4</v>
      </c>
      <c r="C137" s="118"/>
      <c r="D137" s="112"/>
      <c r="E137" s="112"/>
      <c r="F137" s="118"/>
      <c r="G137" s="445"/>
      <c r="H137" s="118"/>
      <c r="I137" s="428"/>
      <c r="J137" s="446"/>
      <c r="K137" s="446"/>
      <c r="L137" s="447"/>
      <c r="M137" s="428"/>
      <c r="N137" s="447"/>
      <c r="O137" s="139"/>
      <c r="P137" s="139"/>
      <c r="Q137" s="428"/>
      <c r="R137" s="428"/>
      <c r="S137" s="428"/>
      <c r="T137" s="428"/>
      <c r="U137" s="448"/>
      <c r="V137" s="437"/>
    </row>
    <row r="138" spans="1:23" x14ac:dyDescent="0.35">
      <c r="A138" s="1349"/>
      <c r="B138" s="145">
        <v>5</v>
      </c>
      <c r="C138" s="118"/>
      <c r="D138" s="112"/>
      <c r="E138" s="112"/>
      <c r="F138" s="118"/>
      <c r="G138" s="445"/>
      <c r="H138" s="118"/>
      <c r="I138" s="428"/>
      <c r="J138" s="446"/>
      <c r="K138" s="446"/>
      <c r="L138" s="447"/>
      <c r="M138" s="428"/>
      <c r="N138" s="447"/>
      <c r="O138" s="139"/>
      <c r="P138" s="139"/>
      <c r="Q138" s="428"/>
      <c r="R138" s="428"/>
      <c r="S138" s="428"/>
      <c r="T138" s="428"/>
      <c r="U138" s="448"/>
      <c r="V138" s="437"/>
    </row>
    <row r="139" spans="1:23" x14ac:dyDescent="0.35">
      <c r="A139" s="1349"/>
      <c r="B139" s="145">
        <v>6</v>
      </c>
      <c r="C139" s="118"/>
      <c r="D139" s="112"/>
      <c r="E139" s="112"/>
      <c r="F139" s="118"/>
      <c r="G139" s="445"/>
      <c r="H139" s="118"/>
      <c r="I139" s="428"/>
      <c r="J139" s="446"/>
      <c r="K139" s="446"/>
      <c r="L139" s="447"/>
      <c r="M139" s="428"/>
      <c r="N139" s="447"/>
      <c r="O139" s="139"/>
      <c r="P139" s="139"/>
      <c r="Q139" s="428"/>
      <c r="R139" s="428"/>
      <c r="S139" s="428"/>
      <c r="T139" s="428"/>
      <c r="U139" s="448"/>
      <c r="V139" s="437"/>
    </row>
    <row r="140" spans="1:23" x14ac:dyDescent="0.35">
      <c r="A140" s="1349"/>
      <c r="B140" s="145">
        <v>7</v>
      </c>
      <c r="C140" s="118"/>
      <c r="D140" s="112"/>
      <c r="E140" s="112"/>
      <c r="F140" s="118"/>
      <c r="G140" s="445"/>
      <c r="H140" s="118"/>
      <c r="I140" s="428"/>
      <c r="J140" s="446"/>
      <c r="K140" s="446"/>
      <c r="L140" s="447"/>
      <c r="M140" s="428"/>
      <c r="N140" s="447"/>
      <c r="O140" s="139"/>
      <c r="P140" s="139"/>
      <c r="Q140" s="428"/>
      <c r="R140" s="428"/>
      <c r="S140" s="428"/>
      <c r="T140" s="428"/>
      <c r="U140" s="448"/>
      <c r="V140" s="437"/>
    </row>
    <row r="141" spans="1:23" x14ac:dyDescent="0.35">
      <c r="A141" s="1349"/>
      <c r="B141" s="145">
        <v>8</v>
      </c>
      <c r="C141" s="118"/>
      <c r="D141" s="112"/>
      <c r="E141" s="112"/>
      <c r="F141" s="118"/>
      <c r="G141" s="445"/>
      <c r="H141" s="118"/>
      <c r="I141" s="428"/>
      <c r="J141" s="446"/>
      <c r="K141" s="446"/>
      <c r="L141" s="447"/>
      <c r="M141" s="428"/>
      <c r="N141" s="447"/>
      <c r="O141" s="139"/>
      <c r="P141" s="139"/>
      <c r="Q141" s="428"/>
      <c r="R141" s="428"/>
      <c r="S141" s="428"/>
      <c r="T141" s="428"/>
      <c r="U141" s="448"/>
      <c r="V141" s="437"/>
    </row>
    <row r="142" spans="1:23" x14ac:dyDescent="0.35">
      <c r="A142" s="1349"/>
      <c r="B142" s="145">
        <v>9</v>
      </c>
      <c r="C142" s="118"/>
      <c r="D142" s="112"/>
      <c r="E142" s="112"/>
      <c r="F142" s="118"/>
      <c r="G142" s="445"/>
      <c r="H142" s="118"/>
      <c r="I142" s="428"/>
      <c r="J142" s="446"/>
      <c r="K142" s="446"/>
      <c r="L142" s="447"/>
      <c r="M142" s="428"/>
      <c r="N142" s="447"/>
      <c r="O142" s="139"/>
      <c r="P142" s="139"/>
      <c r="Q142" s="428"/>
      <c r="R142" s="428"/>
      <c r="S142" s="428"/>
      <c r="T142" s="428"/>
      <c r="U142" s="448"/>
      <c r="V142" s="437"/>
    </row>
    <row r="143" spans="1:23" ht="15" thickBot="1" x14ac:dyDescent="0.4">
      <c r="A143" s="1350"/>
      <c r="B143" s="146">
        <v>10</v>
      </c>
      <c r="C143" s="132"/>
      <c r="D143" s="131"/>
      <c r="E143" s="131"/>
      <c r="F143" s="132"/>
      <c r="G143" s="449"/>
      <c r="H143" s="132"/>
      <c r="I143" s="450"/>
      <c r="J143" s="451"/>
      <c r="K143" s="451"/>
      <c r="L143" s="452"/>
      <c r="M143" s="450"/>
      <c r="N143" s="452"/>
      <c r="O143" s="140"/>
      <c r="P143" s="140"/>
      <c r="Q143" s="450"/>
      <c r="R143" s="450"/>
      <c r="S143" s="450"/>
      <c r="T143" s="450"/>
      <c r="U143" s="453"/>
      <c r="V143" s="437"/>
    </row>
    <row r="144" spans="1:23" ht="25" thickBot="1" x14ac:dyDescent="0.4">
      <c r="A144" s="564"/>
      <c r="C144" s="565"/>
      <c r="D144" s="566"/>
      <c r="E144" s="424" t="s">
        <v>331</v>
      </c>
      <c r="F144" s="425">
        <f>COUNTA(F134:F143)</f>
        <v>0</v>
      </c>
      <c r="G144" s="426">
        <f>COUNTA(G134:G143)</f>
        <v>0</v>
      </c>
      <c r="H144" s="565"/>
      <c r="I144" s="431"/>
      <c r="J144" s="567"/>
      <c r="K144" s="567"/>
      <c r="L144" s="568"/>
      <c r="M144" s="1354" t="s">
        <v>563</v>
      </c>
      <c r="N144" s="1355"/>
      <c r="O144" s="747">
        <f>SUM(O134:O143)</f>
        <v>0</v>
      </c>
      <c r="P144" s="748">
        <f>SUM(P134:P143)</f>
        <v>0</v>
      </c>
      <c r="Q144" s="431"/>
      <c r="S144" s="113"/>
      <c r="T144" s="117"/>
      <c r="U144" s="531"/>
      <c r="V144" s="455"/>
      <c r="W144" s="454"/>
    </row>
    <row r="145" spans="1:23" ht="22" customHeight="1" thickBot="1" x14ac:dyDescent="0.4">
      <c r="A145" s="456"/>
      <c r="B145" s="457"/>
      <c r="C145" s="407"/>
      <c r="D145" s="407"/>
      <c r="E145" s="407"/>
      <c r="F145" s="457"/>
      <c r="G145" s="407"/>
      <c r="H145" s="407"/>
      <c r="I145" s="457"/>
      <c r="J145" s="457"/>
      <c r="K145" s="457"/>
      <c r="L145" s="407"/>
      <c r="M145" s="407"/>
      <c r="N145" s="407"/>
      <c r="O145" s="407"/>
      <c r="P145" s="407"/>
      <c r="Q145" s="407"/>
      <c r="R145" s="407"/>
      <c r="S145" s="407"/>
      <c r="T145" s="458"/>
      <c r="U145" s="407"/>
      <c r="V145" s="459"/>
    </row>
    <row r="146" spans="1:23" ht="15" thickBot="1" x14ac:dyDescent="0.4">
      <c r="A146" s="432"/>
      <c r="B146" s="433"/>
      <c r="C146" s="434"/>
      <c r="D146" s="434"/>
      <c r="E146" s="434"/>
      <c r="F146" s="433"/>
      <c r="G146" s="434"/>
      <c r="H146" s="434"/>
      <c r="I146" s="433"/>
      <c r="J146" s="433"/>
      <c r="K146" s="433"/>
      <c r="L146" s="434"/>
      <c r="M146" s="434"/>
      <c r="N146" s="434"/>
      <c r="O146" s="434"/>
      <c r="P146" s="434"/>
      <c r="Q146" s="434"/>
      <c r="R146" s="434"/>
      <c r="S146" s="434"/>
      <c r="T146" s="434"/>
      <c r="U146" s="434"/>
      <c r="V146" s="435"/>
    </row>
    <row r="147" spans="1:23" ht="28.5" customHeight="1" thickBot="1" x14ac:dyDescent="0.4">
      <c r="A147" s="155" t="s">
        <v>9</v>
      </c>
      <c r="B147" s="1317" t="s">
        <v>32</v>
      </c>
      <c r="C147" s="1318"/>
      <c r="E147" s="1312" t="s">
        <v>294</v>
      </c>
      <c r="F147" s="1314"/>
      <c r="G147" s="1315">
        <f>VLOOKUP(B147,'Urbano.Piano inv. forn'!$D$41:$H$70,3,FALSE)</f>
        <v>0</v>
      </c>
      <c r="H147" s="1316"/>
      <c r="I147" s="104"/>
      <c r="J147" s="1312" t="s">
        <v>295</v>
      </c>
      <c r="K147" s="1313"/>
      <c r="L147" s="1314"/>
      <c r="M147" s="1315">
        <f>VLOOKUP(B147,'Urbano.Piano inv. forn'!$D$41:$H$70,4,FALSE)</f>
        <v>0</v>
      </c>
      <c r="N147" s="1316"/>
      <c r="P147" s="162" t="s">
        <v>296</v>
      </c>
      <c r="Q147" s="436"/>
      <c r="S147" s="163" t="s">
        <v>297</v>
      </c>
      <c r="T147" s="1171"/>
      <c r="U147" s="1173"/>
      <c r="V147" s="437"/>
    </row>
    <row r="148" spans="1:23" ht="13.5" customHeight="1" thickBot="1" x14ac:dyDescent="0.4">
      <c r="A148" s="133"/>
      <c r="B148" s="114"/>
      <c r="C148" s="114"/>
      <c r="E148" s="115"/>
      <c r="F148" s="115"/>
      <c r="G148" s="116"/>
      <c r="H148" s="116"/>
      <c r="I148" s="104"/>
      <c r="J148" s="115"/>
      <c r="K148" s="115"/>
      <c r="L148" s="115"/>
      <c r="M148" s="116"/>
      <c r="N148" s="116"/>
      <c r="P148" s="117"/>
      <c r="S148" s="113"/>
      <c r="T148" s="431"/>
      <c r="V148" s="134"/>
      <c r="W148" s="431"/>
    </row>
    <row r="149" spans="1:23" ht="33.75" customHeight="1" thickBot="1" x14ac:dyDescent="0.4">
      <c r="A149" s="1343" t="s">
        <v>298</v>
      </c>
      <c r="B149" s="1344"/>
      <c r="C149" s="1344"/>
      <c r="D149" s="1345"/>
      <c r="E149" s="1346">
        <f>VLOOKUP(B147,'Urbano.Piano inv. forn'!$D$41:$V$70,17,FALSE)</f>
        <v>0</v>
      </c>
      <c r="F149" s="1347"/>
      <c r="G149" s="1347"/>
      <c r="H149" s="1348"/>
      <c r="I149" s="104"/>
      <c r="J149" s="1343" t="s">
        <v>53</v>
      </c>
      <c r="K149" s="1353"/>
      <c r="L149" s="1344"/>
      <c r="M149" s="1346">
        <f>VLOOKUP(B147,'Urbano.Piano inv. forn'!$D$41:$V$70,19,FALSE)</f>
        <v>0</v>
      </c>
      <c r="N149" s="1348"/>
      <c r="O149" s="130"/>
      <c r="P149" s="161" t="s">
        <v>299</v>
      </c>
      <c r="Q149" s="135">
        <f>M149+E149</f>
        <v>0</v>
      </c>
      <c r="S149" s="163" t="s">
        <v>300</v>
      </c>
      <c r="T149" s="1171"/>
      <c r="U149" s="1173"/>
      <c r="V149" s="134"/>
      <c r="W149" s="431"/>
    </row>
    <row r="150" spans="1:23" ht="33.75" customHeight="1" thickBot="1" x14ac:dyDescent="0.4">
      <c r="A150" s="136"/>
      <c r="B150" s="137"/>
      <c r="C150" s="137"/>
      <c r="D150" s="137"/>
      <c r="E150" s="138"/>
      <c r="F150" s="138"/>
      <c r="G150" s="138"/>
      <c r="H150" s="138"/>
      <c r="I150" s="104"/>
      <c r="J150" s="115"/>
      <c r="K150" s="115"/>
      <c r="L150" s="115"/>
      <c r="M150" s="138"/>
      <c r="N150" s="138"/>
      <c r="O150" s="130"/>
      <c r="P150" s="113"/>
      <c r="Q150" s="130"/>
      <c r="S150" s="113"/>
      <c r="T150" s="114"/>
      <c r="U150" s="114"/>
      <c r="V150" s="134"/>
      <c r="W150" s="431"/>
    </row>
    <row r="151" spans="1:23" s="166" customFormat="1" ht="72" customHeight="1" x14ac:dyDescent="0.35">
      <c r="A151" s="1326" t="s">
        <v>301</v>
      </c>
      <c r="B151" s="1328" t="s">
        <v>302</v>
      </c>
      <c r="C151" s="1328" t="s">
        <v>303</v>
      </c>
      <c r="D151" s="156" t="s">
        <v>304</v>
      </c>
      <c r="E151" s="157" t="s">
        <v>305</v>
      </c>
      <c r="F151" s="156" t="s">
        <v>306</v>
      </c>
      <c r="G151" s="156" t="s">
        <v>307</v>
      </c>
      <c r="H151" s="158" t="s">
        <v>268</v>
      </c>
      <c r="I151" s="158" t="s">
        <v>308</v>
      </c>
      <c r="J151" s="158" t="s">
        <v>309</v>
      </c>
      <c r="K151" s="158" t="s">
        <v>818</v>
      </c>
      <c r="L151" s="158" t="s">
        <v>310</v>
      </c>
      <c r="M151" s="158" t="s">
        <v>311</v>
      </c>
      <c r="N151" s="158" t="s">
        <v>312</v>
      </c>
      <c r="O151" s="158" t="s">
        <v>313</v>
      </c>
      <c r="P151" s="158" t="s">
        <v>314</v>
      </c>
      <c r="Q151" s="158" t="s">
        <v>315</v>
      </c>
      <c r="R151" s="158" t="s">
        <v>316</v>
      </c>
      <c r="S151" s="158" t="s">
        <v>317</v>
      </c>
      <c r="T151" s="158" t="s">
        <v>819</v>
      </c>
      <c r="U151" s="159" t="s">
        <v>319</v>
      </c>
      <c r="V151" s="438"/>
    </row>
    <row r="152" spans="1:23" s="166" customFormat="1" ht="28.5" customHeight="1" thickBot="1" x14ac:dyDescent="0.4">
      <c r="A152" s="1351"/>
      <c r="B152" s="1352"/>
      <c r="C152" s="1352"/>
      <c r="D152" s="160" t="s">
        <v>320</v>
      </c>
      <c r="E152" s="160" t="s">
        <v>321</v>
      </c>
      <c r="F152" s="160" t="s">
        <v>322</v>
      </c>
      <c r="G152" s="160" t="s">
        <v>322</v>
      </c>
      <c r="H152" s="160" t="s">
        <v>28</v>
      </c>
      <c r="I152" s="160" t="s">
        <v>29</v>
      </c>
      <c r="J152" s="160" t="s">
        <v>323</v>
      </c>
      <c r="K152" s="160" t="s">
        <v>324</v>
      </c>
      <c r="L152" s="160" t="s">
        <v>324</v>
      </c>
      <c r="M152" s="160" t="s">
        <v>325</v>
      </c>
      <c r="N152" s="160" t="s">
        <v>324</v>
      </c>
      <c r="O152" s="160" t="s">
        <v>326</v>
      </c>
      <c r="P152" s="160" t="s">
        <v>820</v>
      </c>
      <c r="Q152" s="160" t="s">
        <v>327</v>
      </c>
      <c r="R152" s="160" t="s">
        <v>328</v>
      </c>
      <c r="S152" s="160" t="s">
        <v>329</v>
      </c>
      <c r="T152" s="160" t="s">
        <v>329</v>
      </c>
      <c r="U152" s="439"/>
      <c r="V152" s="438"/>
    </row>
    <row r="153" spans="1:23" ht="15" customHeight="1" x14ac:dyDescent="0.35">
      <c r="A153" s="1349" t="str">
        <f>B147</f>
        <v>urb.m.1</v>
      </c>
      <c r="B153" s="144">
        <v>1</v>
      </c>
      <c r="C153" s="185"/>
      <c r="D153" s="119"/>
      <c r="E153" s="119"/>
      <c r="F153" s="185"/>
      <c r="G153" s="440"/>
      <c r="H153" s="120"/>
      <c r="I153" s="441"/>
      <c r="J153" s="442"/>
      <c r="K153" s="442"/>
      <c r="L153" s="443"/>
      <c r="M153" s="441"/>
      <c r="N153" s="443"/>
      <c r="O153" s="148"/>
      <c r="P153" s="148"/>
      <c r="Q153" s="441"/>
      <c r="R153" s="441"/>
      <c r="S153" s="441"/>
      <c r="T153" s="441"/>
      <c r="U153" s="444"/>
      <c r="V153" s="437"/>
    </row>
    <row r="154" spans="1:23" x14ac:dyDescent="0.35">
      <c r="A154" s="1349"/>
      <c r="B154" s="145">
        <v>2</v>
      </c>
      <c r="C154" s="118"/>
      <c r="D154" s="112"/>
      <c r="E154" s="112"/>
      <c r="F154" s="118"/>
      <c r="G154" s="445"/>
      <c r="H154" s="118"/>
      <c r="I154" s="428"/>
      <c r="J154" s="446"/>
      <c r="K154" s="446"/>
      <c r="L154" s="447"/>
      <c r="M154" s="428"/>
      <c r="N154" s="447"/>
      <c r="O154" s="139"/>
      <c r="P154" s="139"/>
      <c r="Q154" s="428"/>
      <c r="R154" s="428" t="s">
        <v>330</v>
      </c>
      <c r="S154" s="428"/>
      <c r="T154" s="428"/>
      <c r="U154" s="448"/>
      <c r="V154" s="437"/>
    </row>
    <row r="155" spans="1:23" x14ac:dyDescent="0.35">
      <c r="A155" s="1349"/>
      <c r="B155" s="145">
        <v>3</v>
      </c>
      <c r="C155" s="118"/>
      <c r="D155" s="112"/>
      <c r="E155" s="112"/>
      <c r="F155" s="118"/>
      <c r="G155" s="445"/>
      <c r="H155" s="118"/>
      <c r="I155" s="428"/>
      <c r="J155" s="446"/>
      <c r="K155" s="446"/>
      <c r="L155" s="447"/>
      <c r="M155" s="428"/>
      <c r="N155" s="447"/>
      <c r="O155" s="139"/>
      <c r="P155" s="139"/>
      <c r="Q155" s="428"/>
      <c r="R155" s="428"/>
      <c r="S155" s="428"/>
      <c r="T155" s="428"/>
      <c r="U155" s="448"/>
      <c r="V155" s="437"/>
    </row>
    <row r="156" spans="1:23" x14ac:dyDescent="0.35">
      <c r="A156" s="1349"/>
      <c r="B156" s="145">
        <v>4</v>
      </c>
      <c r="C156" s="118"/>
      <c r="D156" s="112"/>
      <c r="E156" s="112"/>
      <c r="F156" s="118"/>
      <c r="G156" s="445"/>
      <c r="H156" s="118"/>
      <c r="I156" s="428"/>
      <c r="J156" s="446"/>
      <c r="K156" s="446"/>
      <c r="L156" s="447"/>
      <c r="M156" s="428"/>
      <c r="N156" s="447"/>
      <c r="O156" s="139"/>
      <c r="P156" s="139"/>
      <c r="Q156" s="428"/>
      <c r="R156" s="428"/>
      <c r="S156" s="428"/>
      <c r="T156" s="428"/>
      <c r="U156" s="448"/>
      <c r="V156" s="437"/>
    </row>
    <row r="157" spans="1:23" x14ac:dyDescent="0.35">
      <c r="A157" s="1349"/>
      <c r="B157" s="145">
        <v>5</v>
      </c>
      <c r="C157" s="118"/>
      <c r="D157" s="112"/>
      <c r="E157" s="112"/>
      <c r="F157" s="118"/>
      <c r="G157" s="445"/>
      <c r="H157" s="118"/>
      <c r="I157" s="428"/>
      <c r="J157" s="446"/>
      <c r="K157" s="446"/>
      <c r="L157" s="447"/>
      <c r="M157" s="428"/>
      <c r="N157" s="447"/>
      <c r="O157" s="139"/>
      <c r="P157" s="139"/>
      <c r="Q157" s="428"/>
      <c r="R157" s="428"/>
      <c r="S157" s="428"/>
      <c r="T157" s="428"/>
      <c r="U157" s="448"/>
      <c r="V157" s="437"/>
    </row>
    <row r="158" spans="1:23" x14ac:dyDescent="0.35">
      <c r="A158" s="1349"/>
      <c r="B158" s="145">
        <v>6</v>
      </c>
      <c r="C158" s="118"/>
      <c r="D158" s="112"/>
      <c r="E158" s="112"/>
      <c r="F158" s="118"/>
      <c r="G158" s="445"/>
      <c r="H158" s="118"/>
      <c r="I158" s="428"/>
      <c r="J158" s="446"/>
      <c r="K158" s="446"/>
      <c r="L158" s="447"/>
      <c r="M158" s="428"/>
      <c r="N158" s="447"/>
      <c r="O158" s="139"/>
      <c r="P158" s="139"/>
      <c r="Q158" s="428"/>
      <c r="R158" s="428"/>
      <c r="S158" s="428"/>
      <c r="T158" s="428"/>
      <c r="U158" s="448"/>
      <c r="V158" s="437"/>
    </row>
    <row r="159" spans="1:23" x14ac:dyDescent="0.35">
      <c r="A159" s="1349"/>
      <c r="B159" s="145">
        <v>7</v>
      </c>
      <c r="C159" s="118"/>
      <c r="D159" s="112"/>
      <c r="E159" s="112"/>
      <c r="F159" s="118"/>
      <c r="G159" s="445"/>
      <c r="H159" s="118"/>
      <c r="I159" s="428"/>
      <c r="J159" s="446"/>
      <c r="K159" s="446"/>
      <c r="L159" s="447"/>
      <c r="M159" s="428"/>
      <c r="N159" s="447"/>
      <c r="O159" s="139"/>
      <c r="P159" s="139"/>
      <c r="Q159" s="428"/>
      <c r="R159" s="428"/>
      <c r="S159" s="428"/>
      <c r="T159" s="428"/>
      <c r="U159" s="448"/>
      <c r="V159" s="437"/>
    </row>
    <row r="160" spans="1:23" x14ac:dyDescent="0.35">
      <c r="A160" s="1349"/>
      <c r="B160" s="145">
        <v>8</v>
      </c>
      <c r="C160" s="118"/>
      <c r="D160" s="112"/>
      <c r="E160" s="112"/>
      <c r="F160" s="118"/>
      <c r="G160" s="445"/>
      <c r="H160" s="118"/>
      <c r="I160" s="428"/>
      <c r="J160" s="446"/>
      <c r="K160" s="446"/>
      <c r="L160" s="447"/>
      <c r="M160" s="428"/>
      <c r="N160" s="447"/>
      <c r="O160" s="139"/>
      <c r="P160" s="139"/>
      <c r="Q160" s="428"/>
      <c r="R160" s="428"/>
      <c r="S160" s="428"/>
      <c r="T160" s="428"/>
      <c r="U160" s="448"/>
      <c r="V160" s="437"/>
    </row>
    <row r="161" spans="1:23" x14ac:dyDescent="0.35">
      <c r="A161" s="1349"/>
      <c r="B161" s="145">
        <v>9</v>
      </c>
      <c r="C161" s="118"/>
      <c r="D161" s="112"/>
      <c r="E161" s="112"/>
      <c r="F161" s="118"/>
      <c r="G161" s="445"/>
      <c r="H161" s="118"/>
      <c r="I161" s="428"/>
      <c r="J161" s="446"/>
      <c r="K161" s="446"/>
      <c r="L161" s="447"/>
      <c r="M161" s="428"/>
      <c r="N161" s="447"/>
      <c r="O161" s="139"/>
      <c r="P161" s="139"/>
      <c r="Q161" s="428"/>
      <c r="R161" s="428"/>
      <c r="S161" s="428"/>
      <c r="T161" s="428"/>
      <c r="U161" s="448"/>
      <c r="V161" s="437"/>
    </row>
    <row r="162" spans="1:23" ht="15" thickBot="1" x14ac:dyDescent="0.4">
      <c r="A162" s="1350"/>
      <c r="B162" s="146">
        <v>10</v>
      </c>
      <c r="C162" s="132"/>
      <c r="D162" s="131"/>
      <c r="E162" s="131"/>
      <c r="F162" s="132"/>
      <c r="G162" s="449"/>
      <c r="H162" s="132"/>
      <c r="I162" s="450"/>
      <c r="J162" s="451"/>
      <c r="K162" s="451"/>
      <c r="L162" s="452"/>
      <c r="M162" s="450"/>
      <c r="N162" s="452"/>
      <c r="O162" s="140"/>
      <c r="P162" s="140"/>
      <c r="Q162" s="450"/>
      <c r="R162" s="450"/>
      <c r="S162" s="450"/>
      <c r="T162" s="450"/>
      <c r="U162" s="453"/>
      <c r="V162" s="437"/>
    </row>
    <row r="163" spans="1:23" ht="25" thickBot="1" x14ac:dyDescent="0.4">
      <c r="A163" s="564"/>
      <c r="C163" s="565"/>
      <c r="D163" s="566"/>
      <c r="E163" s="424" t="s">
        <v>331</v>
      </c>
      <c r="F163" s="425">
        <f>COUNTA(F153:F162)</f>
        <v>0</v>
      </c>
      <c r="G163" s="426">
        <f>COUNTA(G153:G162)</f>
        <v>0</v>
      </c>
      <c r="H163" s="565"/>
      <c r="I163" s="431"/>
      <c r="J163" s="567"/>
      <c r="K163" s="567"/>
      <c r="L163" s="568"/>
      <c r="M163" s="1354" t="s">
        <v>563</v>
      </c>
      <c r="N163" s="1355"/>
      <c r="O163" s="747">
        <f>SUM(O153:O162)</f>
        <v>0</v>
      </c>
      <c r="P163" s="748">
        <f>SUM(P153:P162)</f>
        <v>0</v>
      </c>
      <c r="Q163" s="431"/>
      <c r="S163" s="113"/>
      <c r="T163" s="117"/>
      <c r="U163" s="531"/>
      <c r="V163" s="455"/>
      <c r="W163" s="454"/>
    </row>
    <row r="164" spans="1:23" ht="15" thickBot="1" x14ac:dyDescent="0.4">
      <c r="A164" s="456"/>
      <c r="B164" s="457"/>
      <c r="C164" s="407"/>
      <c r="D164" s="407"/>
      <c r="E164" s="407"/>
      <c r="F164" s="457"/>
      <c r="G164" s="407"/>
      <c r="H164" s="407"/>
      <c r="I164" s="457"/>
      <c r="J164" s="457"/>
      <c r="K164" s="457"/>
      <c r="L164" s="407"/>
      <c r="M164" s="407"/>
      <c r="N164" s="407"/>
      <c r="O164" s="407"/>
      <c r="P164" s="407"/>
      <c r="Q164" s="407"/>
      <c r="R164" s="407"/>
      <c r="S164" s="407"/>
      <c r="T164" s="458"/>
      <c r="U164" s="407"/>
      <c r="V164" s="459"/>
    </row>
    <row r="165" spans="1:23" ht="15" thickBot="1" x14ac:dyDescent="0.4">
      <c r="A165" s="432"/>
      <c r="B165" s="433"/>
      <c r="C165" s="434"/>
      <c r="D165" s="434"/>
      <c r="E165" s="434"/>
      <c r="F165" s="433"/>
      <c r="G165" s="434"/>
      <c r="H165" s="434"/>
      <c r="I165" s="433"/>
      <c r="J165" s="433"/>
      <c r="K165" s="433"/>
      <c r="L165" s="434"/>
      <c r="M165" s="434"/>
      <c r="N165" s="434"/>
      <c r="O165" s="434"/>
      <c r="P165" s="434"/>
      <c r="Q165" s="434"/>
      <c r="R165" s="434"/>
      <c r="S165" s="434"/>
      <c r="T165" s="434"/>
      <c r="U165" s="434"/>
      <c r="V165" s="435"/>
    </row>
    <row r="166" spans="1:23" ht="28.5" customHeight="1" thickBot="1" x14ac:dyDescent="0.4">
      <c r="A166" s="155" t="s">
        <v>9</v>
      </c>
      <c r="B166" s="1317" t="s">
        <v>32</v>
      </c>
      <c r="C166" s="1318"/>
      <c r="E166" s="1312" t="s">
        <v>294</v>
      </c>
      <c r="F166" s="1314"/>
      <c r="G166" s="1315">
        <f>VLOOKUP(B166,'Urbano.Piano inv. forn'!$D$41:$H$70,3,FALSE)</f>
        <v>0</v>
      </c>
      <c r="H166" s="1316"/>
      <c r="I166" s="104"/>
      <c r="J166" s="1312" t="s">
        <v>295</v>
      </c>
      <c r="K166" s="1313"/>
      <c r="L166" s="1314"/>
      <c r="M166" s="1315">
        <f>VLOOKUP(B166,'Urbano.Piano inv. forn'!$D$41:$H$70,4,FALSE)</f>
        <v>0</v>
      </c>
      <c r="N166" s="1316"/>
      <c r="P166" s="162" t="s">
        <v>296</v>
      </c>
      <c r="Q166" s="436"/>
      <c r="S166" s="163" t="s">
        <v>297</v>
      </c>
      <c r="T166" s="1171"/>
      <c r="U166" s="1173"/>
      <c r="V166" s="437"/>
    </row>
    <row r="167" spans="1:23" ht="13.5" customHeight="1" thickBot="1" x14ac:dyDescent="0.4">
      <c r="A167" s="133"/>
      <c r="B167" s="114"/>
      <c r="C167" s="114"/>
      <c r="E167" s="115"/>
      <c r="F167" s="115"/>
      <c r="G167" s="116"/>
      <c r="H167" s="116"/>
      <c r="I167" s="104"/>
      <c r="J167" s="115"/>
      <c r="K167" s="115"/>
      <c r="L167" s="115"/>
      <c r="M167" s="116"/>
      <c r="N167" s="116"/>
      <c r="P167" s="117"/>
      <c r="S167" s="113"/>
      <c r="T167" s="431"/>
      <c r="V167" s="134"/>
      <c r="W167" s="431"/>
    </row>
    <row r="168" spans="1:23" ht="33.75" customHeight="1" thickBot="1" x14ac:dyDescent="0.4">
      <c r="A168" s="1343" t="s">
        <v>298</v>
      </c>
      <c r="B168" s="1344"/>
      <c r="C168" s="1344"/>
      <c r="D168" s="1345"/>
      <c r="E168" s="1346">
        <f>VLOOKUP(B166,'Urbano.Piano inv. forn'!$D$41:$V$70,17,FALSE)</f>
        <v>0</v>
      </c>
      <c r="F168" s="1347"/>
      <c r="G168" s="1347"/>
      <c r="H168" s="1348"/>
      <c r="I168" s="104"/>
      <c r="J168" s="1343" t="s">
        <v>53</v>
      </c>
      <c r="K168" s="1353"/>
      <c r="L168" s="1344"/>
      <c r="M168" s="1346">
        <f>VLOOKUP(B166,'Urbano.Piano inv. forn'!$D$41:$V$70,19,FALSE)</f>
        <v>0</v>
      </c>
      <c r="N168" s="1348"/>
      <c r="O168" s="130"/>
      <c r="P168" s="161" t="s">
        <v>299</v>
      </c>
      <c r="Q168" s="135">
        <f>M168+E168</f>
        <v>0</v>
      </c>
      <c r="S168" s="163" t="s">
        <v>300</v>
      </c>
      <c r="T168" s="1171"/>
      <c r="U168" s="1173"/>
      <c r="V168" s="134"/>
      <c r="W168" s="431"/>
    </row>
    <row r="169" spans="1:23" ht="33.75" customHeight="1" thickBot="1" x14ac:dyDescent="0.4">
      <c r="A169" s="136"/>
      <c r="B169" s="137"/>
      <c r="C169" s="137"/>
      <c r="D169" s="137"/>
      <c r="E169" s="138"/>
      <c r="F169" s="138"/>
      <c r="G169" s="138"/>
      <c r="H169" s="138"/>
      <c r="I169" s="104"/>
      <c r="J169" s="115"/>
      <c r="K169" s="115"/>
      <c r="L169" s="115"/>
      <c r="M169" s="138"/>
      <c r="N169" s="138"/>
      <c r="O169" s="130"/>
      <c r="P169" s="113"/>
      <c r="Q169" s="130"/>
      <c r="S169" s="113"/>
      <c r="T169" s="114"/>
      <c r="U169" s="114"/>
      <c r="V169" s="134"/>
      <c r="W169" s="431"/>
    </row>
    <row r="170" spans="1:23" s="166" customFormat="1" ht="72" customHeight="1" x14ac:dyDescent="0.35">
      <c r="A170" s="1326" t="s">
        <v>301</v>
      </c>
      <c r="B170" s="1328" t="s">
        <v>302</v>
      </c>
      <c r="C170" s="1328" t="s">
        <v>303</v>
      </c>
      <c r="D170" s="156" t="s">
        <v>304</v>
      </c>
      <c r="E170" s="157" t="s">
        <v>305</v>
      </c>
      <c r="F170" s="156" t="s">
        <v>306</v>
      </c>
      <c r="G170" s="156" t="s">
        <v>307</v>
      </c>
      <c r="H170" s="158" t="s">
        <v>268</v>
      </c>
      <c r="I170" s="158" t="s">
        <v>308</v>
      </c>
      <c r="J170" s="158" t="s">
        <v>309</v>
      </c>
      <c r="K170" s="158" t="s">
        <v>818</v>
      </c>
      <c r="L170" s="158" t="s">
        <v>310</v>
      </c>
      <c r="M170" s="158" t="s">
        <v>311</v>
      </c>
      <c r="N170" s="158" t="s">
        <v>312</v>
      </c>
      <c r="O170" s="158" t="s">
        <v>313</v>
      </c>
      <c r="P170" s="158" t="s">
        <v>314</v>
      </c>
      <c r="Q170" s="158" t="s">
        <v>315</v>
      </c>
      <c r="R170" s="158" t="s">
        <v>316</v>
      </c>
      <c r="S170" s="158" t="s">
        <v>317</v>
      </c>
      <c r="T170" s="158" t="s">
        <v>819</v>
      </c>
      <c r="U170" s="159" t="s">
        <v>319</v>
      </c>
      <c r="V170" s="438"/>
    </row>
    <row r="171" spans="1:23" s="166" customFormat="1" ht="28.5" customHeight="1" thickBot="1" x14ac:dyDescent="0.4">
      <c r="A171" s="1351"/>
      <c r="B171" s="1352"/>
      <c r="C171" s="1352"/>
      <c r="D171" s="160" t="s">
        <v>320</v>
      </c>
      <c r="E171" s="160" t="s">
        <v>321</v>
      </c>
      <c r="F171" s="160" t="s">
        <v>322</v>
      </c>
      <c r="G171" s="160" t="s">
        <v>322</v>
      </c>
      <c r="H171" s="160" t="s">
        <v>28</v>
      </c>
      <c r="I171" s="160" t="s">
        <v>29</v>
      </c>
      <c r="J171" s="160" t="s">
        <v>323</v>
      </c>
      <c r="K171" s="160" t="s">
        <v>324</v>
      </c>
      <c r="L171" s="160" t="s">
        <v>324</v>
      </c>
      <c r="M171" s="160" t="s">
        <v>325</v>
      </c>
      <c r="N171" s="160" t="s">
        <v>324</v>
      </c>
      <c r="O171" s="160" t="s">
        <v>326</v>
      </c>
      <c r="P171" s="160" t="s">
        <v>820</v>
      </c>
      <c r="Q171" s="160" t="s">
        <v>327</v>
      </c>
      <c r="R171" s="160" t="s">
        <v>328</v>
      </c>
      <c r="S171" s="160" t="s">
        <v>329</v>
      </c>
      <c r="T171" s="160" t="s">
        <v>329</v>
      </c>
      <c r="U171" s="439"/>
      <c r="V171" s="438"/>
    </row>
    <row r="172" spans="1:23" ht="15" customHeight="1" x14ac:dyDescent="0.35">
      <c r="A172" s="1349" t="str">
        <f>B166</f>
        <v>urb.m.1</v>
      </c>
      <c r="B172" s="144">
        <v>1</v>
      </c>
      <c r="C172" s="185"/>
      <c r="D172" s="119"/>
      <c r="E172" s="119"/>
      <c r="F172" s="185"/>
      <c r="G172" s="440"/>
      <c r="H172" s="120"/>
      <c r="I172" s="441"/>
      <c r="J172" s="442"/>
      <c r="K172" s="442"/>
      <c r="L172" s="443"/>
      <c r="M172" s="441"/>
      <c r="N172" s="443"/>
      <c r="O172" s="148"/>
      <c r="P172" s="148"/>
      <c r="Q172" s="441"/>
      <c r="R172" s="441"/>
      <c r="S172" s="441"/>
      <c r="T172" s="441"/>
      <c r="U172" s="444"/>
      <c r="V172" s="437"/>
    </row>
    <row r="173" spans="1:23" x14ac:dyDescent="0.35">
      <c r="A173" s="1349"/>
      <c r="B173" s="145">
        <v>2</v>
      </c>
      <c r="C173" s="118"/>
      <c r="D173" s="112"/>
      <c r="E173" s="112"/>
      <c r="F173" s="118"/>
      <c r="G173" s="445"/>
      <c r="H173" s="118"/>
      <c r="I173" s="428"/>
      <c r="J173" s="446"/>
      <c r="K173" s="446"/>
      <c r="L173" s="447"/>
      <c r="M173" s="428"/>
      <c r="N173" s="447"/>
      <c r="O173" s="139"/>
      <c r="P173" s="139"/>
      <c r="Q173" s="428"/>
      <c r="R173" s="428" t="s">
        <v>330</v>
      </c>
      <c r="S173" s="428"/>
      <c r="T173" s="428"/>
      <c r="U173" s="448"/>
      <c r="V173" s="437"/>
    </row>
    <row r="174" spans="1:23" x14ac:dyDescent="0.35">
      <c r="A174" s="1349"/>
      <c r="B174" s="145">
        <v>3</v>
      </c>
      <c r="C174" s="118"/>
      <c r="D174" s="112"/>
      <c r="E174" s="112"/>
      <c r="F174" s="118"/>
      <c r="G174" s="445"/>
      <c r="H174" s="118"/>
      <c r="I174" s="428"/>
      <c r="J174" s="446"/>
      <c r="K174" s="446"/>
      <c r="L174" s="447"/>
      <c r="M174" s="428"/>
      <c r="N174" s="447"/>
      <c r="O174" s="139"/>
      <c r="P174" s="139"/>
      <c r="Q174" s="428"/>
      <c r="R174" s="428"/>
      <c r="S174" s="428"/>
      <c r="T174" s="428"/>
      <c r="U174" s="448"/>
      <c r="V174" s="437"/>
    </row>
    <row r="175" spans="1:23" x14ac:dyDescent="0.35">
      <c r="A175" s="1349"/>
      <c r="B175" s="145">
        <v>4</v>
      </c>
      <c r="C175" s="118"/>
      <c r="D175" s="112"/>
      <c r="E175" s="112"/>
      <c r="F175" s="118"/>
      <c r="G175" s="445"/>
      <c r="H175" s="118"/>
      <c r="I175" s="428"/>
      <c r="J175" s="446"/>
      <c r="K175" s="446"/>
      <c r="L175" s="447"/>
      <c r="M175" s="428"/>
      <c r="N175" s="447"/>
      <c r="O175" s="139"/>
      <c r="P175" s="139"/>
      <c r="Q175" s="428"/>
      <c r="R175" s="428"/>
      <c r="S175" s="428"/>
      <c r="T175" s="428"/>
      <c r="U175" s="448"/>
      <c r="V175" s="437"/>
    </row>
    <row r="176" spans="1:23" x14ac:dyDescent="0.35">
      <c r="A176" s="1349"/>
      <c r="B176" s="145">
        <v>5</v>
      </c>
      <c r="C176" s="118"/>
      <c r="D176" s="112"/>
      <c r="E176" s="112"/>
      <c r="F176" s="118"/>
      <c r="G176" s="445"/>
      <c r="H176" s="118"/>
      <c r="I176" s="428"/>
      <c r="J176" s="446"/>
      <c r="K176" s="446"/>
      <c r="L176" s="447"/>
      <c r="M176" s="428"/>
      <c r="N176" s="447"/>
      <c r="O176" s="139"/>
      <c r="P176" s="139"/>
      <c r="Q176" s="428"/>
      <c r="R176" s="428"/>
      <c r="S176" s="428"/>
      <c r="T176" s="428"/>
      <c r="U176" s="448"/>
      <c r="V176" s="437"/>
    </row>
    <row r="177" spans="1:23" x14ac:dyDescent="0.35">
      <c r="A177" s="1349"/>
      <c r="B177" s="145">
        <v>6</v>
      </c>
      <c r="C177" s="118"/>
      <c r="D177" s="112"/>
      <c r="E177" s="112"/>
      <c r="F177" s="118"/>
      <c r="G177" s="445"/>
      <c r="H177" s="118"/>
      <c r="I177" s="428"/>
      <c r="J177" s="446"/>
      <c r="K177" s="446"/>
      <c r="L177" s="447"/>
      <c r="M177" s="428"/>
      <c r="N177" s="447"/>
      <c r="O177" s="139"/>
      <c r="P177" s="139"/>
      <c r="Q177" s="428"/>
      <c r="R177" s="428"/>
      <c r="S177" s="428"/>
      <c r="T177" s="428"/>
      <c r="U177" s="448"/>
      <c r="V177" s="437"/>
    </row>
    <row r="178" spans="1:23" x14ac:dyDescent="0.35">
      <c r="A178" s="1349"/>
      <c r="B178" s="145">
        <v>7</v>
      </c>
      <c r="C178" s="118"/>
      <c r="D178" s="112"/>
      <c r="E178" s="112"/>
      <c r="F178" s="118"/>
      <c r="G178" s="445"/>
      <c r="H178" s="118"/>
      <c r="I178" s="428"/>
      <c r="J178" s="446"/>
      <c r="K178" s="446"/>
      <c r="L178" s="447"/>
      <c r="M178" s="428"/>
      <c r="N178" s="447"/>
      <c r="O178" s="139"/>
      <c r="P178" s="139"/>
      <c r="Q178" s="428"/>
      <c r="R178" s="428"/>
      <c r="S178" s="428"/>
      <c r="T178" s="428"/>
      <c r="U178" s="448"/>
      <c r="V178" s="437"/>
    </row>
    <row r="179" spans="1:23" x14ac:dyDescent="0.35">
      <c r="A179" s="1349"/>
      <c r="B179" s="145">
        <v>8</v>
      </c>
      <c r="C179" s="118"/>
      <c r="D179" s="112"/>
      <c r="E179" s="112"/>
      <c r="F179" s="118"/>
      <c r="G179" s="445"/>
      <c r="H179" s="118"/>
      <c r="I179" s="428"/>
      <c r="J179" s="446"/>
      <c r="K179" s="446"/>
      <c r="L179" s="447"/>
      <c r="M179" s="428"/>
      <c r="N179" s="447"/>
      <c r="O179" s="139"/>
      <c r="P179" s="139"/>
      <c r="Q179" s="428"/>
      <c r="R179" s="428"/>
      <c r="S179" s="428"/>
      <c r="T179" s="428"/>
      <c r="U179" s="448"/>
      <c r="V179" s="437"/>
    </row>
    <row r="180" spans="1:23" x14ac:dyDescent="0.35">
      <c r="A180" s="1349"/>
      <c r="B180" s="145">
        <v>9</v>
      </c>
      <c r="C180" s="118"/>
      <c r="D180" s="112"/>
      <c r="E180" s="112"/>
      <c r="F180" s="118"/>
      <c r="G180" s="445"/>
      <c r="H180" s="118"/>
      <c r="I180" s="428"/>
      <c r="J180" s="446"/>
      <c r="K180" s="446"/>
      <c r="L180" s="447"/>
      <c r="M180" s="428"/>
      <c r="N180" s="447"/>
      <c r="O180" s="139"/>
      <c r="P180" s="139"/>
      <c r="Q180" s="428"/>
      <c r="R180" s="428"/>
      <c r="S180" s="428"/>
      <c r="T180" s="428"/>
      <c r="U180" s="448"/>
      <c r="V180" s="437"/>
    </row>
    <row r="181" spans="1:23" ht="15" thickBot="1" x14ac:dyDescent="0.4">
      <c r="A181" s="1350"/>
      <c r="B181" s="146">
        <v>10</v>
      </c>
      <c r="C181" s="132"/>
      <c r="D181" s="131"/>
      <c r="E181" s="131"/>
      <c r="F181" s="132"/>
      <c r="G181" s="449"/>
      <c r="H181" s="132"/>
      <c r="I181" s="450"/>
      <c r="J181" s="451"/>
      <c r="K181" s="451"/>
      <c r="L181" s="452"/>
      <c r="M181" s="450"/>
      <c r="N181" s="452"/>
      <c r="O181" s="140"/>
      <c r="P181" s="140"/>
      <c r="Q181" s="450"/>
      <c r="R181" s="450"/>
      <c r="S181" s="450"/>
      <c r="T181" s="450"/>
      <c r="U181" s="453"/>
      <c r="V181" s="437"/>
    </row>
    <row r="182" spans="1:23" ht="25" thickBot="1" x14ac:dyDescent="0.4">
      <c r="A182" s="564"/>
      <c r="C182" s="565"/>
      <c r="D182" s="566"/>
      <c r="E182" s="424" t="s">
        <v>331</v>
      </c>
      <c r="F182" s="425">
        <f>COUNTA(F172:F181)</f>
        <v>0</v>
      </c>
      <c r="G182" s="426">
        <f>COUNTA(G172:G181)</f>
        <v>0</v>
      </c>
      <c r="H182" s="565"/>
      <c r="I182" s="431"/>
      <c r="J182" s="567"/>
      <c r="K182" s="567"/>
      <c r="L182" s="568"/>
      <c r="M182" s="1354" t="s">
        <v>563</v>
      </c>
      <c r="N182" s="1355"/>
      <c r="O182" s="747">
        <f>SUM(O172:O181)</f>
        <v>0</v>
      </c>
      <c r="P182" s="748">
        <f>SUM(P172:P181)</f>
        <v>0</v>
      </c>
      <c r="Q182" s="431"/>
      <c r="S182" s="113"/>
      <c r="T182" s="117"/>
      <c r="U182" s="531"/>
      <c r="V182" s="455"/>
      <c r="W182" s="454"/>
    </row>
    <row r="183" spans="1:23" ht="15" thickBot="1" x14ac:dyDescent="0.4">
      <c r="A183" s="456"/>
      <c r="B183" s="457"/>
      <c r="C183" s="407"/>
      <c r="D183" s="407"/>
      <c r="E183" s="407"/>
      <c r="F183" s="457"/>
      <c r="G183" s="407"/>
      <c r="H183" s="407"/>
      <c r="I183" s="457"/>
      <c r="J183" s="457"/>
      <c r="K183" s="457"/>
      <c r="L183" s="407"/>
      <c r="M183" s="407"/>
      <c r="N183" s="407"/>
      <c r="O183" s="407"/>
      <c r="P183" s="407"/>
      <c r="Q183" s="407"/>
      <c r="R183" s="407"/>
      <c r="S183" s="407"/>
      <c r="T183" s="458"/>
      <c r="U183" s="407"/>
      <c r="V183" s="459"/>
    </row>
    <row r="184" spans="1:23" ht="15" thickBot="1" x14ac:dyDescent="0.4">
      <c r="A184" s="432"/>
      <c r="B184" s="433"/>
      <c r="C184" s="434"/>
      <c r="D184" s="434"/>
      <c r="E184" s="434"/>
      <c r="F184" s="433"/>
      <c r="G184" s="434"/>
      <c r="H184" s="434"/>
      <c r="I184" s="433"/>
      <c r="J184" s="433"/>
      <c r="K184" s="433"/>
      <c r="L184" s="434"/>
      <c r="M184" s="434"/>
      <c r="N184" s="434"/>
      <c r="O184" s="434"/>
      <c r="P184" s="434"/>
      <c r="Q184" s="434"/>
      <c r="R184" s="434"/>
      <c r="S184" s="434"/>
      <c r="T184" s="434"/>
      <c r="U184" s="434"/>
      <c r="V184" s="435"/>
    </row>
    <row r="185" spans="1:23" ht="28.5" customHeight="1" thickBot="1" x14ac:dyDescent="0.4">
      <c r="A185" s="155" t="s">
        <v>9</v>
      </c>
      <c r="B185" s="1317" t="s">
        <v>32</v>
      </c>
      <c r="C185" s="1318"/>
      <c r="E185" s="1312" t="s">
        <v>294</v>
      </c>
      <c r="F185" s="1314"/>
      <c r="G185" s="1315">
        <f>VLOOKUP(B185,'Urbano.Piano inv. forn'!$D$41:$H$70,3,FALSE)</f>
        <v>0</v>
      </c>
      <c r="H185" s="1316"/>
      <c r="I185" s="104"/>
      <c r="J185" s="1312" t="s">
        <v>295</v>
      </c>
      <c r="K185" s="1313"/>
      <c r="L185" s="1314"/>
      <c r="M185" s="1315">
        <f>VLOOKUP(B185,'Urbano.Piano inv. forn'!$D$41:$H$70,4,FALSE)</f>
        <v>0</v>
      </c>
      <c r="N185" s="1316"/>
      <c r="P185" s="162" t="s">
        <v>296</v>
      </c>
      <c r="Q185" s="436"/>
      <c r="S185" s="163" t="s">
        <v>297</v>
      </c>
      <c r="T185" s="1171"/>
      <c r="U185" s="1173"/>
      <c r="V185" s="437"/>
    </row>
    <row r="186" spans="1:23" ht="13.5" customHeight="1" thickBot="1" x14ac:dyDescent="0.4">
      <c r="A186" s="133"/>
      <c r="B186" s="114"/>
      <c r="C186" s="114"/>
      <c r="E186" s="115"/>
      <c r="F186" s="115"/>
      <c r="G186" s="116"/>
      <c r="H186" s="116"/>
      <c r="I186" s="104"/>
      <c r="J186" s="115"/>
      <c r="K186" s="115"/>
      <c r="L186" s="115"/>
      <c r="M186" s="116"/>
      <c r="N186" s="116"/>
      <c r="P186" s="117"/>
      <c r="S186" s="113"/>
      <c r="T186" s="431"/>
      <c r="V186" s="134"/>
      <c r="W186" s="431"/>
    </row>
    <row r="187" spans="1:23" ht="33.75" customHeight="1" thickBot="1" x14ac:dyDescent="0.4">
      <c r="A187" s="1343" t="s">
        <v>298</v>
      </c>
      <c r="B187" s="1344"/>
      <c r="C187" s="1344"/>
      <c r="D187" s="1345"/>
      <c r="E187" s="1346">
        <f>VLOOKUP(B185,'Urbano.Piano inv. forn'!$D$41:$V$70,17,FALSE)</f>
        <v>0</v>
      </c>
      <c r="F187" s="1347"/>
      <c r="G187" s="1347"/>
      <c r="H187" s="1348"/>
      <c r="I187" s="104"/>
      <c r="J187" s="1343" t="s">
        <v>53</v>
      </c>
      <c r="K187" s="1353"/>
      <c r="L187" s="1344"/>
      <c r="M187" s="1346">
        <f>VLOOKUP(B185,'Urbano.Piano inv. forn'!$D$41:$V$70,19,FALSE)</f>
        <v>0</v>
      </c>
      <c r="N187" s="1348"/>
      <c r="O187" s="130"/>
      <c r="P187" s="161" t="s">
        <v>299</v>
      </c>
      <c r="Q187" s="135">
        <f>M187+E187</f>
        <v>0</v>
      </c>
      <c r="S187" s="163" t="s">
        <v>300</v>
      </c>
      <c r="T187" s="1171"/>
      <c r="U187" s="1173"/>
      <c r="V187" s="134"/>
      <c r="W187" s="431"/>
    </row>
    <row r="188" spans="1:23" ht="33.75" customHeight="1" thickBot="1" x14ac:dyDescent="0.4">
      <c r="A188" s="136"/>
      <c r="B188" s="137"/>
      <c r="C188" s="137"/>
      <c r="D188" s="137"/>
      <c r="E188" s="138"/>
      <c r="F188" s="138"/>
      <c r="G188" s="138"/>
      <c r="H188" s="138"/>
      <c r="I188" s="104"/>
      <c r="J188" s="115"/>
      <c r="K188" s="115"/>
      <c r="L188" s="115"/>
      <c r="M188" s="138"/>
      <c r="N188" s="138"/>
      <c r="O188" s="130"/>
      <c r="P188" s="113"/>
      <c r="Q188" s="130"/>
      <c r="S188" s="113"/>
      <c r="T188" s="114"/>
      <c r="U188" s="114"/>
      <c r="V188" s="134"/>
      <c r="W188" s="431"/>
    </row>
    <row r="189" spans="1:23" s="166" customFormat="1" ht="72" customHeight="1" x14ac:dyDescent="0.35">
      <c r="A189" s="1326" t="s">
        <v>301</v>
      </c>
      <c r="B189" s="1328" t="s">
        <v>302</v>
      </c>
      <c r="C189" s="1328" t="s">
        <v>303</v>
      </c>
      <c r="D189" s="156" t="s">
        <v>304</v>
      </c>
      <c r="E189" s="157" t="s">
        <v>305</v>
      </c>
      <c r="F189" s="156" t="s">
        <v>306</v>
      </c>
      <c r="G189" s="156" t="s">
        <v>307</v>
      </c>
      <c r="H189" s="158" t="s">
        <v>268</v>
      </c>
      <c r="I189" s="158" t="s">
        <v>308</v>
      </c>
      <c r="J189" s="158" t="s">
        <v>309</v>
      </c>
      <c r="K189" s="158" t="s">
        <v>818</v>
      </c>
      <c r="L189" s="158" t="s">
        <v>310</v>
      </c>
      <c r="M189" s="158" t="s">
        <v>311</v>
      </c>
      <c r="N189" s="158" t="s">
        <v>312</v>
      </c>
      <c r="O189" s="158" t="s">
        <v>313</v>
      </c>
      <c r="P189" s="158" t="s">
        <v>314</v>
      </c>
      <c r="Q189" s="158" t="s">
        <v>315</v>
      </c>
      <c r="R189" s="158" t="s">
        <v>316</v>
      </c>
      <c r="S189" s="158" t="s">
        <v>317</v>
      </c>
      <c r="T189" s="158" t="s">
        <v>819</v>
      </c>
      <c r="U189" s="159" t="s">
        <v>319</v>
      </c>
      <c r="V189" s="438"/>
    </row>
    <row r="190" spans="1:23" s="166" customFormat="1" ht="28.5" customHeight="1" thickBot="1" x14ac:dyDescent="0.4">
      <c r="A190" s="1351"/>
      <c r="B190" s="1352"/>
      <c r="C190" s="1352"/>
      <c r="D190" s="160" t="s">
        <v>320</v>
      </c>
      <c r="E190" s="160" t="s">
        <v>321</v>
      </c>
      <c r="F190" s="160" t="s">
        <v>322</v>
      </c>
      <c r="G190" s="160" t="s">
        <v>322</v>
      </c>
      <c r="H190" s="160" t="s">
        <v>28</v>
      </c>
      <c r="I190" s="160" t="s">
        <v>29</v>
      </c>
      <c r="J190" s="160" t="s">
        <v>323</v>
      </c>
      <c r="K190" s="160" t="s">
        <v>324</v>
      </c>
      <c r="L190" s="160" t="s">
        <v>324</v>
      </c>
      <c r="M190" s="160" t="s">
        <v>325</v>
      </c>
      <c r="N190" s="160" t="s">
        <v>324</v>
      </c>
      <c r="O190" s="160" t="s">
        <v>326</v>
      </c>
      <c r="P190" s="160" t="s">
        <v>820</v>
      </c>
      <c r="Q190" s="160" t="s">
        <v>327</v>
      </c>
      <c r="R190" s="160" t="s">
        <v>328</v>
      </c>
      <c r="S190" s="160" t="s">
        <v>329</v>
      </c>
      <c r="T190" s="160" t="s">
        <v>329</v>
      </c>
      <c r="U190" s="439"/>
      <c r="V190" s="438"/>
    </row>
    <row r="191" spans="1:23" ht="15" customHeight="1" x14ac:dyDescent="0.35">
      <c r="A191" s="1349" t="str">
        <f>B185</f>
        <v>urb.m.1</v>
      </c>
      <c r="B191" s="144">
        <v>1</v>
      </c>
      <c r="C191" s="185"/>
      <c r="D191" s="119"/>
      <c r="E191" s="119"/>
      <c r="F191" s="185"/>
      <c r="G191" s="440"/>
      <c r="H191" s="120"/>
      <c r="I191" s="441"/>
      <c r="J191" s="442"/>
      <c r="K191" s="442"/>
      <c r="L191" s="443"/>
      <c r="M191" s="441"/>
      <c r="N191" s="443"/>
      <c r="O191" s="148"/>
      <c r="P191" s="148"/>
      <c r="Q191" s="441"/>
      <c r="R191" s="441"/>
      <c r="S191" s="441"/>
      <c r="T191" s="441"/>
      <c r="U191" s="444"/>
      <c r="V191" s="437"/>
    </row>
    <row r="192" spans="1:23" x14ac:dyDescent="0.35">
      <c r="A192" s="1349"/>
      <c r="B192" s="145">
        <v>2</v>
      </c>
      <c r="C192" s="118"/>
      <c r="D192" s="112"/>
      <c r="E192" s="112"/>
      <c r="F192" s="118"/>
      <c r="G192" s="445"/>
      <c r="H192" s="118"/>
      <c r="I192" s="428"/>
      <c r="J192" s="446"/>
      <c r="K192" s="446"/>
      <c r="L192" s="447"/>
      <c r="M192" s="428"/>
      <c r="N192" s="447"/>
      <c r="O192" s="139"/>
      <c r="P192" s="139"/>
      <c r="Q192" s="428"/>
      <c r="R192" s="428" t="s">
        <v>330</v>
      </c>
      <c r="S192" s="428"/>
      <c r="T192" s="428"/>
      <c r="U192" s="448"/>
      <c r="V192" s="437"/>
    </row>
    <row r="193" spans="1:23" x14ac:dyDescent="0.35">
      <c r="A193" s="1349"/>
      <c r="B193" s="145">
        <v>3</v>
      </c>
      <c r="C193" s="118"/>
      <c r="D193" s="112"/>
      <c r="E193" s="112"/>
      <c r="F193" s="118"/>
      <c r="G193" s="445"/>
      <c r="H193" s="118"/>
      <c r="I193" s="428"/>
      <c r="J193" s="446"/>
      <c r="K193" s="446"/>
      <c r="L193" s="447"/>
      <c r="M193" s="428"/>
      <c r="N193" s="447"/>
      <c r="O193" s="139"/>
      <c r="P193" s="139"/>
      <c r="Q193" s="428"/>
      <c r="R193" s="428"/>
      <c r="S193" s="428"/>
      <c r="T193" s="428"/>
      <c r="U193" s="448"/>
      <c r="V193" s="437"/>
    </row>
    <row r="194" spans="1:23" x14ac:dyDescent="0.35">
      <c r="A194" s="1349"/>
      <c r="B194" s="145">
        <v>4</v>
      </c>
      <c r="C194" s="118"/>
      <c r="D194" s="112"/>
      <c r="E194" s="112"/>
      <c r="F194" s="118"/>
      <c r="G194" s="445"/>
      <c r="H194" s="118"/>
      <c r="I194" s="428"/>
      <c r="J194" s="446"/>
      <c r="K194" s="446"/>
      <c r="L194" s="447"/>
      <c r="M194" s="428"/>
      <c r="N194" s="447"/>
      <c r="O194" s="139"/>
      <c r="P194" s="139"/>
      <c r="Q194" s="428"/>
      <c r="R194" s="428"/>
      <c r="S194" s="428"/>
      <c r="T194" s="428"/>
      <c r="U194" s="448"/>
      <c r="V194" s="437"/>
    </row>
    <row r="195" spans="1:23" x14ac:dyDescent="0.35">
      <c r="A195" s="1349"/>
      <c r="B195" s="145">
        <v>5</v>
      </c>
      <c r="C195" s="118"/>
      <c r="D195" s="112"/>
      <c r="E195" s="112"/>
      <c r="F195" s="118"/>
      <c r="G195" s="445"/>
      <c r="H195" s="118"/>
      <c r="I195" s="428"/>
      <c r="J195" s="446"/>
      <c r="K195" s="446"/>
      <c r="L195" s="447"/>
      <c r="M195" s="428"/>
      <c r="N195" s="447"/>
      <c r="O195" s="139"/>
      <c r="P195" s="139"/>
      <c r="Q195" s="428"/>
      <c r="R195" s="428"/>
      <c r="S195" s="428"/>
      <c r="T195" s="428"/>
      <c r="U195" s="448"/>
      <c r="V195" s="437"/>
    </row>
    <row r="196" spans="1:23" x14ac:dyDescent="0.35">
      <c r="A196" s="1349"/>
      <c r="B196" s="145">
        <v>6</v>
      </c>
      <c r="C196" s="118"/>
      <c r="D196" s="112"/>
      <c r="E196" s="112"/>
      <c r="F196" s="118"/>
      <c r="G196" s="445"/>
      <c r="H196" s="118"/>
      <c r="I196" s="428"/>
      <c r="J196" s="446"/>
      <c r="K196" s="446"/>
      <c r="L196" s="447"/>
      <c r="M196" s="428"/>
      <c r="N196" s="447"/>
      <c r="O196" s="139"/>
      <c r="P196" s="139"/>
      <c r="Q196" s="428"/>
      <c r="R196" s="428"/>
      <c r="S196" s="428"/>
      <c r="T196" s="428"/>
      <c r="U196" s="448"/>
      <c r="V196" s="437"/>
    </row>
    <row r="197" spans="1:23" x14ac:dyDescent="0.35">
      <c r="A197" s="1349"/>
      <c r="B197" s="145">
        <v>7</v>
      </c>
      <c r="C197" s="118"/>
      <c r="D197" s="112"/>
      <c r="E197" s="112"/>
      <c r="F197" s="118"/>
      <c r="G197" s="445"/>
      <c r="H197" s="118"/>
      <c r="I197" s="428"/>
      <c r="J197" s="446"/>
      <c r="K197" s="446"/>
      <c r="L197" s="447"/>
      <c r="M197" s="428"/>
      <c r="N197" s="447"/>
      <c r="O197" s="139"/>
      <c r="P197" s="139"/>
      <c r="Q197" s="428"/>
      <c r="R197" s="428"/>
      <c r="S197" s="428"/>
      <c r="T197" s="428"/>
      <c r="U197" s="448"/>
      <c r="V197" s="437"/>
    </row>
    <row r="198" spans="1:23" x14ac:dyDescent="0.35">
      <c r="A198" s="1349"/>
      <c r="B198" s="145">
        <v>8</v>
      </c>
      <c r="C198" s="118"/>
      <c r="D198" s="112"/>
      <c r="E198" s="112"/>
      <c r="F198" s="118"/>
      <c r="G198" s="445"/>
      <c r="H198" s="118"/>
      <c r="I198" s="428"/>
      <c r="J198" s="446"/>
      <c r="K198" s="446"/>
      <c r="L198" s="447"/>
      <c r="M198" s="428"/>
      <c r="N198" s="447"/>
      <c r="O198" s="139"/>
      <c r="P198" s="139"/>
      <c r="Q198" s="428"/>
      <c r="R198" s="428"/>
      <c r="S198" s="428"/>
      <c r="T198" s="428"/>
      <c r="U198" s="448"/>
      <c r="V198" s="437"/>
    </row>
    <row r="199" spans="1:23" x14ac:dyDescent="0.35">
      <c r="A199" s="1349"/>
      <c r="B199" s="145">
        <v>9</v>
      </c>
      <c r="C199" s="118"/>
      <c r="D199" s="112"/>
      <c r="E199" s="112"/>
      <c r="F199" s="118"/>
      <c r="G199" s="445"/>
      <c r="H199" s="118"/>
      <c r="I199" s="428"/>
      <c r="J199" s="446"/>
      <c r="K199" s="446"/>
      <c r="L199" s="447"/>
      <c r="M199" s="428"/>
      <c r="N199" s="447"/>
      <c r="O199" s="139"/>
      <c r="P199" s="139"/>
      <c r="Q199" s="428"/>
      <c r="R199" s="428"/>
      <c r="S199" s="428"/>
      <c r="T199" s="428"/>
      <c r="U199" s="448"/>
      <c r="V199" s="437"/>
    </row>
    <row r="200" spans="1:23" ht="15" thickBot="1" x14ac:dyDescent="0.4">
      <c r="A200" s="1350"/>
      <c r="B200" s="146">
        <v>10</v>
      </c>
      <c r="C200" s="132"/>
      <c r="D200" s="131"/>
      <c r="E200" s="131"/>
      <c r="F200" s="132"/>
      <c r="G200" s="449"/>
      <c r="H200" s="132"/>
      <c r="I200" s="450"/>
      <c r="J200" s="451"/>
      <c r="K200" s="451"/>
      <c r="L200" s="452"/>
      <c r="M200" s="450"/>
      <c r="N200" s="452"/>
      <c r="O200" s="140"/>
      <c r="P200" s="140"/>
      <c r="Q200" s="450"/>
      <c r="R200" s="450"/>
      <c r="S200" s="450"/>
      <c r="T200" s="450"/>
      <c r="U200" s="453"/>
      <c r="V200" s="437"/>
    </row>
    <row r="201" spans="1:23" ht="25" thickBot="1" x14ac:dyDescent="0.4">
      <c r="A201" s="564"/>
      <c r="C201" s="565"/>
      <c r="D201" s="566"/>
      <c r="E201" s="424" t="s">
        <v>331</v>
      </c>
      <c r="F201" s="425">
        <f>COUNTA(F191:F200)</f>
        <v>0</v>
      </c>
      <c r="G201" s="426">
        <f>COUNTA(G191:G200)</f>
        <v>0</v>
      </c>
      <c r="H201" s="565"/>
      <c r="I201" s="431"/>
      <c r="J201" s="567"/>
      <c r="K201" s="567"/>
      <c r="L201" s="568"/>
      <c r="M201" s="1354" t="s">
        <v>563</v>
      </c>
      <c r="N201" s="1355"/>
      <c r="O201" s="747">
        <f>SUM(O191:O200)</f>
        <v>0</v>
      </c>
      <c r="P201" s="748">
        <f>SUM(P191:P200)</f>
        <v>0</v>
      </c>
      <c r="Q201" s="431"/>
      <c r="S201" s="113"/>
      <c r="T201" s="117"/>
      <c r="U201" s="531"/>
      <c r="V201" s="455"/>
      <c r="W201" s="454"/>
    </row>
    <row r="202" spans="1:23" ht="15" thickBot="1" x14ac:dyDescent="0.4">
      <c r="A202" s="456"/>
      <c r="B202" s="457"/>
      <c r="C202" s="407"/>
      <c r="D202" s="407"/>
      <c r="E202" s="407"/>
      <c r="F202" s="457"/>
      <c r="G202" s="407"/>
      <c r="H202" s="407"/>
      <c r="I202" s="457"/>
      <c r="J202" s="457"/>
      <c r="K202" s="457"/>
      <c r="L202" s="407"/>
      <c r="M202" s="407"/>
      <c r="N202" s="407"/>
      <c r="O202" s="407"/>
      <c r="P202" s="407"/>
      <c r="Q202" s="407"/>
      <c r="R202" s="407"/>
      <c r="S202" s="407"/>
      <c r="T202" s="458"/>
      <c r="U202" s="407"/>
      <c r="V202" s="459"/>
    </row>
    <row r="203" spans="1:23" ht="15" thickBot="1" x14ac:dyDescent="0.4">
      <c r="A203" s="432"/>
      <c r="B203" s="433"/>
      <c r="C203" s="434"/>
      <c r="D203" s="434"/>
      <c r="E203" s="434"/>
      <c r="F203" s="433"/>
      <c r="G203" s="434"/>
      <c r="H203" s="434"/>
      <c r="I203" s="433"/>
      <c r="J203" s="433"/>
      <c r="K203" s="433"/>
      <c r="L203" s="434"/>
      <c r="M203" s="434"/>
      <c r="N203" s="434"/>
      <c r="O203" s="434"/>
      <c r="P203" s="434"/>
      <c r="Q203" s="434"/>
      <c r="R203" s="434"/>
      <c r="S203" s="434"/>
      <c r="T203" s="434"/>
      <c r="U203" s="434"/>
      <c r="V203" s="435"/>
    </row>
    <row r="204" spans="1:23" ht="28.5" customHeight="1" thickBot="1" x14ac:dyDescent="0.4">
      <c r="A204" s="155" t="s">
        <v>9</v>
      </c>
      <c r="B204" s="1317" t="s">
        <v>32</v>
      </c>
      <c r="C204" s="1318"/>
      <c r="E204" s="1312" t="s">
        <v>294</v>
      </c>
      <c r="F204" s="1314"/>
      <c r="G204" s="1315">
        <f>VLOOKUP(B204,'Urbano.Piano inv. forn'!$D$41:$H$70,3,FALSE)</f>
        <v>0</v>
      </c>
      <c r="H204" s="1316"/>
      <c r="I204" s="104"/>
      <c r="J204" s="1312" t="s">
        <v>295</v>
      </c>
      <c r="K204" s="1313"/>
      <c r="L204" s="1314"/>
      <c r="M204" s="1315">
        <f>VLOOKUP(B204,'Urbano.Piano inv. forn'!$D$41:$H$70,4,FALSE)</f>
        <v>0</v>
      </c>
      <c r="N204" s="1316"/>
      <c r="P204" s="162" t="s">
        <v>296</v>
      </c>
      <c r="Q204" s="436"/>
      <c r="S204" s="163" t="s">
        <v>297</v>
      </c>
      <c r="T204" s="1171"/>
      <c r="U204" s="1173"/>
      <c r="V204" s="437"/>
    </row>
    <row r="205" spans="1:23" ht="13.5" customHeight="1" thickBot="1" x14ac:dyDescent="0.4">
      <c r="A205" s="133"/>
      <c r="B205" s="114"/>
      <c r="C205" s="114"/>
      <c r="E205" s="115"/>
      <c r="F205" s="115"/>
      <c r="G205" s="116"/>
      <c r="H205" s="116"/>
      <c r="I205" s="104"/>
      <c r="J205" s="115"/>
      <c r="K205" s="115"/>
      <c r="L205" s="115"/>
      <c r="M205" s="116"/>
      <c r="N205" s="116"/>
      <c r="P205" s="117"/>
      <c r="S205" s="113"/>
      <c r="T205" s="431"/>
      <c r="V205" s="134"/>
      <c r="W205" s="431"/>
    </row>
    <row r="206" spans="1:23" ht="33.75" customHeight="1" thickBot="1" x14ac:dyDescent="0.4">
      <c r="A206" s="1343" t="s">
        <v>298</v>
      </c>
      <c r="B206" s="1344"/>
      <c r="C206" s="1344"/>
      <c r="D206" s="1345"/>
      <c r="E206" s="1346">
        <f>VLOOKUP(B204,'Urbano.Piano inv. forn'!$D$41:$V$70,17,FALSE)</f>
        <v>0</v>
      </c>
      <c r="F206" s="1347"/>
      <c r="G206" s="1347"/>
      <c r="H206" s="1348"/>
      <c r="I206" s="104"/>
      <c r="J206" s="1343" t="s">
        <v>53</v>
      </c>
      <c r="K206" s="1353"/>
      <c r="L206" s="1344"/>
      <c r="M206" s="1346">
        <f>VLOOKUP(B204,'Urbano.Piano inv. forn'!$D$41:$V$70,19,FALSE)</f>
        <v>0</v>
      </c>
      <c r="N206" s="1348"/>
      <c r="O206" s="130"/>
      <c r="P206" s="161" t="s">
        <v>299</v>
      </c>
      <c r="Q206" s="135">
        <f>M206+E206</f>
        <v>0</v>
      </c>
      <c r="S206" s="163" t="s">
        <v>300</v>
      </c>
      <c r="T206" s="1171"/>
      <c r="U206" s="1173"/>
      <c r="V206" s="134"/>
      <c r="W206" s="431"/>
    </row>
    <row r="207" spans="1:23" ht="33.75" customHeight="1" thickBot="1" x14ac:dyDescent="0.4">
      <c r="A207" s="136"/>
      <c r="B207" s="137"/>
      <c r="C207" s="137"/>
      <c r="D207" s="137"/>
      <c r="E207" s="138"/>
      <c r="F207" s="138"/>
      <c r="G207" s="138"/>
      <c r="H207" s="138"/>
      <c r="I207" s="104"/>
      <c r="J207" s="115"/>
      <c r="K207" s="115"/>
      <c r="L207" s="115"/>
      <c r="M207" s="138"/>
      <c r="N207" s="138"/>
      <c r="O207" s="130"/>
      <c r="P207" s="113"/>
      <c r="Q207" s="130"/>
      <c r="S207" s="113"/>
      <c r="T207" s="114"/>
      <c r="U207" s="114"/>
      <c r="V207" s="134"/>
      <c r="W207" s="431"/>
    </row>
    <row r="208" spans="1:23" s="166" customFormat="1" ht="72" customHeight="1" x14ac:dyDescent="0.35">
      <c r="A208" s="1326" t="s">
        <v>301</v>
      </c>
      <c r="B208" s="1328" t="s">
        <v>302</v>
      </c>
      <c r="C208" s="1328" t="s">
        <v>303</v>
      </c>
      <c r="D208" s="156" t="s">
        <v>304</v>
      </c>
      <c r="E208" s="157" t="s">
        <v>305</v>
      </c>
      <c r="F208" s="156" t="s">
        <v>306</v>
      </c>
      <c r="G208" s="156" t="s">
        <v>307</v>
      </c>
      <c r="H208" s="158" t="s">
        <v>268</v>
      </c>
      <c r="I208" s="158" t="s">
        <v>308</v>
      </c>
      <c r="J208" s="158" t="s">
        <v>309</v>
      </c>
      <c r="K208" s="158" t="s">
        <v>818</v>
      </c>
      <c r="L208" s="158" t="s">
        <v>310</v>
      </c>
      <c r="M208" s="158" t="s">
        <v>311</v>
      </c>
      <c r="N208" s="158" t="s">
        <v>312</v>
      </c>
      <c r="O208" s="158" t="s">
        <v>313</v>
      </c>
      <c r="P208" s="158" t="s">
        <v>314</v>
      </c>
      <c r="Q208" s="158" t="s">
        <v>315</v>
      </c>
      <c r="R208" s="158" t="s">
        <v>316</v>
      </c>
      <c r="S208" s="158" t="s">
        <v>317</v>
      </c>
      <c r="T208" s="158" t="s">
        <v>819</v>
      </c>
      <c r="U208" s="159" t="s">
        <v>319</v>
      </c>
      <c r="V208" s="438"/>
    </row>
    <row r="209" spans="1:23" s="166" customFormat="1" ht="28.5" customHeight="1" thickBot="1" x14ac:dyDescent="0.4">
      <c r="A209" s="1351"/>
      <c r="B209" s="1352"/>
      <c r="C209" s="1352"/>
      <c r="D209" s="160" t="s">
        <v>320</v>
      </c>
      <c r="E209" s="160" t="s">
        <v>321</v>
      </c>
      <c r="F209" s="160" t="s">
        <v>322</v>
      </c>
      <c r="G209" s="160" t="s">
        <v>322</v>
      </c>
      <c r="H209" s="160" t="s">
        <v>28</v>
      </c>
      <c r="I209" s="160" t="s">
        <v>29</v>
      </c>
      <c r="J209" s="160" t="s">
        <v>323</v>
      </c>
      <c r="K209" s="160" t="s">
        <v>324</v>
      </c>
      <c r="L209" s="160" t="s">
        <v>324</v>
      </c>
      <c r="M209" s="160" t="s">
        <v>325</v>
      </c>
      <c r="N209" s="160" t="s">
        <v>324</v>
      </c>
      <c r="O209" s="160" t="s">
        <v>326</v>
      </c>
      <c r="P209" s="160" t="s">
        <v>820</v>
      </c>
      <c r="Q209" s="160" t="s">
        <v>327</v>
      </c>
      <c r="R209" s="160" t="s">
        <v>328</v>
      </c>
      <c r="S209" s="160" t="s">
        <v>329</v>
      </c>
      <c r="T209" s="160" t="s">
        <v>329</v>
      </c>
      <c r="U209" s="439"/>
      <c r="V209" s="438"/>
    </row>
    <row r="210" spans="1:23" ht="15" customHeight="1" x14ac:dyDescent="0.35">
      <c r="A210" s="1349" t="str">
        <f>B204</f>
        <v>urb.m.1</v>
      </c>
      <c r="B210" s="144">
        <v>1</v>
      </c>
      <c r="C210" s="185"/>
      <c r="D210" s="119"/>
      <c r="E210" s="119"/>
      <c r="F210" s="185"/>
      <c r="G210" s="440"/>
      <c r="H210" s="120"/>
      <c r="I210" s="441"/>
      <c r="J210" s="442"/>
      <c r="K210" s="442"/>
      <c r="L210" s="443"/>
      <c r="M210" s="441"/>
      <c r="N210" s="443"/>
      <c r="O210" s="148"/>
      <c r="P210" s="148"/>
      <c r="Q210" s="441"/>
      <c r="R210" s="441"/>
      <c r="S210" s="441"/>
      <c r="T210" s="441"/>
      <c r="U210" s="444"/>
      <c r="V210" s="437"/>
    </row>
    <row r="211" spans="1:23" x14ac:dyDescent="0.35">
      <c r="A211" s="1349"/>
      <c r="B211" s="145">
        <v>2</v>
      </c>
      <c r="C211" s="118"/>
      <c r="D211" s="112"/>
      <c r="E211" s="112"/>
      <c r="F211" s="118"/>
      <c r="G211" s="445"/>
      <c r="H211" s="118"/>
      <c r="I211" s="428"/>
      <c r="J211" s="446"/>
      <c r="K211" s="446"/>
      <c r="L211" s="447"/>
      <c r="M211" s="428"/>
      <c r="N211" s="447"/>
      <c r="O211" s="139"/>
      <c r="P211" s="139"/>
      <c r="Q211" s="428"/>
      <c r="R211" s="428" t="s">
        <v>330</v>
      </c>
      <c r="S211" s="428"/>
      <c r="T211" s="428"/>
      <c r="U211" s="448"/>
      <c r="V211" s="437"/>
    </row>
    <row r="212" spans="1:23" x14ac:dyDescent="0.35">
      <c r="A212" s="1349"/>
      <c r="B212" s="145">
        <v>3</v>
      </c>
      <c r="C212" s="118"/>
      <c r="D212" s="112"/>
      <c r="E212" s="112"/>
      <c r="F212" s="118"/>
      <c r="G212" s="445"/>
      <c r="H212" s="118"/>
      <c r="I212" s="428"/>
      <c r="J212" s="446"/>
      <c r="K212" s="446"/>
      <c r="L212" s="447"/>
      <c r="M212" s="428"/>
      <c r="N212" s="447"/>
      <c r="O212" s="139"/>
      <c r="P212" s="139"/>
      <c r="Q212" s="428"/>
      <c r="R212" s="428"/>
      <c r="S212" s="428"/>
      <c r="T212" s="428"/>
      <c r="U212" s="448"/>
      <c r="V212" s="437"/>
    </row>
    <row r="213" spans="1:23" x14ac:dyDescent="0.35">
      <c r="A213" s="1349"/>
      <c r="B213" s="145">
        <v>4</v>
      </c>
      <c r="C213" s="118"/>
      <c r="D213" s="112"/>
      <c r="E213" s="112"/>
      <c r="F213" s="118"/>
      <c r="G213" s="445"/>
      <c r="H213" s="118"/>
      <c r="I213" s="428"/>
      <c r="J213" s="446"/>
      <c r="K213" s="446"/>
      <c r="L213" s="447"/>
      <c r="M213" s="428"/>
      <c r="N213" s="447"/>
      <c r="O213" s="139"/>
      <c r="P213" s="139"/>
      <c r="Q213" s="428"/>
      <c r="R213" s="428"/>
      <c r="S213" s="428"/>
      <c r="T213" s="428"/>
      <c r="U213" s="448"/>
      <c r="V213" s="437"/>
    </row>
    <row r="214" spans="1:23" x14ac:dyDescent="0.35">
      <c r="A214" s="1349"/>
      <c r="B214" s="145">
        <v>5</v>
      </c>
      <c r="C214" s="118"/>
      <c r="D214" s="112"/>
      <c r="E214" s="112"/>
      <c r="F214" s="118"/>
      <c r="G214" s="445"/>
      <c r="H214" s="118"/>
      <c r="I214" s="428"/>
      <c r="J214" s="446"/>
      <c r="K214" s="446"/>
      <c r="L214" s="447"/>
      <c r="M214" s="428"/>
      <c r="N214" s="447"/>
      <c r="O214" s="139"/>
      <c r="P214" s="139"/>
      <c r="Q214" s="428"/>
      <c r="R214" s="428"/>
      <c r="S214" s="428"/>
      <c r="T214" s="428"/>
      <c r="U214" s="448"/>
      <c r="V214" s="437"/>
    </row>
    <row r="215" spans="1:23" x14ac:dyDescent="0.35">
      <c r="A215" s="1349"/>
      <c r="B215" s="145">
        <v>6</v>
      </c>
      <c r="C215" s="118"/>
      <c r="D215" s="112"/>
      <c r="E215" s="112"/>
      <c r="F215" s="118"/>
      <c r="G215" s="445"/>
      <c r="H215" s="118"/>
      <c r="I215" s="428"/>
      <c r="J215" s="446"/>
      <c r="K215" s="446"/>
      <c r="L215" s="447"/>
      <c r="M215" s="428"/>
      <c r="N215" s="447"/>
      <c r="O215" s="139"/>
      <c r="P215" s="139"/>
      <c r="Q215" s="428"/>
      <c r="R215" s="428"/>
      <c r="S215" s="428"/>
      <c r="T215" s="428"/>
      <c r="U215" s="448"/>
      <c r="V215" s="437"/>
    </row>
    <row r="216" spans="1:23" x14ac:dyDescent="0.35">
      <c r="A216" s="1349"/>
      <c r="B216" s="145">
        <v>7</v>
      </c>
      <c r="C216" s="118"/>
      <c r="D216" s="112"/>
      <c r="E216" s="112"/>
      <c r="F216" s="118"/>
      <c r="G216" s="445"/>
      <c r="H216" s="118"/>
      <c r="I216" s="428"/>
      <c r="J216" s="446"/>
      <c r="K216" s="446"/>
      <c r="L216" s="447"/>
      <c r="M216" s="428"/>
      <c r="N216" s="447"/>
      <c r="O216" s="139"/>
      <c r="P216" s="139"/>
      <c r="Q216" s="428"/>
      <c r="R216" s="428"/>
      <c r="S216" s="428"/>
      <c r="T216" s="428"/>
      <c r="U216" s="448"/>
      <c r="V216" s="437"/>
    </row>
    <row r="217" spans="1:23" x14ac:dyDescent="0.35">
      <c r="A217" s="1349"/>
      <c r="B217" s="145">
        <v>8</v>
      </c>
      <c r="C217" s="118"/>
      <c r="D217" s="112"/>
      <c r="E217" s="112"/>
      <c r="F217" s="118"/>
      <c r="G217" s="445"/>
      <c r="H217" s="118"/>
      <c r="I217" s="428"/>
      <c r="J217" s="446"/>
      <c r="K217" s="446"/>
      <c r="L217" s="447"/>
      <c r="M217" s="428"/>
      <c r="N217" s="447"/>
      <c r="O217" s="139"/>
      <c r="P217" s="139"/>
      <c r="Q217" s="428"/>
      <c r="R217" s="428"/>
      <c r="S217" s="428"/>
      <c r="T217" s="428"/>
      <c r="U217" s="448"/>
      <c r="V217" s="437"/>
    </row>
    <row r="218" spans="1:23" x14ac:dyDescent="0.35">
      <c r="A218" s="1349"/>
      <c r="B218" s="145">
        <v>9</v>
      </c>
      <c r="C218" s="118"/>
      <c r="D218" s="112"/>
      <c r="E218" s="112"/>
      <c r="F218" s="118"/>
      <c r="G218" s="445"/>
      <c r="H218" s="118"/>
      <c r="I218" s="428"/>
      <c r="J218" s="446"/>
      <c r="K218" s="446"/>
      <c r="L218" s="447"/>
      <c r="M218" s="428"/>
      <c r="N218" s="447"/>
      <c r="O218" s="139"/>
      <c r="P218" s="139"/>
      <c r="Q218" s="428"/>
      <c r="R218" s="428"/>
      <c r="S218" s="428"/>
      <c r="T218" s="428"/>
      <c r="U218" s="448"/>
      <c r="V218" s="437"/>
    </row>
    <row r="219" spans="1:23" ht="15" thickBot="1" x14ac:dyDescent="0.4">
      <c r="A219" s="1350"/>
      <c r="B219" s="146">
        <v>10</v>
      </c>
      <c r="C219" s="132"/>
      <c r="D219" s="131"/>
      <c r="E219" s="131"/>
      <c r="F219" s="132"/>
      <c r="G219" s="449"/>
      <c r="H219" s="132"/>
      <c r="I219" s="450"/>
      <c r="J219" s="451"/>
      <c r="K219" s="451"/>
      <c r="L219" s="452"/>
      <c r="M219" s="450"/>
      <c r="N219" s="452"/>
      <c r="O219" s="140"/>
      <c r="P219" s="140"/>
      <c r="Q219" s="450"/>
      <c r="R219" s="450"/>
      <c r="S219" s="450"/>
      <c r="T219" s="450"/>
      <c r="U219" s="453"/>
      <c r="V219" s="437"/>
    </row>
    <row r="220" spans="1:23" ht="25" thickBot="1" x14ac:dyDescent="0.4">
      <c r="A220" s="564"/>
      <c r="C220" s="565"/>
      <c r="D220" s="566"/>
      <c r="E220" s="424" t="s">
        <v>331</v>
      </c>
      <c r="F220" s="425">
        <f>COUNTA(F210:F219)</f>
        <v>0</v>
      </c>
      <c r="G220" s="426">
        <f>COUNTA(G210:G219)</f>
        <v>0</v>
      </c>
      <c r="H220" s="565"/>
      <c r="I220" s="431"/>
      <c r="J220" s="567"/>
      <c r="K220" s="567"/>
      <c r="L220" s="568"/>
      <c r="M220" s="1354" t="s">
        <v>563</v>
      </c>
      <c r="N220" s="1355"/>
      <c r="O220" s="747">
        <f>SUM(O210:O219)</f>
        <v>0</v>
      </c>
      <c r="P220" s="748">
        <f>SUM(P210:P219)</f>
        <v>0</v>
      </c>
      <c r="Q220" s="431"/>
      <c r="S220" s="113"/>
      <c r="T220" s="117"/>
      <c r="U220" s="531"/>
      <c r="V220" s="455"/>
      <c r="W220" s="454"/>
    </row>
    <row r="221" spans="1:23" ht="15" thickBot="1" x14ac:dyDescent="0.4">
      <c r="A221" s="456"/>
      <c r="B221" s="457"/>
      <c r="C221" s="407"/>
      <c r="D221" s="407"/>
      <c r="E221" s="407"/>
      <c r="F221" s="457"/>
      <c r="G221" s="407"/>
      <c r="H221" s="407"/>
      <c r="I221" s="457"/>
      <c r="J221" s="457"/>
      <c r="K221" s="457"/>
      <c r="L221" s="407"/>
      <c r="M221" s="407"/>
      <c r="N221" s="407"/>
      <c r="O221" s="407"/>
      <c r="P221" s="407"/>
      <c r="Q221" s="407"/>
      <c r="R221" s="407"/>
      <c r="S221" s="407"/>
      <c r="T221" s="458"/>
      <c r="U221" s="407"/>
      <c r="V221" s="459"/>
    </row>
    <row r="222" spans="1:23" ht="15" thickBot="1" x14ac:dyDescent="0.4">
      <c r="A222" s="432"/>
      <c r="B222" s="433"/>
      <c r="C222" s="434"/>
      <c r="D222" s="434"/>
      <c r="E222" s="434"/>
      <c r="F222" s="433"/>
      <c r="G222" s="434"/>
      <c r="H222" s="434"/>
      <c r="I222" s="433"/>
      <c r="J222" s="433"/>
      <c r="K222" s="433"/>
      <c r="L222" s="434"/>
      <c r="M222" s="434"/>
      <c r="N222" s="434"/>
      <c r="O222" s="434"/>
      <c r="P222" s="434"/>
      <c r="Q222" s="434"/>
      <c r="R222" s="434"/>
      <c r="S222" s="434"/>
      <c r="T222" s="434"/>
      <c r="U222" s="434"/>
      <c r="V222" s="435"/>
    </row>
    <row r="223" spans="1:23" ht="28.5" customHeight="1" thickBot="1" x14ac:dyDescent="0.4">
      <c r="A223" s="155" t="s">
        <v>9</v>
      </c>
      <c r="B223" s="1317" t="s">
        <v>32</v>
      </c>
      <c r="C223" s="1318"/>
      <c r="E223" s="1312" t="s">
        <v>294</v>
      </c>
      <c r="F223" s="1314"/>
      <c r="G223" s="1315">
        <f>VLOOKUP(B223,'Urbano.Piano inv. forn'!$D$41:$H$70,3,FALSE)</f>
        <v>0</v>
      </c>
      <c r="H223" s="1316"/>
      <c r="I223" s="104"/>
      <c r="J223" s="1312" t="s">
        <v>295</v>
      </c>
      <c r="K223" s="1313"/>
      <c r="L223" s="1314"/>
      <c r="M223" s="1315">
        <f>VLOOKUP(B223,'Urbano.Piano inv. forn'!$D$41:$H$70,4,FALSE)</f>
        <v>0</v>
      </c>
      <c r="N223" s="1316"/>
      <c r="P223" s="162" t="s">
        <v>296</v>
      </c>
      <c r="Q223" s="436"/>
      <c r="S223" s="163" t="s">
        <v>297</v>
      </c>
      <c r="T223" s="1171"/>
      <c r="U223" s="1173"/>
      <c r="V223" s="437"/>
    </row>
    <row r="224" spans="1:23" ht="13.5" customHeight="1" thickBot="1" x14ac:dyDescent="0.4">
      <c r="A224" s="133"/>
      <c r="B224" s="114"/>
      <c r="C224" s="114"/>
      <c r="E224" s="115"/>
      <c r="F224" s="115"/>
      <c r="G224" s="116"/>
      <c r="H224" s="116"/>
      <c r="I224" s="104"/>
      <c r="J224" s="115"/>
      <c r="K224" s="115"/>
      <c r="L224" s="115"/>
      <c r="M224" s="116"/>
      <c r="N224" s="116"/>
      <c r="P224" s="117"/>
      <c r="S224" s="113"/>
      <c r="T224" s="431"/>
      <c r="V224" s="134"/>
      <c r="W224" s="431"/>
    </row>
    <row r="225" spans="1:23" ht="33.75" customHeight="1" thickBot="1" x14ac:dyDescent="0.4">
      <c r="A225" s="1343" t="s">
        <v>298</v>
      </c>
      <c r="B225" s="1344"/>
      <c r="C225" s="1344"/>
      <c r="D225" s="1345"/>
      <c r="E225" s="1346">
        <f>VLOOKUP(B223,'Urbano.Piano inv. forn'!$D$41:$V$70,17,FALSE)</f>
        <v>0</v>
      </c>
      <c r="F225" s="1347"/>
      <c r="G225" s="1347"/>
      <c r="H225" s="1348"/>
      <c r="I225" s="104"/>
      <c r="J225" s="1343" t="s">
        <v>53</v>
      </c>
      <c r="K225" s="1353"/>
      <c r="L225" s="1344"/>
      <c r="M225" s="1346">
        <f>VLOOKUP(B223,'Urbano.Piano inv. forn'!$D$41:$V$70,19,FALSE)</f>
        <v>0</v>
      </c>
      <c r="N225" s="1348"/>
      <c r="O225" s="130"/>
      <c r="P225" s="161" t="s">
        <v>299</v>
      </c>
      <c r="Q225" s="135">
        <f>M225+E225</f>
        <v>0</v>
      </c>
      <c r="S225" s="163" t="s">
        <v>300</v>
      </c>
      <c r="T225" s="1171"/>
      <c r="U225" s="1173"/>
      <c r="V225" s="134"/>
      <c r="W225" s="431"/>
    </row>
    <row r="226" spans="1:23" ht="33.75" customHeight="1" thickBot="1" x14ac:dyDescent="0.4">
      <c r="A226" s="136"/>
      <c r="B226" s="137"/>
      <c r="C226" s="137"/>
      <c r="D226" s="137"/>
      <c r="E226" s="138"/>
      <c r="F226" s="138"/>
      <c r="G226" s="138"/>
      <c r="H226" s="138"/>
      <c r="I226" s="104"/>
      <c r="J226" s="115"/>
      <c r="K226" s="115"/>
      <c r="L226" s="115"/>
      <c r="M226" s="138"/>
      <c r="N226" s="138"/>
      <c r="O226" s="130"/>
      <c r="P226" s="113"/>
      <c r="Q226" s="130"/>
      <c r="S226" s="113"/>
      <c r="T226" s="114"/>
      <c r="U226" s="114"/>
      <c r="V226" s="134"/>
      <c r="W226" s="431"/>
    </row>
    <row r="227" spans="1:23" s="166" customFormat="1" ht="72" customHeight="1" x14ac:dyDescent="0.35">
      <c r="A227" s="1326" t="s">
        <v>301</v>
      </c>
      <c r="B227" s="1328" t="s">
        <v>302</v>
      </c>
      <c r="C227" s="1328" t="s">
        <v>303</v>
      </c>
      <c r="D227" s="156" t="s">
        <v>304</v>
      </c>
      <c r="E227" s="157" t="s">
        <v>305</v>
      </c>
      <c r="F227" s="156" t="s">
        <v>306</v>
      </c>
      <c r="G227" s="156" t="s">
        <v>307</v>
      </c>
      <c r="H227" s="158" t="s">
        <v>268</v>
      </c>
      <c r="I227" s="158" t="s">
        <v>308</v>
      </c>
      <c r="J227" s="158" t="s">
        <v>309</v>
      </c>
      <c r="K227" s="158" t="s">
        <v>818</v>
      </c>
      <c r="L227" s="158" t="s">
        <v>310</v>
      </c>
      <c r="M227" s="158" t="s">
        <v>311</v>
      </c>
      <c r="N227" s="158" t="s">
        <v>312</v>
      </c>
      <c r="O227" s="158" t="s">
        <v>313</v>
      </c>
      <c r="P227" s="158" t="s">
        <v>314</v>
      </c>
      <c r="Q227" s="158" t="s">
        <v>315</v>
      </c>
      <c r="R227" s="158" t="s">
        <v>316</v>
      </c>
      <c r="S227" s="158" t="s">
        <v>317</v>
      </c>
      <c r="T227" s="158" t="s">
        <v>819</v>
      </c>
      <c r="U227" s="159" t="s">
        <v>319</v>
      </c>
      <c r="V227" s="438"/>
    </row>
    <row r="228" spans="1:23" s="166" customFormat="1" ht="28.5" customHeight="1" thickBot="1" x14ac:dyDescent="0.4">
      <c r="A228" s="1351"/>
      <c r="B228" s="1352"/>
      <c r="C228" s="1352"/>
      <c r="D228" s="160" t="s">
        <v>320</v>
      </c>
      <c r="E228" s="160" t="s">
        <v>321</v>
      </c>
      <c r="F228" s="160" t="s">
        <v>322</v>
      </c>
      <c r="G228" s="160" t="s">
        <v>322</v>
      </c>
      <c r="H228" s="160" t="s">
        <v>28</v>
      </c>
      <c r="I228" s="160" t="s">
        <v>29</v>
      </c>
      <c r="J228" s="160" t="s">
        <v>323</v>
      </c>
      <c r="K228" s="160" t="s">
        <v>324</v>
      </c>
      <c r="L228" s="160" t="s">
        <v>324</v>
      </c>
      <c r="M228" s="160" t="s">
        <v>325</v>
      </c>
      <c r="N228" s="160" t="s">
        <v>324</v>
      </c>
      <c r="O228" s="160" t="s">
        <v>326</v>
      </c>
      <c r="P228" s="160" t="s">
        <v>820</v>
      </c>
      <c r="Q228" s="160" t="s">
        <v>327</v>
      </c>
      <c r="R228" s="160" t="s">
        <v>328</v>
      </c>
      <c r="S228" s="160" t="s">
        <v>329</v>
      </c>
      <c r="T228" s="160" t="s">
        <v>329</v>
      </c>
      <c r="U228" s="439"/>
      <c r="V228" s="438"/>
    </row>
    <row r="229" spans="1:23" ht="15" customHeight="1" x14ac:dyDescent="0.35">
      <c r="A229" s="1349" t="str">
        <f>B223</f>
        <v>urb.m.1</v>
      </c>
      <c r="B229" s="144">
        <v>1</v>
      </c>
      <c r="C229" s="185"/>
      <c r="D229" s="119"/>
      <c r="E229" s="119"/>
      <c r="F229" s="185"/>
      <c r="G229" s="440"/>
      <c r="H229" s="120"/>
      <c r="I229" s="441"/>
      <c r="J229" s="442"/>
      <c r="K229" s="442"/>
      <c r="L229" s="443"/>
      <c r="M229" s="441"/>
      <c r="N229" s="443"/>
      <c r="O229" s="148"/>
      <c r="P229" s="148"/>
      <c r="Q229" s="441"/>
      <c r="R229" s="441"/>
      <c r="S229" s="441"/>
      <c r="T229" s="441"/>
      <c r="U229" s="444"/>
      <c r="V229" s="437"/>
    </row>
    <row r="230" spans="1:23" x14ac:dyDescent="0.35">
      <c r="A230" s="1349"/>
      <c r="B230" s="145">
        <v>2</v>
      </c>
      <c r="C230" s="118"/>
      <c r="D230" s="112"/>
      <c r="E230" s="112"/>
      <c r="F230" s="118"/>
      <c r="G230" s="445"/>
      <c r="H230" s="118"/>
      <c r="I230" s="428"/>
      <c r="J230" s="446"/>
      <c r="K230" s="446"/>
      <c r="L230" s="447"/>
      <c r="M230" s="428"/>
      <c r="N230" s="447"/>
      <c r="O230" s="139"/>
      <c r="P230" s="139"/>
      <c r="Q230" s="428"/>
      <c r="R230" s="428" t="s">
        <v>330</v>
      </c>
      <c r="S230" s="428"/>
      <c r="T230" s="428"/>
      <c r="U230" s="448"/>
      <c r="V230" s="437"/>
    </row>
    <row r="231" spans="1:23" x14ac:dyDescent="0.35">
      <c r="A231" s="1349"/>
      <c r="B231" s="145">
        <v>3</v>
      </c>
      <c r="C231" s="118"/>
      <c r="D231" s="112"/>
      <c r="E231" s="112"/>
      <c r="F231" s="118"/>
      <c r="G231" s="445"/>
      <c r="H231" s="118"/>
      <c r="I231" s="428"/>
      <c r="J231" s="446"/>
      <c r="K231" s="446"/>
      <c r="L231" s="447"/>
      <c r="M231" s="428"/>
      <c r="N231" s="447"/>
      <c r="O231" s="139"/>
      <c r="P231" s="139"/>
      <c r="Q231" s="428"/>
      <c r="R231" s="428"/>
      <c r="S231" s="428"/>
      <c r="T231" s="428"/>
      <c r="U231" s="448"/>
      <c r="V231" s="437"/>
    </row>
    <row r="232" spans="1:23" x14ac:dyDescent="0.35">
      <c r="A232" s="1349"/>
      <c r="B232" s="145">
        <v>4</v>
      </c>
      <c r="C232" s="118"/>
      <c r="D232" s="112"/>
      <c r="E232" s="112"/>
      <c r="F232" s="118"/>
      <c r="G232" s="445"/>
      <c r="H232" s="118"/>
      <c r="I232" s="428"/>
      <c r="J232" s="446"/>
      <c r="K232" s="446"/>
      <c r="L232" s="447"/>
      <c r="M232" s="428"/>
      <c r="N232" s="447"/>
      <c r="O232" s="139"/>
      <c r="P232" s="139"/>
      <c r="Q232" s="428"/>
      <c r="R232" s="428"/>
      <c r="S232" s="428"/>
      <c r="T232" s="428"/>
      <c r="U232" s="448"/>
      <c r="V232" s="437"/>
    </row>
    <row r="233" spans="1:23" x14ac:dyDescent="0.35">
      <c r="A233" s="1349"/>
      <c r="B233" s="145">
        <v>5</v>
      </c>
      <c r="C233" s="118"/>
      <c r="D233" s="112"/>
      <c r="E233" s="112"/>
      <c r="F233" s="118"/>
      <c r="G233" s="445"/>
      <c r="H233" s="118"/>
      <c r="I233" s="428"/>
      <c r="J233" s="446"/>
      <c r="K233" s="446"/>
      <c r="L233" s="447"/>
      <c r="M233" s="428"/>
      <c r="N233" s="447"/>
      <c r="O233" s="139"/>
      <c r="P233" s="139"/>
      <c r="Q233" s="428"/>
      <c r="R233" s="428"/>
      <c r="S233" s="428"/>
      <c r="T233" s="428"/>
      <c r="U233" s="448"/>
      <c r="V233" s="437"/>
    </row>
    <row r="234" spans="1:23" x14ac:dyDescent="0.35">
      <c r="A234" s="1349"/>
      <c r="B234" s="145">
        <v>6</v>
      </c>
      <c r="C234" s="118"/>
      <c r="D234" s="112"/>
      <c r="E234" s="112"/>
      <c r="F234" s="118"/>
      <c r="G234" s="445"/>
      <c r="H234" s="118"/>
      <c r="I234" s="428"/>
      <c r="J234" s="446"/>
      <c r="K234" s="446"/>
      <c r="L234" s="447"/>
      <c r="M234" s="428"/>
      <c r="N234" s="447"/>
      <c r="O234" s="139"/>
      <c r="P234" s="139"/>
      <c r="Q234" s="428"/>
      <c r="R234" s="428"/>
      <c r="S234" s="428"/>
      <c r="T234" s="428"/>
      <c r="U234" s="448"/>
      <c r="V234" s="437"/>
    </row>
    <row r="235" spans="1:23" x14ac:dyDescent="0.35">
      <c r="A235" s="1349"/>
      <c r="B235" s="145">
        <v>7</v>
      </c>
      <c r="C235" s="118"/>
      <c r="D235" s="112"/>
      <c r="E235" s="112"/>
      <c r="F235" s="118"/>
      <c r="G235" s="445"/>
      <c r="H235" s="118"/>
      <c r="I235" s="428"/>
      <c r="J235" s="446"/>
      <c r="K235" s="446"/>
      <c r="L235" s="447"/>
      <c r="M235" s="428"/>
      <c r="N235" s="447"/>
      <c r="O235" s="139"/>
      <c r="P235" s="139"/>
      <c r="Q235" s="428"/>
      <c r="R235" s="428"/>
      <c r="S235" s="428"/>
      <c r="T235" s="428"/>
      <c r="U235" s="448"/>
      <c r="V235" s="437"/>
    </row>
    <row r="236" spans="1:23" x14ac:dyDescent="0.35">
      <c r="A236" s="1349"/>
      <c r="B236" s="145">
        <v>8</v>
      </c>
      <c r="C236" s="118"/>
      <c r="D236" s="112"/>
      <c r="E236" s="112"/>
      <c r="F236" s="118"/>
      <c r="G236" s="445"/>
      <c r="H236" s="118"/>
      <c r="I236" s="428"/>
      <c r="J236" s="446"/>
      <c r="K236" s="446"/>
      <c r="L236" s="447"/>
      <c r="M236" s="428"/>
      <c r="N236" s="447"/>
      <c r="O236" s="139"/>
      <c r="P236" s="139"/>
      <c r="Q236" s="428"/>
      <c r="R236" s="428"/>
      <c r="S236" s="428"/>
      <c r="T236" s="428"/>
      <c r="U236" s="448"/>
      <c r="V236" s="437"/>
    </row>
    <row r="237" spans="1:23" x14ac:dyDescent="0.35">
      <c r="A237" s="1349"/>
      <c r="B237" s="145">
        <v>9</v>
      </c>
      <c r="C237" s="118"/>
      <c r="D237" s="112"/>
      <c r="E237" s="112"/>
      <c r="F237" s="118"/>
      <c r="G237" s="445"/>
      <c r="H237" s="118"/>
      <c r="I237" s="428"/>
      <c r="J237" s="446"/>
      <c r="K237" s="446"/>
      <c r="L237" s="447"/>
      <c r="M237" s="428"/>
      <c r="N237" s="447"/>
      <c r="O237" s="139"/>
      <c r="P237" s="139"/>
      <c r="Q237" s="428"/>
      <c r="R237" s="428"/>
      <c r="S237" s="428"/>
      <c r="T237" s="428"/>
      <c r="U237" s="448"/>
      <c r="V237" s="437"/>
    </row>
    <row r="238" spans="1:23" ht="15" thickBot="1" x14ac:dyDescent="0.4">
      <c r="A238" s="1350"/>
      <c r="B238" s="146">
        <v>10</v>
      </c>
      <c r="C238" s="132"/>
      <c r="D238" s="131"/>
      <c r="E238" s="131"/>
      <c r="F238" s="132"/>
      <c r="G238" s="449"/>
      <c r="H238" s="132"/>
      <c r="I238" s="450"/>
      <c r="J238" s="451"/>
      <c r="K238" s="451"/>
      <c r="L238" s="452"/>
      <c r="M238" s="450"/>
      <c r="N238" s="452"/>
      <c r="O238" s="140"/>
      <c r="P238" s="140"/>
      <c r="Q238" s="450"/>
      <c r="R238" s="450"/>
      <c r="S238" s="450"/>
      <c r="T238" s="450"/>
      <c r="U238" s="453"/>
      <c r="V238" s="437"/>
    </row>
    <row r="239" spans="1:23" ht="25" thickBot="1" x14ac:dyDescent="0.4">
      <c r="A239" s="564"/>
      <c r="C239" s="565"/>
      <c r="D239" s="566"/>
      <c r="E239" s="424" t="s">
        <v>331</v>
      </c>
      <c r="F239" s="425">
        <f>COUNTA(F229:F238)</f>
        <v>0</v>
      </c>
      <c r="G239" s="426">
        <f>COUNTA(G229:G238)</f>
        <v>0</v>
      </c>
      <c r="H239" s="565"/>
      <c r="I239" s="431"/>
      <c r="J239" s="567"/>
      <c r="K239" s="567"/>
      <c r="L239" s="568"/>
      <c r="M239" s="1354" t="s">
        <v>563</v>
      </c>
      <c r="N239" s="1355"/>
      <c r="O239" s="747">
        <f>SUM(O229:O238)</f>
        <v>0</v>
      </c>
      <c r="P239" s="748">
        <f>SUM(P229:P238)</f>
        <v>0</v>
      </c>
      <c r="Q239" s="431"/>
      <c r="S239" s="113"/>
      <c r="T239" s="117"/>
      <c r="U239" s="531"/>
      <c r="V239" s="455"/>
      <c r="W239" s="454"/>
    </row>
    <row r="240" spans="1:23" ht="15" thickBot="1" x14ac:dyDescent="0.4">
      <c r="A240" s="456"/>
      <c r="B240" s="457"/>
      <c r="C240" s="407"/>
      <c r="D240" s="407"/>
      <c r="E240" s="407"/>
      <c r="F240" s="457"/>
      <c r="G240" s="407"/>
      <c r="H240" s="407"/>
      <c r="I240" s="457"/>
      <c r="J240" s="457"/>
      <c r="K240" s="457"/>
      <c r="L240" s="407"/>
      <c r="M240" s="407"/>
      <c r="N240" s="407"/>
      <c r="O240" s="407"/>
      <c r="P240" s="407"/>
      <c r="Q240" s="407"/>
      <c r="R240" s="407"/>
      <c r="S240" s="407"/>
      <c r="T240" s="458"/>
      <c r="U240" s="407"/>
      <c r="V240" s="459"/>
    </row>
    <row r="241" spans="1:23" ht="15" thickBot="1" x14ac:dyDescent="0.4">
      <c r="A241" s="432"/>
      <c r="B241" s="433"/>
      <c r="C241" s="434"/>
      <c r="D241" s="434"/>
      <c r="E241" s="434"/>
      <c r="F241" s="433"/>
      <c r="G241" s="434"/>
      <c r="H241" s="434"/>
      <c r="I241" s="433"/>
      <c r="J241" s="433"/>
      <c r="K241" s="433"/>
      <c r="L241" s="434"/>
      <c r="M241" s="434"/>
      <c r="N241" s="434"/>
      <c r="O241" s="434"/>
      <c r="P241" s="434"/>
      <c r="Q241" s="434"/>
      <c r="R241" s="434"/>
      <c r="S241" s="434"/>
      <c r="T241" s="434"/>
      <c r="U241" s="434"/>
      <c r="V241" s="435"/>
    </row>
    <row r="242" spans="1:23" ht="28.5" customHeight="1" thickBot="1" x14ac:dyDescent="0.4">
      <c r="A242" s="155" t="s">
        <v>9</v>
      </c>
      <c r="B242" s="1317" t="s">
        <v>32</v>
      </c>
      <c r="C242" s="1318"/>
      <c r="E242" s="1312" t="s">
        <v>294</v>
      </c>
      <c r="F242" s="1314"/>
      <c r="G242" s="1315">
        <f>VLOOKUP(B242,'Urbano.Piano inv. forn'!$D$41:$H$70,3,FALSE)</f>
        <v>0</v>
      </c>
      <c r="H242" s="1316"/>
      <c r="I242" s="104"/>
      <c r="J242" s="1312" t="s">
        <v>295</v>
      </c>
      <c r="K242" s="1313"/>
      <c r="L242" s="1314"/>
      <c r="M242" s="1315">
        <f>VLOOKUP(B242,'Urbano.Piano inv. forn'!$D$41:$H$70,4,FALSE)</f>
        <v>0</v>
      </c>
      <c r="N242" s="1316"/>
      <c r="P242" s="162" t="s">
        <v>296</v>
      </c>
      <c r="Q242" s="436"/>
      <c r="S242" s="163" t="s">
        <v>297</v>
      </c>
      <c r="T242" s="1171"/>
      <c r="U242" s="1173"/>
      <c r="V242" s="437"/>
    </row>
    <row r="243" spans="1:23" ht="13.5" customHeight="1" thickBot="1" x14ac:dyDescent="0.4">
      <c r="A243" s="133"/>
      <c r="B243" s="114"/>
      <c r="C243" s="114"/>
      <c r="E243" s="115"/>
      <c r="F243" s="115"/>
      <c r="G243" s="116"/>
      <c r="H243" s="116"/>
      <c r="I243" s="104"/>
      <c r="J243" s="115"/>
      <c r="K243" s="115"/>
      <c r="L243" s="115"/>
      <c r="M243" s="116"/>
      <c r="N243" s="116"/>
      <c r="P243" s="117"/>
      <c r="S243" s="113"/>
      <c r="T243" s="431"/>
      <c r="V243" s="134"/>
      <c r="W243" s="431"/>
    </row>
    <row r="244" spans="1:23" ht="33.75" customHeight="1" thickBot="1" x14ac:dyDescent="0.4">
      <c r="A244" s="1343" t="s">
        <v>298</v>
      </c>
      <c r="B244" s="1344"/>
      <c r="C244" s="1344"/>
      <c r="D244" s="1345"/>
      <c r="E244" s="1346">
        <f>VLOOKUP(B242,'Urbano.Piano inv. forn'!$D$41:$V$70,17,FALSE)</f>
        <v>0</v>
      </c>
      <c r="F244" s="1347"/>
      <c r="G244" s="1347"/>
      <c r="H244" s="1348"/>
      <c r="I244" s="104"/>
      <c r="J244" s="1343" t="s">
        <v>53</v>
      </c>
      <c r="K244" s="1353"/>
      <c r="L244" s="1344"/>
      <c r="M244" s="1346">
        <f>VLOOKUP(B242,'Urbano.Piano inv. forn'!$D$41:$V$70,19,FALSE)</f>
        <v>0</v>
      </c>
      <c r="N244" s="1348"/>
      <c r="O244" s="130"/>
      <c r="P244" s="161" t="s">
        <v>299</v>
      </c>
      <c r="Q244" s="135">
        <f>M244+E244</f>
        <v>0</v>
      </c>
      <c r="S244" s="163" t="s">
        <v>300</v>
      </c>
      <c r="T244" s="1171"/>
      <c r="U244" s="1173"/>
      <c r="V244" s="134"/>
      <c r="W244" s="431"/>
    </row>
    <row r="245" spans="1:23" ht="33.75" customHeight="1" thickBot="1" x14ac:dyDescent="0.4">
      <c r="A245" s="136"/>
      <c r="B245" s="137"/>
      <c r="C245" s="137"/>
      <c r="D245" s="137"/>
      <c r="E245" s="138"/>
      <c r="F245" s="138"/>
      <c r="G245" s="138"/>
      <c r="H245" s="138"/>
      <c r="I245" s="104"/>
      <c r="J245" s="115"/>
      <c r="K245" s="115"/>
      <c r="L245" s="115"/>
      <c r="M245" s="138"/>
      <c r="N245" s="138"/>
      <c r="O245" s="130"/>
      <c r="P245" s="113"/>
      <c r="Q245" s="130"/>
      <c r="S245" s="113"/>
      <c r="T245" s="114"/>
      <c r="U245" s="114"/>
      <c r="V245" s="134"/>
      <c r="W245" s="431"/>
    </row>
    <row r="246" spans="1:23" s="166" customFormat="1" ht="72" customHeight="1" x14ac:dyDescent="0.35">
      <c r="A246" s="1326" t="s">
        <v>301</v>
      </c>
      <c r="B246" s="1328" t="s">
        <v>302</v>
      </c>
      <c r="C246" s="1328" t="s">
        <v>303</v>
      </c>
      <c r="D246" s="156" t="s">
        <v>304</v>
      </c>
      <c r="E246" s="157" t="s">
        <v>305</v>
      </c>
      <c r="F246" s="156" t="s">
        <v>306</v>
      </c>
      <c r="G246" s="156" t="s">
        <v>307</v>
      </c>
      <c r="H246" s="158" t="s">
        <v>268</v>
      </c>
      <c r="I246" s="158" t="s">
        <v>308</v>
      </c>
      <c r="J246" s="158" t="s">
        <v>309</v>
      </c>
      <c r="K246" s="158" t="s">
        <v>818</v>
      </c>
      <c r="L246" s="158" t="s">
        <v>310</v>
      </c>
      <c r="M246" s="158" t="s">
        <v>311</v>
      </c>
      <c r="N246" s="158" t="s">
        <v>312</v>
      </c>
      <c r="O246" s="158" t="s">
        <v>313</v>
      </c>
      <c r="P246" s="158" t="s">
        <v>314</v>
      </c>
      <c r="Q246" s="158" t="s">
        <v>315</v>
      </c>
      <c r="R246" s="158" t="s">
        <v>316</v>
      </c>
      <c r="S246" s="158" t="s">
        <v>317</v>
      </c>
      <c r="T246" s="158" t="s">
        <v>819</v>
      </c>
      <c r="U246" s="159" t="s">
        <v>319</v>
      </c>
      <c r="V246" s="438"/>
    </row>
    <row r="247" spans="1:23" s="166" customFormat="1" ht="28.5" customHeight="1" thickBot="1" x14ac:dyDescent="0.4">
      <c r="A247" s="1351"/>
      <c r="B247" s="1352"/>
      <c r="C247" s="1352"/>
      <c r="D247" s="160" t="s">
        <v>320</v>
      </c>
      <c r="E247" s="160" t="s">
        <v>321</v>
      </c>
      <c r="F247" s="160" t="s">
        <v>322</v>
      </c>
      <c r="G247" s="160" t="s">
        <v>322</v>
      </c>
      <c r="H247" s="160" t="s">
        <v>28</v>
      </c>
      <c r="I247" s="160" t="s">
        <v>29</v>
      </c>
      <c r="J247" s="160" t="s">
        <v>323</v>
      </c>
      <c r="K247" s="160" t="s">
        <v>324</v>
      </c>
      <c r="L247" s="160" t="s">
        <v>324</v>
      </c>
      <c r="M247" s="160" t="s">
        <v>325</v>
      </c>
      <c r="N247" s="160" t="s">
        <v>324</v>
      </c>
      <c r="O247" s="160" t="s">
        <v>326</v>
      </c>
      <c r="P247" s="160" t="s">
        <v>820</v>
      </c>
      <c r="Q247" s="160" t="s">
        <v>327</v>
      </c>
      <c r="R247" s="160" t="s">
        <v>328</v>
      </c>
      <c r="S247" s="160" t="s">
        <v>329</v>
      </c>
      <c r="T247" s="160" t="s">
        <v>329</v>
      </c>
      <c r="U247" s="439"/>
      <c r="V247" s="438"/>
    </row>
    <row r="248" spans="1:23" ht="15" customHeight="1" x14ac:dyDescent="0.35">
      <c r="A248" s="1349" t="str">
        <f>B242</f>
        <v>urb.m.1</v>
      </c>
      <c r="B248" s="144">
        <v>1</v>
      </c>
      <c r="C248" s="185"/>
      <c r="D248" s="119"/>
      <c r="E248" s="119"/>
      <c r="F248" s="185"/>
      <c r="G248" s="440"/>
      <c r="H248" s="120"/>
      <c r="I248" s="441"/>
      <c r="J248" s="442"/>
      <c r="K248" s="442"/>
      <c r="L248" s="443"/>
      <c r="M248" s="441"/>
      <c r="N248" s="443"/>
      <c r="O248" s="148"/>
      <c r="P248" s="148"/>
      <c r="Q248" s="441"/>
      <c r="R248" s="441"/>
      <c r="S248" s="441"/>
      <c r="T248" s="441"/>
      <c r="U248" s="444"/>
      <c r="V248" s="437"/>
    </row>
    <row r="249" spans="1:23" x14ac:dyDescent="0.35">
      <c r="A249" s="1349"/>
      <c r="B249" s="145">
        <v>2</v>
      </c>
      <c r="C249" s="118"/>
      <c r="D249" s="112"/>
      <c r="E249" s="112"/>
      <c r="F249" s="118"/>
      <c r="G249" s="445"/>
      <c r="H249" s="118"/>
      <c r="I249" s="428"/>
      <c r="J249" s="446"/>
      <c r="K249" s="446"/>
      <c r="L249" s="447"/>
      <c r="M249" s="428"/>
      <c r="N249" s="447"/>
      <c r="O249" s="139"/>
      <c r="P249" s="139"/>
      <c r="Q249" s="428"/>
      <c r="R249" s="428" t="s">
        <v>330</v>
      </c>
      <c r="S249" s="428"/>
      <c r="T249" s="428"/>
      <c r="U249" s="448"/>
      <c r="V249" s="437"/>
    </row>
    <row r="250" spans="1:23" x14ac:dyDescent="0.35">
      <c r="A250" s="1349"/>
      <c r="B250" s="145">
        <v>3</v>
      </c>
      <c r="C250" s="118"/>
      <c r="D250" s="112"/>
      <c r="E250" s="112"/>
      <c r="F250" s="118"/>
      <c r="G250" s="445"/>
      <c r="H250" s="118"/>
      <c r="I250" s="428"/>
      <c r="J250" s="446"/>
      <c r="K250" s="446"/>
      <c r="L250" s="447"/>
      <c r="M250" s="428"/>
      <c r="N250" s="447"/>
      <c r="O250" s="139"/>
      <c r="P250" s="139"/>
      <c r="Q250" s="428"/>
      <c r="R250" s="428"/>
      <c r="S250" s="428"/>
      <c r="T250" s="428"/>
      <c r="U250" s="448"/>
      <c r="V250" s="437"/>
    </row>
    <row r="251" spans="1:23" x14ac:dyDescent="0.35">
      <c r="A251" s="1349"/>
      <c r="B251" s="145">
        <v>4</v>
      </c>
      <c r="C251" s="118"/>
      <c r="D251" s="112"/>
      <c r="E251" s="112"/>
      <c r="F251" s="118"/>
      <c r="G251" s="445"/>
      <c r="H251" s="118"/>
      <c r="I251" s="428"/>
      <c r="J251" s="446"/>
      <c r="K251" s="446"/>
      <c r="L251" s="447"/>
      <c r="M251" s="428"/>
      <c r="N251" s="447"/>
      <c r="O251" s="139"/>
      <c r="P251" s="139"/>
      <c r="Q251" s="428"/>
      <c r="R251" s="428"/>
      <c r="S251" s="428"/>
      <c r="T251" s="428"/>
      <c r="U251" s="448"/>
      <c r="V251" s="437"/>
    </row>
    <row r="252" spans="1:23" x14ac:dyDescent="0.35">
      <c r="A252" s="1349"/>
      <c r="B252" s="145">
        <v>5</v>
      </c>
      <c r="C252" s="118"/>
      <c r="D252" s="112"/>
      <c r="E252" s="112"/>
      <c r="F252" s="118"/>
      <c r="G252" s="445"/>
      <c r="H252" s="118"/>
      <c r="I252" s="428"/>
      <c r="J252" s="446"/>
      <c r="K252" s="446"/>
      <c r="L252" s="447"/>
      <c r="M252" s="428"/>
      <c r="N252" s="447"/>
      <c r="O252" s="139"/>
      <c r="P252" s="139"/>
      <c r="Q252" s="428"/>
      <c r="R252" s="428"/>
      <c r="S252" s="428"/>
      <c r="T252" s="428"/>
      <c r="U252" s="448"/>
      <c r="V252" s="437"/>
    </row>
    <row r="253" spans="1:23" x14ac:dyDescent="0.35">
      <c r="A253" s="1349"/>
      <c r="B253" s="145">
        <v>6</v>
      </c>
      <c r="C253" s="118"/>
      <c r="D253" s="112"/>
      <c r="E253" s="112"/>
      <c r="F253" s="118"/>
      <c r="G253" s="445"/>
      <c r="H253" s="118"/>
      <c r="I253" s="428"/>
      <c r="J253" s="446"/>
      <c r="K253" s="446"/>
      <c r="L253" s="447"/>
      <c r="M253" s="428"/>
      <c r="N253" s="447"/>
      <c r="O253" s="139"/>
      <c r="P253" s="139"/>
      <c r="Q253" s="428"/>
      <c r="R253" s="428"/>
      <c r="S253" s="428"/>
      <c r="T253" s="428"/>
      <c r="U253" s="448"/>
      <c r="V253" s="437"/>
    </row>
    <row r="254" spans="1:23" x14ac:dyDescent="0.35">
      <c r="A254" s="1349"/>
      <c r="B254" s="145">
        <v>7</v>
      </c>
      <c r="C254" s="118"/>
      <c r="D254" s="112"/>
      <c r="E254" s="112"/>
      <c r="F254" s="118"/>
      <c r="G254" s="445"/>
      <c r="H254" s="118"/>
      <c r="I254" s="428"/>
      <c r="J254" s="446"/>
      <c r="K254" s="446"/>
      <c r="L254" s="447"/>
      <c r="M254" s="428"/>
      <c r="N254" s="447"/>
      <c r="O254" s="139"/>
      <c r="P254" s="139"/>
      <c r="Q254" s="428"/>
      <c r="R254" s="428"/>
      <c r="S254" s="428"/>
      <c r="T254" s="428"/>
      <c r="U254" s="448"/>
      <c r="V254" s="437"/>
    </row>
    <row r="255" spans="1:23" x14ac:dyDescent="0.35">
      <c r="A255" s="1349"/>
      <c r="B255" s="145">
        <v>8</v>
      </c>
      <c r="C255" s="118"/>
      <c r="D255" s="112"/>
      <c r="E255" s="112"/>
      <c r="F255" s="118"/>
      <c r="G255" s="445"/>
      <c r="H255" s="118"/>
      <c r="I255" s="428"/>
      <c r="J255" s="446"/>
      <c r="K255" s="446"/>
      <c r="L255" s="447"/>
      <c r="M255" s="428"/>
      <c r="N255" s="447"/>
      <c r="O255" s="139"/>
      <c r="P255" s="139"/>
      <c r="Q255" s="428"/>
      <c r="R255" s="428"/>
      <c r="S255" s="428"/>
      <c r="T255" s="428"/>
      <c r="U255" s="448"/>
      <c r="V255" s="437"/>
    </row>
    <row r="256" spans="1:23" x14ac:dyDescent="0.35">
      <c r="A256" s="1349"/>
      <c r="B256" s="145">
        <v>9</v>
      </c>
      <c r="C256" s="118"/>
      <c r="D256" s="112"/>
      <c r="E256" s="112"/>
      <c r="F256" s="118"/>
      <c r="G256" s="445"/>
      <c r="H256" s="118"/>
      <c r="I256" s="428"/>
      <c r="J256" s="446"/>
      <c r="K256" s="446"/>
      <c r="L256" s="447"/>
      <c r="M256" s="428"/>
      <c r="N256" s="447"/>
      <c r="O256" s="139"/>
      <c r="P256" s="139"/>
      <c r="Q256" s="428"/>
      <c r="R256" s="428"/>
      <c r="S256" s="428"/>
      <c r="T256" s="428"/>
      <c r="U256" s="448"/>
      <c r="V256" s="437"/>
    </row>
    <row r="257" spans="1:23" ht="15" thickBot="1" x14ac:dyDescent="0.4">
      <c r="A257" s="1350"/>
      <c r="B257" s="146">
        <v>10</v>
      </c>
      <c r="C257" s="132"/>
      <c r="D257" s="131"/>
      <c r="E257" s="131"/>
      <c r="F257" s="132"/>
      <c r="G257" s="449"/>
      <c r="H257" s="132"/>
      <c r="I257" s="450"/>
      <c r="J257" s="451"/>
      <c r="K257" s="451"/>
      <c r="L257" s="452"/>
      <c r="M257" s="450"/>
      <c r="N257" s="452"/>
      <c r="O257" s="140"/>
      <c r="P257" s="140"/>
      <c r="Q257" s="450"/>
      <c r="R257" s="450"/>
      <c r="S257" s="450"/>
      <c r="T257" s="450"/>
      <c r="U257" s="453"/>
      <c r="V257" s="437"/>
    </row>
    <row r="258" spans="1:23" ht="25" thickBot="1" x14ac:dyDescent="0.4">
      <c r="A258" s="564"/>
      <c r="C258" s="565"/>
      <c r="D258" s="566"/>
      <c r="E258" s="424" t="s">
        <v>331</v>
      </c>
      <c r="F258" s="425">
        <f>COUNTA(F248:F257)</f>
        <v>0</v>
      </c>
      <c r="G258" s="426">
        <f>COUNTA(G248:G257)</f>
        <v>0</v>
      </c>
      <c r="H258" s="565"/>
      <c r="I258" s="431"/>
      <c r="J258" s="567"/>
      <c r="K258" s="567"/>
      <c r="L258" s="568"/>
      <c r="M258" s="1354" t="s">
        <v>563</v>
      </c>
      <c r="N258" s="1355"/>
      <c r="O258" s="747">
        <f>SUM(O248:O257)</f>
        <v>0</v>
      </c>
      <c r="P258" s="748">
        <f>SUM(P248:P257)</f>
        <v>0</v>
      </c>
      <c r="Q258" s="431"/>
      <c r="S258" s="113"/>
      <c r="T258" s="117"/>
      <c r="U258" s="531"/>
      <c r="V258" s="455"/>
      <c r="W258" s="454"/>
    </row>
    <row r="259" spans="1:23" ht="15" thickBot="1" x14ac:dyDescent="0.4">
      <c r="A259" s="456"/>
      <c r="B259" s="457"/>
      <c r="C259" s="407"/>
      <c r="D259" s="407"/>
      <c r="E259" s="407"/>
      <c r="F259" s="457"/>
      <c r="G259" s="407"/>
      <c r="H259" s="407"/>
      <c r="I259" s="457"/>
      <c r="J259" s="457"/>
      <c r="K259" s="457"/>
      <c r="L259" s="407"/>
      <c r="M259" s="407"/>
      <c r="N259" s="407"/>
      <c r="O259" s="407"/>
      <c r="P259" s="407"/>
      <c r="Q259" s="407"/>
      <c r="R259" s="407"/>
      <c r="S259" s="407"/>
      <c r="T259" s="458"/>
      <c r="U259" s="407"/>
      <c r="V259" s="459"/>
    </row>
    <row r="260" spans="1:23" ht="15" thickBot="1" x14ac:dyDescent="0.4">
      <c r="A260" s="432"/>
      <c r="B260" s="433"/>
      <c r="C260" s="434"/>
      <c r="D260" s="434"/>
      <c r="E260" s="434"/>
      <c r="F260" s="433"/>
      <c r="G260" s="434"/>
      <c r="H260" s="434"/>
      <c r="I260" s="433"/>
      <c r="J260" s="433"/>
      <c r="K260" s="433"/>
      <c r="L260" s="434"/>
      <c r="M260" s="434"/>
      <c r="N260" s="434"/>
      <c r="O260" s="434"/>
      <c r="P260" s="434"/>
      <c r="Q260" s="434"/>
      <c r="R260" s="434"/>
      <c r="S260" s="434"/>
      <c r="T260" s="434"/>
      <c r="U260" s="434"/>
      <c r="V260" s="435"/>
    </row>
    <row r="261" spans="1:23" ht="28.5" customHeight="1" thickBot="1" x14ac:dyDescent="0.4">
      <c r="A261" s="155" t="s">
        <v>9</v>
      </c>
      <c r="B261" s="1317" t="s">
        <v>32</v>
      </c>
      <c r="C261" s="1318"/>
      <c r="E261" s="1312" t="s">
        <v>294</v>
      </c>
      <c r="F261" s="1314"/>
      <c r="G261" s="1315">
        <f>VLOOKUP(B261,'Urbano.Piano inv. forn'!$D$41:$H$70,3,FALSE)</f>
        <v>0</v>
      </c>
      <c r="H261" s="1316"/>
      <c r="I261" s="104"/>
      <c r="J261" s="1312" t="s">
        <v>295</v>
      </c>
      <c r="K261" s="1313"/>
      <c r="L261" s="1314"/>
      <c r="M261" s="1315">
        <f>VLOOKUP(B261,'Urbano.Piano inv. forn'!$D$41:$H$70,4,FALSE)</f>
        <v>0</v>
      </c>
      <c r="N261" s="1316"/>
      <c r="P261" s="162" t="s">
        <v>296</v>
      </c>
      <c r="Q261" s="436"/>
      <c r="S261" s="163" t="s">
        <v>297</v>
      </c>
      <c r="T261" s="1171"/>
      <c r="U261" s="1173"/>
      <c r="V261" s="437"/>
    </row>
    <row r="262" spans="1:23" ht="13.5" customHeight="1" thickBot="1" x14ac:dyDescent="0.4">
      <c r="A262" s="133"/>
      <c r="B262" s="114"/>
      <c r="C262" s="114"/>
      <c r="E262" s="115"/>
      <c r="F262" s="115"/>
      <c r="G262" s="116"/>
      <c r="H262" s="116"/>
      <c r="I262" s="104"/>
      <c r="J262" s="115"/>
      <c r="K262" s="115"/>
      <c r="L262" s="115"/>
      <c r="M262" s="116"/>
      <c r="N262" s="116"/>
      <c r="P262" s="117"/>
      <c r="S262" s="113"/>
      <c r="T262" s="431"/>
      <c r="V262" s="134"/>
      <c r="W262" s="431"/>
    </row>
    <row r="263" spans="1:23" ht="33.75" customHeight="1" thickBot="1" x14ac:dyDescent="0.4">
      <c r="A263" s="1343" t="s">
        <v>298</v>
      </c>
      <c r="B263" s="1344"/>
      <c r="C263" s="1344"/>
      <c r="D263" s="1345"/>
      <c r="E263" s="1346">
        <f>VLOOKUP(B261,'Urbano.Piano inv. forn'!$D$41:$V$70,17,FALSE)</f>
        <v>0</v>
      </c>
      <c r="F263" s="1347"/>
      <c r="G263" s="1347"/>
      <c r="H263" s="1348"/>
      <c r="I263" s="104"/>
      <c r="J263" s="1343" t="s">
        <v>53</v>
      </c>
      <c r="K263" s="1353"/>
      <c r="L263" s="1344"/>
      <c r="M263" s="1346">
        <f>VLOOKUP(B261,'Urbano.Piano inv. forn'!$D$41:$V$70,19,FALSE)</f>
        <v>0</v>
      </c>
      <c r="N263" s="1348"/>
      <c r="O263" s="130"/>
      <c r="P263" s="161" t="s">
        <v>299</v>
      </c>
      <c r="Q263" s="135">
        <f>M263+E263</f>
        <v>0</v>
      </c>
      <c r="S263" s="163" t="s">
        <v>300</v>
      </c>
      <c r="T263" s="1171"/>
      <c r="U263" s="1173"/>
      <c r="V263" s="134"/>
      <c r="W263" s="431"/>
    </row>
    <row r="264" spans="1:23" ht="33.75" customHeight="1" thickBot="1" x14ac:dyDescent="0.4">
      <c r="A264" s="136"/>
      <c r="B264" s="137"/>
      <c r="C264" s="137"/>
      <c r="D264" s="137"/>
      <c r="E264" s="138"/>
      <c r="F264" s="138"/>
      <c r="G264" s="138"/>
      <c r="H264" s="138"/>
      <c r="I264" s="104"/>
      <c r="J264" s="115"/>
      <c r="K264" s="115"/>
      <c r="L264" s="115"/>
      <c r="M264" s="138"/>
      <c r="N264" s="138"/>
      <c r="O264" s="130"/>
      <c r="P264" s="113"/>
      <c r="Q264" s="130"/>
      <c r="S264" s="113"/>
      <c r="T264" s="114"/>
      <c r="U264" s="114"/>
      <c r="V264" s="134"/>
      <c r="W264" s="431"/>
    </row>
    <row r="265" spans="1:23" s="166" customFormat="1" ht="72" customHeight="1" x14ac:dyDescent="0.35">
      <c r="A265" s="1326" t="s">
        <v>301</v>
      </c>
      <c r="B265" s="1328" t="s">
        <v>302</v>
      </c>
      <c r="C265" s="1328" t="s">
        <v>303</v>
      </c>
      <c r="D265" s="156" t="s">
        <v>304</v>
      </c>
      <c r="E265" s="157" t="s">
        <v>305</v>
      </c>
      <c r="F265" s="156" t="s">
        <v>306</v>
      </c>
      <c r="G265" s="156" t="s">
        <v>307</v>
      </c>
      <c r="H265" s="158" t="s">
        <v>268</v>
      </c>
      <c r="I265" s="158" t="s">
        <v>308</v>
      </c>
      <c r="J265" s="158" t="s">
        <v>309</v>
      </c>
      <c r="K265" s="158" t="s">
        <v>818</v>
      </c>
      <c r="L265" s="158" t="s">
        <v>310</v>
      </c>
      <c r="M265" s="158" t="s">
        <v>311</v>
      </c>
      <c r="N265" s="158" t="s">
        <v>312</v>
      </c>
      <c r="O265" s="158" t="s">
        <v>313</v>
      </c>
      <c r="P265" s="158" t="s">
        <v>314</v>
      </c>
      <c r="Q265" s="158" t="s">
        <v>315</v>
      </c>
      <c r="R265" s="158" t="s">
        <v>316</v>
      </c>
      <c r="S265" s="158" t="s">
        <v>317</v>
      </c>
      <c r="T265" s="158" t="s">
        <v>819</v>
      </c>
      <c r="U265" s="159" t="s">
        <v>319</v>
      </c>
      <c r="V265" s="438"/>
    </row>
    <row r="266" spans="1:23" s="166" customFormat="1" ht="28.5" customHeight="1" thickBot="1" x14ac:dyDescent="0.4">
      <c r="A266" s="1351"/>
      <c r="B266" s="1352"/>
      <c r="C266" s="1352"/>
      <c r="D266" s="160" t="s">
        <v>320</v>
      </c>
      <c r="E266" s="160" t="s">
        <v>321</v>
      </c>
      <c r="F266" s="160" t="s">
        <v>322</v>
      </c>
      <c r="G266" s="160" t="s">
        <v>322</v>
      </c>
      <c r="H266" s="160" t="s">
        <v>28</v>
      </c>
      <c r="I266" s="160" t="s">
        <v>29</v>
      </c>
      <c r="J266" s="160" t="s">
        <v>323</v>
      </c>
      <c r="K266" s="160" t="s">
        <v>324</v>
      </c>
      <c r="L266" s="160" t="s">
        <v>324</v>
      </c>
      <c r="M266" s="160" t="s">
        <v>325</v>
      </c>
      <c r="N266" s="160" t="s">
        <v>324</v>
      </c>
      <c r="O266" s="160" t="s">
        <v>326</v>
      </c>
      <c r="P266" s="160" t="s">
        <v>820</v>
      </c>
      <c r="Q266" s="160" t="s">
        <v>327</v>
      </c>
      <c r="R266" s="160" t="s">
        <v>328</v>
      </c>
      <c r="S266" s="160" t="s">
        <v>329</v>
      </c>
      <c r="T266" s="160" t="s">
        <v>329</v>
      </c>
      <c r="U266" s="439"/>
      <c r="V266" s="438"/>
    </row>
    <row r="267" spans="1:23" ht="15" customHeight="1" x14ac:dyDescent="0.35">
      <c r="A267" s="1349" t="str">
        <f>B261</f>
        <v>urb.m.1</v>
      </c>
      <c r="B267" s="144">
        <v>1</v>
      </c>
      <c r="C267" s="185"/>
      <c r="D267" s="119"/>
      <c r="E267" s="119"/>
      <c r="F267" s="185"/>
      <c r="G267" s="440"/>
      <c r="H267" s="120"/>
      <c r="I267" s="441"/>
      <c r="J267" s="442"/>
      <c r="K267" s="442"/>
      <c r="L267" s="443"/>
      <c r="M267" s="441"/>
      <c r="N267" s="443"/>
      <c r="O267" s="148"/>
      <c r="P267" s="148"/>
      <c r="Q267" s="441"/>
      <c r="R267" s="441"/>
      <c r="S267" s="441"/>
      <c r="T267" s="441"/>
      <c r="U267" s="444"/>
      <c r="V267" s="437"/>
    </row>
    <row r="268" spans="1:23" x14ac:dyDescent="0.35">
      <c r="A268" s="1349"/>
      <c r="B268" s="145">
        <v>2</v>
      </c>
      <c r="C268" s="118"/>
      <c r="D268" s="112"/>
      <c r="E268" s="112"/>
      <c r="F268" s="118"/>
      <c r="G268" s="445"/>
      <c r="H268" s="118"/>
      <c r="I268" s="428"/>
      <c r="J268" s="446"/>
      <c r="K268" s="446"/>
      <c r="L268" s="447"/>
      <c r="M268" s="428"/>
      <c r="N268" s="447"/>
      <c r="O268" s="139"/>
      <c r="P268" s="139"/>
      <c r="Q268" s="428"/>
      <c r="R268" s="428" t="s">
        <v>330</v>
      </c>
      <c r="S268" s="428"/>
      <c r="T268" s="428"/>
      <c r="U268" s="448"/>
      <c r="V268" s="437"/>
    </row>
    <row r="269" spans="1:23" x14ac:dyDescent="0.35">
      <c r="A269" s="1349"/>
      <c r="B269" s="145">
        <v>3</v>
      </c>
      <c r="C269" s="118"/>
      <c r="D269" s="112"/>
      <c r="E269" s="112"/>
      <c r="F269" s="118"/>
      <c r="G269" s="445"/>
      <c r="H269" s="118"/>
      <c r="I269" s="428"/>
      <c r="J269" s="446"/>
      <c r="K269" s="446"/>
      <c r="L269" s="447"/>
      <c r="M269" s="428"/>
      <c r="N269" s="447"/>
      <c r="O269" s="139"/>
      <c r="P269" s="139"/>
      <c r="Q269" s="428"/>
      <c r="R269" s="428"/>
      <c r="S269" s="428"/>
      <c r="T269" s="428"/>
      <c r="U269" s="448"/>
      <c r="V269" s="437"/>
    </row>
    <row r="270" spans="1:23" x14ac:dyDescent="0.35">
      <c r="A270" s="1349"/>
      <c r="B270" s="145">
        <v>4</v>
      </c>
      <c r="C270" s="118"/>
      <c r="D270" s="112"/>
      <c r="E270" s="112"/>
      <c r="F270" s="118"/>
      <c r="G270" s="445"/>
      <c r="H270" s="118"/>
      <c r="I270" s="428"/>
      <c r="J270" s="446"/>
      <c r="K270" s="446"/>
      <c r="L270" s="447"/>
      <c r="M270" s="428"/>
      <c r="N270" s="447"/>
      <c r="O270" s="139"/>
      <c r="P270" s="139"/>
      <c r="Q270" s="428"/>
      <c r="R270" s="428"/>
      <c r="S270" s="428"/>
      <c r="T270" s="428"/>
      <c r="U270" s="448"/>
      <c r="V270" s="437"/>
    </row>
    <row r="271" spans="1:23" x14ac:dyDescent="0.35">
      <c r="A271" s="1349"/>
      <c r="B271" s="145">
        <v>5</v>
      </c>
      <c r="C271" s="118"/>
      <c r="D271" s="112"/>
      <c r="E271" s="112"/>
      <c r="F271" s="118"/>
      <c r="G271" s="445"/>
      <c r="H271" s="118"/>
      <c r="I271" s="428"/>
      <c r="J271" s="446"/>
      <c r="K271" s="446"/>
      <c r="L271" s="447"/>
      <c r="M271" s="428"/>
      <c r="N271" s="447"/>
      <c r="O271" s="139"/>
      <c r="P271" s="139"/>
      <c r="Q271" s="428"/>
      <c r="R271" s="428"/>
      <c r="S271" s="428"/>
      <c r="T271" s="428"/>
      <c r="U271" s="448"/>
      <c r="V271" s="437"/>
    </row>
    <row r="272" spans="1:23" x14ac:dyDescent="0.35">
      <c r="A272" s="1349"/>
      <c r="B272" s="145">
        <v>6</v>
      </c>
      <c r="C272" s="118"/>
      <c r="D272" s="112"/>
      <c r="E272" s="112"/>
      <c r="F272" s="118"/>
      <c r="G272" s="445"/>
      <c r="H272" s="118"/>
      <c r="I272" s="428"/>
      <c r="J272" s="446"/>
      <c r="K272" s="446"/>
      <c r="L272" s="447"/>
      <c r="M272" s="428"/>
      <c r="N272" s="447"/>
      <c r="O272" s="139"/>
      <c r="P272" s="139"/>
      <c r="Q272" s="428"/>
      <c r="R272" s="428"/>
      <c r="S272" s="428"/>
      <c r="T272" s="428"/>
      <c r="U272" s="448"/>
      <c r="V272" s="437"/>
    </row>
    <row r="273" spans="1:23" x14ac:dyDescent="0.35">
      <c r="A273" s="1349"/>
      <c r="B273" s="145">
        <v>7</v>
      </c>
      <c r="C273" s="118"/>
      <c r="D273" s="112"/>
      <c r="E273" s="112"/>
      <c r="F273" s="118"/>
      <c r="G273" s="445"/>
      <c r="H273" s="118"/>
      <c r="I273" s="428"/>
      <c r="J273" s="446"/>
      <c r="K273" s="446"/>
      <c r="L273" s="447"/>
      <c r="M273" s="428"/>
      <c r="N273" s="447"/>
      <c r="O273" s="139"/>
      <c r="P273" s="139"/>
      <c r="Q273" s="428"/>
      <c r="R273" s="428"/>
      <c r="S273" s="428"/>
      <c r="T273" s="428"/>
      <c r="U273" s="448"/>
      <c r="V273" s="437"/>
    </row>
    <row r="274" spans="1:23" x14ac:dyDescent="0.35">
      <c r="A274" s="1349"/>
      <c r="B274" s="145">
        <v>8</v>
      </c>
      <c r="C274" s="118"/>
      <c r="D274" s="112"/>
      <c r="E274" s="112"/>
      <c r="F274" s="118"/>
      <c r="G274" s="445"/>
      <c r="H274" s="118"/>
      <c r="I274" s="428"/>
      <c r="J274" s="446"/>
      <c r="K274" s="446"/>
      <c r="L274" s="447"/>
      <c r="M274" s="428"/>
      <c r="N274" s="447"/>
      <c r="O274" s="139"/>
      <c r="P274" s="139"/>
      <c r="Q274" s="428"/>
      <c r="R274" s="428"/>
      <c r="S274" s="428"/>
      <c r="T274" s="428"/>
      <c r="U274" s="448"/>
      <c r="V274" s="437"/>
    </row>
    <row r="275" spans="1:23" x14ac:dyDescent="0.35">
      <c r="A275" s="1349"/>
      <c r="B275" s="145">
        <v>9</v>
      </c>
      <c r="C275" s="118"/>
      <c r="D275" s="112"/>
      <c r="E275" s="112"/>
      <c r="F275" s="118"/>
      <c r="G275" s="445"/>
      <c r="H275" s="118"/>
      <c r="I275" s="428"/>
      <c r="J275" s="446"/>
      <c r="K275" s="446"/>
      <c r="L275" s="447"/>
      <c r="M275" s="428"/>
      <c r="N275" s="447"/>
      <c r="O275" s="139"/>
      <c r="P275" s="139"/>
      <c r="Q275" s="428"/>
      <c r="R275" s="428"/>
      <c r="S275" s="428"/>
      <c r="T275" s="428"/>
      <c r="U275" s="448"/>
      <c r="V275" s="437"/>
    </row>
    <row r="276" spans="1:23" ht="15" thickBot="1" x14ac:dyDescent="0.4">
      <c r="A276" s="1350"/>
      <c r="B276" s="146">
        <v>10</v>
      </c>
      <c r="C276" s="132"/>
      <c r="D276" s="131"/>
      <c r="E276" s="131"/>
      <c r="F276" s="132"/>
      <c r="G276" s="449"/>
      <c r="H276" s="132"/>
      <c r="I276" s="450"/>
      <c r="J276" s="451"/>
      <c r="K276" s="451"/>
      <c r="L276" s="452"/>
      <c r="M276" s="450"/>
      <c r="N276" s="452"/>
      <c r="O276" s="140"/>
      <c r="P276" s="140"/>
      <c r="Q276" s="450"/>
      <c r="R276" s="450"/>
      <c r="S276" s="450"/>
      <c r="T276" s="450"/>
      <c r="U276" s="453"/>
      <c r="V276" s="437"/>
    </row>
    <row r="277" spans="1:23" ht="25" thickBot="1" x14ac:dyDescent="0.4">
      <c r="A277" s="564"/>
      <c r="C277" s="565"/>
      <c r="D277" s="566"/>
      <c r="E277" s="424" t="s">
        <v>331</v>
      </c>
      <c r="F277" s="425">
        <f>COUNTA(F267:F276)</f>
        <v>0</v>
      </c>
      <c r="G277" s="426">
        <f>COUNTA(G267:G276)</f>
        <v>0</v>
      </c>
      <c r="H277" s="565"/>
      <c r="I277" s="431"/>
      <c r="J277" s="567"/>
      <c r="K277" s="567"/>
      <c r="L277" s="568"/>
      <c r="M277" s="1354" t="s">
        <v>563</v>
      </c>
      <c r="N277" s="1355"/>
      <c r="O277" s="747">
        <f>SUM(O267:O276)</f>
        <v>0</v>
      </c>
      <c r="P277" s="748">
        <f>SUM(P267:P276)</f>
        <v>0</v>
      </c>
      <c r="Q277" s="431"/>
      <c r="S277" s="113"/>
      <c r="T277" s="117"/>
      <c r="U277" s="531"/>
      <c r="V277" s="455"/>
      <c r="W277" s="454"/>
    </row>
    <row r="278" spans="1:23" ht="15" thickBot="1" x14ac:dyDescent="0.4">
      <c r="A278" s="456"/>
      <c r="B278" s="457"/>
      <c r="C278" s="407"/>
      <c r="D278" s="407"/>
      <c r="E278" s="407"/>
      <c r="F278" s="457"/>
      <c r="G278" s="407"/>
      <c r="H278" s="407"/>
      <c r="I278" s="457"/>
      <c r="J278" s="457"/>
      <c r="K278" s="457"/>
      <c r="L278" s="407"/>
      <c r="M278" s="407"/>
      <c r="N278" s="407"/>
      <c r="O278" s="407"/>
      <c r="P278" s="407"/>
      <c r="Q278" s="407"/>
      <c r="R278" s="407"/>
      <c r="S278" s="407"/>
      <c r="T278" s="458"/>
      <c r="U278" s="407"/>
      <c r="V278" s="459"/>
    </row>
    <row r="279" spans="1:23" ht="15" thickBot="1" x14ac:dyDescent="0.4">
      <c r="A279" s="432"/>
      <c r="B279" s="433"/>
      <c r="C279" s="434"/>
      <c r="D279" s="434"/>
      <c r="E279" s="434"/>
      <c r="F279" s="433"/>
      <c r="G279" s="434"/>
      <c r="H279" s="434"/>
      <c r="I279" s="433"/>
      <c r="J279" s="433"/>
      <c r="K279" s="433"/>
      <c r="L279" s="434"/>
      <c r="M279" s="434"/>
      <c r="N279" s="434"/>
      <c r="O279" s="434"/>
      <c r="P279" s="434"/>
      <c r="Q279" s="434"/>
      <c r="R279" s="434"/>
      <c r="S279" s="434"/>
      <c r="T279" s="434"/>
      <c r="U279" s="434"/>
      <c r="V279" s="435"/>
    </row>
    <row r="280" spans="1:23" ht="28.5" customHeight="1" thickBot="1" x14ac:dyDescent="0.4">
      <c r="A280" s="155" t="s">
        <v>9</v>
      </c>
      <c r="B280" s="1317" t="s">
        <v>32</v>
      </c>
      <c r="C280" s="1318"/>
      <c r="E280" s="1312" t="s">
        <v>294</v>
      </c>
      <c r="F280" s="1314"/>
      <c r="G280" s="1315">
        <f>VLOOKUP(B280,'Urbano.Piano inv. forn'!$D$41:$H$70,3,FALSE)</f>
        <v>0</v>
      </c>
      <c r="H280" s="1316"/>
      <c r="I280" s="104"/>
      <c r="J280" s="1312" t="s">
        <v>295</v>
      </c>
      <c r="K280" s="1313"/>
      <c r="L280" s="1314"/>
      <c r="M280" s="1315">
        <f>VLOOKUP(B280,'Urbano.Piano inv. forn'!$D$41:$H$70,4,FALSE)</f>
        <v>0</v>
      </c>
      <c r="N280" s="1316"/>
      <c r="P280" s="162" t="s">
        <v>296</v>
      </c>
      <c r="Q280" s="436"/>
      <c r="S280" s="163" t="s">
        <v>297</v>
      </c>
      <c r="T280" s="1171"/>
      <c r="U280" s="1173"/>
      <c r="V280" s="437"/>
    </row>
    <row r="281" spans="1:23" ht="13.5" customHeight="1" thickBot="1" x14ac:dyDescent="0.4">
      <c r="A281" s="133"/>
      <c r="B281" s="114"/>
      <c r="C281" s="114"/>
      <c r="E281" s="115"/>
      <c r="F281" s="115"/>
      <c r="G281" s="116"/>
      <c r="H281" s="116"/>
      <c r="I281" s="104"/>
      <c r="J281" s="115"/>
      <c r="K281" s="115"/>
      <c r="L281" s="115"/>
      <c r="M281" s="116"/>
      <c r="N281" s="116"/>
      <c r="P281" s="117"/>
      <c r="S281" s="113"/>
      <c r="T281" s="431"/>
      <c r="V281" s="134"/>
      <c r="W281" s="431"/>
    </row>
    <row r="282" spans="1:23" ht="33.75" customHeight="1" thickBot="1" x14ac:dyDescent="0.4">
      <c r="A282" s="1343" t="s">
        <v>298</v>
      </c>
      <c r="B282" s="1344"/>
      <c r="C282" s="1344"/>
      <c r="D282" s="1345"/>
      <c r="E282" s="1346">
        <f>VLOOKUP(B280,'Urbano.Piano inv. forn'!$D$41:$V$70,17,FALSE)</f>
        <v>0</v>
      </c>
      <c r="F282" s="1347"/>
      <c r="G282" s="1347"/>
      <c r="H282" s="1348"/>
      <c r="I282" s="104"/>
      <c r="J282" s="1343" t="s">
        <v>53</v>
      </c>
      <c r="K282" s="1353"/>
      <c r="L282" s="1344"/>
      <c r="M282" s="1346">
        <f>VLOOKUP(B280,'Urbano.Piano inv. forn'!$D$41:$V$70,19,FALSE)</f>
        <v>0</v>
      </c>
      <c r="N282" s="1348"/>
      <c r="O282" s="130"/>
      <c r="P282" s="161" t="s">
        <v>299</v>
      </c>
      <c r="Q282" s="135">
        <f>M282+E282</f>
        <v>0</v>
      </c>
      <c r="S282" s="163" t="s">
        <v>300</v>
      </c>
      <c r="T282" s="1171"/>
      <c r="U282" s="1173"/>
      <c r="V282" s="134"/>
      <c r="W282" s="431"/>
    </row>
    <row r="283" spans="1:23" ht="33.75" customHeight="1" thickBot="1" x14ac:dyDescent="0.4">
      <c r="A283" s="136"/>
      <c r="B283" s="137"/>
      <c r="C283" s="137"/>
      <c r="D283" s="137"/>
      <c r="E283" s="138"/>
      <c r="F283" s="138"/>
      <c r="G283" s="138"/>
      <c r="H283" s="138"/>
      <c r="I283" s="104"/>
      <c r="J283" s="115"/>
      <c r="K283" s="115"/>
      <c r="L283" s="115"/>
      <c r="M283" s="138"/>
      <c r="N283" s="138"/>
      <c r="O283" s="130"/>
      <c r="P283" s="113"/>
      <c r="Q283" s="130"/>
      <c r="S283" s="113"/>
      <c r="T283" s="114"/>
      <c r="U283" s="114"/>
      <c r="V283" s="134"/>
      <c r="W283" s="431"/>
    </row>
    <row r="284" spans="1:23" s="166" customFormat="1" ht="72" customHeight="1" x14ac:dyDescent="0.35">
      <c r="A284" s="1326" t="s">
        <v>301</v>
      </c>
      <c r="B284" s="1328" t="s">
        <v>302</v>
      </c>
      <c r="C284" s="1328" t="s">
        <v>303</v>
      </c>
      <c r="D284" s="156" t="s">
        <v>304</v>
      </c>
      <c r="E284" s="157" t="s">
        <v>305</v>
      </c>
      <c r="F284" s="156" t="s">
        <v>306</v>
      </c>
      <c r="G284" s="156" t="s">
        <v>307</v>
      </c>
      <c r="H284" s="158" t="s">
        <v>268</v>
      </c>
      <c r="I284" s="158" t="s">
        <v>308</v>
      </c>
      <c r="J284" s="158" t="s">
        <v>309</v>
      </c>
      <c r="K284" s="158" t="s">
        <v>818</v>
      </c>
      <c r="L284" s="158" t="s">
        <v>310</v>
      </c>
      <c r="M284" s="158" t="s">
        <v>311</v>
      </c>
      <c r="N284" s="158" t="s">
        <v>312</v>
      </c>
      <c r="O284" s="158" t="s">
        <v>313</v>
      </c>
      <c r="P284" s="158" t="s">
        <v>314</v>
      </c>
      <c r="Q284" s="158" t="s">
        <v>315</v>
      </c>
      <c r="R284" s="158" t="s">
        <v>316</v>
      </c>
      <c r="S284" s="158" t="s">
        <v>317</v>
      </c>
      <c r="T284" s="158" t="s">
        <v>819</v>
      </c>
      <c r="U284" s="159" t="s">
        <v>319</v>
      </c>
      <c r="V284" s="438"/>
    </row>
    <row r="285" spans="1:23" s="166" customFormat="1" ht="28.5" customHeight="1" thickBot="1" x14ac:dyDescent="0.4">
      <c r="A285" s="1351"/>
      <c r="B285" s="1352"/>
      <c r="C285" s="1352"/>
      <c r="D285" s="160" t="s">
        <v>320</v>
      </c>
      <c r="E285" s="160" t="s">
        <v>321</v>
      </c>
      <c r="F285" s="160" t="s">
        <v>322</v>
      </c>
      <c r="G285" s="160" t="s">
        <v>322</v>
      </c>
      <c r="H285" s="160" t="s">
        <v>28</v>
      </c>
      <c r="I285" s="160" t="s">
        <v>29</v>
      </c>
      <c r="J285" s="160" t="s">
        <v>323</v>
      </c>
      <c r="K285" s="160" t="s">
        <v>324</v>
      </c>
      <c r="L285" s="160" t="s">
        <v>324</v>
      </c>
      <c r="M285" s="160" t="s">
        <v>325</v>
      </c>
      <c r="N285" s="160" t="s">
        <v>324</v>
      </c>
      <c r="O285" s="160" t="s">
        <v>326</v>
      </c>
      <c r="P285" s="160" t="s">
        <v>820</v>
      </c>
      <c r="Q285" s="160" t="s">
        <v>327</v>
      </c>
      <c r="R285" s="160" t="s">
        <v>328</v>
      </c>
      <c r="S285" s="160" t="s">
        <v>329</v>
      </c>
      <c r="T285" s="160" t="s">
        <v>329</v>
      </c>
      <c r="U285" s="439"/>
      <c r="V285" s="438"/>
    </row>
    <row r="286" spans="1:23" ht="15" customHeight="1" x14ac:dyDescent="0.35">
      <c r="A286" s="1349" t="str">
        <f>B280</f>
        <v>urb.m.1</v>
      </c>
      <c r="B286" s="144">
        <v>1</v>
      </c>
      <c r="C286" s="185"/>
      <c r="D286" s="119"/>
      <c r="E286" s="119"/>
      <c r="F286" s="185"/>
      <c r="G286" s="440"/>
      <c r="H286" s="120"/>
      <c r="I286" s="441"/>
      <c r="J286" s="442"/>
      <c r="K286" s="442"/>
      <c r="L286" s="443"/>
      <c r="M286" s="441"/>
      <c r="N286" s="443"/>
      <c r="O286" s="148"/>
      <c r="P286" s="148"/>
      <c r="Q286" s="441"/>
      <c r="R286" s="441"/>
      <c r="S286" s="441"/>
      <c r="T286" s="441"/>
      <c r="U286" s="444"/>
      <c r="V286" s="437"/>
    </row>
    <row r="287" spans="1:23" x14ac:dyDescent="0.35">
      <c r="A287" s="1349"/>
      <c r="B287" s="145">
        <v>2</v>
      </c>
      <c r="C287" s="118"/>
      <c r="D287" s="112"/>
      <c r="E287" s="112"/>
      <c r="F287" s="118"/>
      <c r="G287" s="445"/>
      <c r="H287" s="118"/>
      <c r="I287" s="428"/>
      <c r="J287" s="446"/>
      <c r="K287" s="446"/>
      <c r="L287" s="447"/>
      <c r="M287" s="428"/>
      <c r="N287" s="447"/>
      <c r="O287" s="139"/>
      <c r="P287" s="139"/>
      <c r="Q287" s="428"/>
      <c r="R287" s="428" t="s">
        <v>330</v>
      </c>
      <c r="S287" s="428"/>
      <c r="T287" s="428"/>
      <c r="U287" s="448"/>
      <c r="V287" s="437"/>
    </row>
    <row r="288" spans="1:23" x14ac:dyDescent="0.35">
      <c r="A288" s="1349"/>
      <c r="B288" s="145">
        <v>3</v>
      </c>
      <c r="C288" s="118"/>
      <c r="D288" s="112"/>
      <c r="E288" s="112"/>
      <c r="F288" s="118"/>
      <c r="G288" s="445"/>
      <c r="H288" s="118"/>
      <c r="I288" s="428"/>
      <c r="J288" s="446"/>
      <c r="K288" s="446"/>
      <c r="L288" s="447"/>
      <c r="M288" s="428"/>
      <c r="N288" s="447"/>
      <c r="O288" s="139"/>
      <c r="P288" s="139"/>
      <c r="Q288" s="428"/>
      <c r="R288" s="428"/>
      <c r="S288" s="428"/>
      <c r="T288" s="428"/>
      <c r="U288" s="448"/>
      <c r="V288" s="437"/>
    </row>
    <row r="289" spans="1:23" x14ac:dyDescent="0.35">
      <c r="A289" s="1349"/>
      <c r="B289" s="145">
        <v>4</v>
      </c>
      <c r="C289" s="118"/>
      <c r="D289" s="112"/>
      <c r="E289" s="112"/>
      <c r="F289" s="118"/>
      <c r="G289" s="445"/>
      <c r="H289" s="118"/>
      <c r="I289" s="428"/>
      <c r="J289" s="446"/>
      <c r="K289" s="446"/>
      <c r="L289" s="447"/>
      <c r="M289" s="428"/>
      <c r="N289" s="447"/>
      <c r="O289" s="139"/>
      <c r="P289" s="139"/>
      <c r="Q289" s="428"/>
      <c r="R289" s="428"/>
      <c r="S289" s="428"/>
      <c r="T289" s="428"/>
      <c r="U289" s="448"/>
      <c r="V289" s="437"/>
    </row>
    <row r="290" spans="1:23" x14ac:dyDescent="0.35">
      <c r="A290" s="1349"/>
      <c r="B290" s="145">
        <v>5</v>
      </c>
      <c r="C290" s="118"/>
      <c r="D290" s="112"/>
      <c r="E290" s="112"/>
      <c r="F290" s="118"/>
      <c r="G290" s="445"/>
      <c r="H290" s="118"/>
      <c r="I290" s="428"/>
      <c r="J290" s="446"/>
      <c r="K290" s="446"/>
      <c r="L290" s="447"/>
      <c r="M290" s="428"/>
      <c r="N290" s="447"/>
      <c r="O290" s="139"/>
      <c r="P290" s="139"/>
      <c r="Q290" s="428"/>
      <c r="R290" s="428"/>
      <c r="S290" s="428"/>
      <c r="T290" s="428"/>
      <c r="U290" s="448"/>
      <c r="V290" s="437"/>
    </row>
    <row r="291" spans="1:23" x14ac:dyDescent="0.35">
      <c r="A291" s="1349"/>
      <c r="B291" s="145">
        <v>6</v>
      </c>
      <c r="C291" s="118"/>
      <c r="D291" s="112"/>
      <c r="E291" s="112"/>
      <c r="F291" s="118"/>
      <c r="G291" s="445"/>
      <c r="H291" s="118"/>
      <c r="I291" s="428"/>
      <c r="J291" s="446"/>
      <c r="K291" s="446"/>
      <c r="L291" s="447"/>
      <c r="M291" s="428"/>
      <c r="N291" s="447"/>
      <c r="O291" s="139"/>
      <c r="P291" s="139"/>
      <c r="Q291" s="428"/>
      <c r="R291" s="428"/>
      <c r="S291" s="428"/>
      <c r="T291" s="428"/>
      <c r="U291" s="448"/>
      <c r="V291" s="437"/>
    </row>
    <row r="292" spans="1:23" x14ac:dyDescent="0.35">
      <c r="A292" s="1349"/>
      <c r="B292" s="145">
        <v>7</v>
      </c>
      <c r="C292" s="118"/>
      <c r="D292" s="112"/>
      <c r="E292" s="112"/>
      <c r="F292" s="118"/>
      <c r="G292" s="445"/>
      <c r="H292" s="118"/>
      <c r="I292" s="428"/>
      <c r="J292" s="446"/>
      <c r="K292" s="446"/>
      <c r="L292" s="447"/>
      <c r="M292" s="428"/>
      <c r="N292" s="447"/>
      <c r="O292" s="139"/>
      <c r="P292" s="139"/>
      <c r="Q292" s="428"/>
      <c r="R292" s="428"/>
      <c r="S292" s="428"/>
      <c r="T292" s="428"/>
      <c r="U292" s="448"/>
      <c r="V292" s="437"/>
    </row>
    <row r="293" spans="1:23" x14ac:dyDescent="0.35">
      <c r="A293" s="1349"/>
      <c r="B293" s="145">
        <v>8</v>
      </c>
      <c r="C293" s="118"/>
      <c r="D293" s="112"/>
      <c r="E293" s="112"/>
      <c r="F293" s="118"/>
      <c r="G293" s="445"/>
      <c r="H293" s="118"/>
      <c r="I293" s="428"/>
      <c r="J293" s="446"/>
      <c r="K293" s="446"/>
      <c r="L293" s="447"/>
      <c r="M293" s="428"/>
      <c r="N293" s="447"/>
      <c r="O293" s="139"/>
      <c r="P293" s="139"/>
      <c r="Q293" s="428"/>
      <c r="R293" s="428"/>
      <c r="S293" s="428"/>
      <c r="T293" s="428"/>
      <c r="U293" s="448"/>
      <c r="V293" s="437"/>
    </row>
    <row r="294" spans="1:23" x14ac:dyDescent="0.35">
      <c r="A294" s="1349"/>
      <c r="B294" s="145">
        <v>9</v>
      </c>
      <c r="C294" s="118"/>
      <c r="D294" s="112"/>
      <c r="E294" s="112"/>
      <c r="F294" s="118"/>
      <c r="G294" s="445"/>
      <c r="H294" s="118"/>
      <c r="I294" s="428"/>
      <c r="J294" s="446"/>
      <c r="K294" s="446"/>
      <c r="L294" s="447"/>
      <c r="M294" s="428"/>
      <c r="N294" s="447"/>
      <c r="O294" s="139"/>
      <c r="P294" s="139"/>
      <c r="Q294" s="428"/>
      <c r="R294" s="428"/>
      <c r="S294" s="428"/>
      <c r="T294" s="428"/>
      <c r="U294" s="448"/>
      <c r="V294" s="437"/>
    </row>
    <row r="295" spans="1:23" ht="15" thickBot="1" x14ac:dyDescent="0.4">
      <c r="A295" s="1350"/>
      <c r="B295" s="146">
        <v>10</v>
      </c>
      <c r="C295" s="132"/>
      <c r="D295" s="131"/>
      <c r="E295" s="131"/>
      <c r="F295" s="132"/>
      <c r="G295" s="449"/>
      <c r="H295" s="132"/>
      <c r="I295" s="450"/>
      <c r="J295" s="451"/>
      <c r="K295" s="451"/>
      <c r="L295" s="452"/>
      <c r="M295" s="450"/>
      <c r="N295" s="452"/>
      <c r="O295" s="140"/>
      <c r="P295" s="140"/>
      <c r="Q295" s="450"/>
      <c r="R295" s="450"/>
      <c r="S295" s="450"/>
      <c r="T295" s="450"/>
      <c r="U295" s="453"/>
      <c r="V295" s="437"/>
    </row>
    <row r="296" spans="1:23" ht="25" thickBot="1" x14ac:dyDescent="0.4">
      <c r="A296" s="564"/>
      <c r="C296" s="565"/>
      <c r="D296" s="566"/>
      <c r="E296" s="424" t="s">
        <v>331</v>
      </c>
      <c r="F296" s="425">
        <f>COUNTA(F286:F295)</f>
        <v>0</v>
      </c>
      <c r="G296" s="426">
        <f>COUNTA(G286:G295)</f>
        <v>0</v>
      </c>
      <c r="H296" s="565"/>
      <c r="I296" s="431"/>
      <c r="J296" s="567"/>
      <c r="K296" s="567"/>
      <c r="L296" s="568"/>
      <c r="M296" s="1354" t="s">
        <v>563</v>
      </c>
      <c r="N296" s="1355"/>
      <c r="O296" s="747">
        <f>SUM(O286:O295)</f>
        <v>0</v>
      </c>
      <c r="P296" s="748">
        <f>SUM(P286:P295)</f>
        <v>0</v>
      </c>
      <c r="Q296" s="431"/>
      <c r="S296" s="113"/>
      <c r="T296" s="117"/>
      <c r="U296" s="531"/>
      <c r="V296" s="455"/>
      <c r="W296" s="454"/>
    </row>
    <row r="297" spans="1:23" ht="15" thickBot="1" x14ac:dyDescent="0.4">
      <c r="A297" s="456"/>
      <c r="B297" s="457"/>
      <c r="C297" s="407"/>
      <c r="D297" s="407"/>
      <c r="E297" s="407"/>
      <c r="F297" s="457"/>
      <c r="G297" s="407"/>
      <c r="H297" s="407"/>
      <c r="I297" s="457"/>
      <c r="J297" s="457"/>
      <c r="K297" s="457"/>
      <c r="L297" s="407"/>
      <c r="M297" s="407"/>
      <c r="N297" s="407"/>
      <c r="O297" s="407"/>
      <c r="P297" s="407"/>
      <c r="Q297" s="407"/>
      <c r="R297" s="407"/>
      <c r="S297" s="407"/>
      <c r="T297" s="458"/>
      <c r="U297" s="407"/>
      <c r="V297" s="459"/>
    </row>
    <row r="298" spans="1:23" ht="15" thickBot="1" x14ac:dyDescent="0.4">
      <c r="A298" s="432"/>
      <c r="B298" s="433"/>
      <c r="C298" s="434"/>
      <c r="D298" s="434"/>
      <c r="E298" s="434"/>
      <c r="F298" s="433"/>
      <c r="G298" s="434"/>
      <c r="H298" s="434"/>
      <c r="I298" s="433"/>
      <c r="J298" s="433"/>
      <c r="K298" s="433"/>
      <c r="L298" s="434"/>
      <c r="M298" s="434"/>
      <c r="N298" s="434"/>
      <c r="O298" s="434"/>
      <c r="P298" s="434"/>
      <c r="Q298" s="434"/>
      <c r="R298" s="434"/>
      <c r="S298" s="434"/>
      <c r="T298" s="434"/>
      <c r="U298" s="434"/>
      <c r="V298" s="435"/>
    </row>
    <row r="299" spans="1:23" ht="28.5" customHeight="1" thickBot="1" x14ac:dyDescent="0.4">
      <c r="A299" s="155" t="s">
        <v>9</v>
      </c>
      <c r="B299" s="1317" t="s">
        <v>32</v>
      </c>
      <c r="C299" s="1318"/>
      <c r="E299" s="1312" t="s">
        <v>294</v>
      </c>
      <c r="F299" s="1314"/>
      <c r="G299" s="1315">
        <f>VLOOKUP(B299,'Urbano.Piano inv. forn'!$D$41:$H$70,3,FALSE)</f>
        <v>0</v>
      </c>
      <c r="H299" s="1316"/>
      <c r="I299" s="104"/>
      <c r="J299" s="1312" t="s">
        <v>295</v>
      </c>
      <c r="K299" s="1313"/>
      <c r="L299" s="1314"/>
      <c r="M299" s="1315">
        <f>VLOOKUP(B299,'Urbano.Piano inv. forn'!$D$41:$H$70,4,FALSE)</f>
        <v>0</v>
      </c>
      <c r="N299" s="1316"/>
      <c r="P299" s="162" t="s">
        <v>296</v>
      </c>
      <c r="Q299" s="436"/>
      <c r="S299" s="163" t="s">
        <v>297</v>
      </c>
      <c r="T299" s="1171"/>
      <c r="U299" s="1173"/>
      <c r="V299" s="437"/>
    </row>
    <row r="300" spans="1:23" ht="13.5" customHeight="1" thickBot="1" x14ac:dyDescent="0.4">
      <c r="A300" s="133"/>
      <c r="B300" s="114"/>
      <c r="C300" s="114"/>
      <c r="E300" s="115"/>
      <c r="F300" s="115"/>
      <c r="G300" s="116"/>
      <c r="H300" s="116"/>
      <c r="I300" s="104"/>
      <c r="J300" s="115"/>
      <c r="K300" s="115"/>
      <c r="L300" s="115"/>
      <c r="M300" s="116"/>
      <c r="N300" s="116"/>
      <c r="P300" s="117"/>
      <c r="S300" s="113"/>
      <c r="T300" s="431"/>
      <c r="V300" s="134"/>
      <c r="W300" s="431"/>
    </row>
    <row r="301" spans="1:23" ht="33.75" customHeight="1" thickBot="1" x14ac:dyDescent="0.4">
      <c r="A301" s="1343" t="s">
        <v>298</v>
      </c>
      <c r="B301" s="1344"/>
      <c r="C301" s="1344"/>
      <c r="D301" s="1345"/>
      <c r="E301" s="1346">
        <f>VLOOKUP(B299,'Urbano.Piano inv. forn'!$D$41:$V$70,17,FALSE)</f>
        <v>0</v>
      </c>
      <c r="F301" s="1347"/>
      <c r="G301" s="1347"/>
      <c r="H301" s="1348"/>
      <c r="I301" s="104"/>
      <c r="J301" s="1343" t="s">
        <v>53</v>
      </c>
      <c r="K301" s="1353"/>
      <c r="L301" s="1344"/>
      <c r="M301" s="1346">
        <f>VLOOKUP(B299,'Urbano.Piano inv. forn'!$D$41:$V$70,19,FALSE)</f>
        <v>0</v>
      </c>
      <c r="N301" s="1348"/>
      <c r="O301" s="130"/>
      <c r="P301" s="161" t="s">
        <v>299</v>
      </c>
      <c r="Q301" s="135">
        <f>M301+E301</f>
        <v>0</v>
      </c>
      <c r="S301" s="163" t="s">
        <v>300</v>
      </c>
      <c r="T301" s="1171"/>
      <c r="U301" s="1173"/>
      <c r="V301" s="134"/>
      <c r="W301" s="431"/>
    </row>
    <row r="302" spans="1:23" ht="33.75" customHeight="1" thickBot="1" x14ac:dyDescent="0.4">
      <c r="A302" s="136"/>
      <c r="B302" s="137"/>
      <c r="C302" s="137"/>
      <c r="D302" s="137"/>
      <c r="E302" s="138"/>
      <c r="F302" s="138"/>
      <c r="G302" s="138"/>
      <c r="H302" s="138"/>
      <c r="I302" s="104"/>
      <c r="J302" s="115"/>
      <c r="K302" s="115"/>
      <c r="L302" s="115"/>
      <c r="M302" s="138"/>
      <c r="N302" s="138"/>
      <c r="O302" s="130"/>
      <c r="P302" s="113"/>
      <c r="Q302" s="130"/>
      <c r="S302" s="113"/>
      <c r="T302" s="114"/>
      <c r="U302" s="114"/>
      <c r="V302" s="134"/>
      <c r="W302" s="431"/>
    </row>
    <row r="303" spans="1:23" s="166" customFormat="1" ht="72" customHeight="1" x14ac:dyDescent="0.35">
      <c r="A303" s="1326" t="s">
        <v>301</v>
      </c>
      <c r="B303" s="1328" t="s">
        <v>302</v>
      </c>
      <c r="C303" s="1328" t="s">
        <v>303</v>
      </c>
      <c r="D303" s="156" t="s">
        <v>304</v>
      </c>
      <c r="E303" s="157" t="s">
        <v>305</v>
      </c>
      <c r="F303" s="156" t="s">
        <v>306</v>
      </c>
      <c r="G303" s="156" t="s">
        <v>307</v>
      </c>
      <c r="H303" s="158" t="s">
        <v>268</v>
      </c>
      <c r="I303" s="158" t="s">
        <v>308</v>
      </c>
      <c r="J303" s="158" t="s">
        <v>309</v>
      </c>
      <c r="K303" s="158" t="s">
        <v>818</v>
      </c>
      <c r="L303" s="158" t="s">
        <v>310</v>
      </c>
      <c r="M303" s="158" t="s">
        <v>311</v>
      </c>
      <c r="N303" s="158" t="s">
        <v>312</v>
      </c>
      <c r="O303" s="158" t="s">
        <v>313</v>
      </c>
      <c r="P303" s="158" t="s">
        <v>314</v>
      </c>
      <c r="Q303" s="158" t="s">
        <v>315</v>
      </c>
      <c r="R303" s="158" t="s">
        <v>316</v>
      </c>
      <c r="S303" s="158" t="s">
        <v>317</v>
      </c>
      <c r="T303" s="158" t="s">
        <v>819</v>
      </c>
      <c r="U303" s="159" t="s">
        <v>319</v>
      </c>
      <c r="V303" s="438"/>
    </row>
    <row r="304" spans="1:23" s="166" customFormat="1" ht="28.5" customHeight="1" thickBot="1" x14ac:dyDescent="0.4">
      <c r="A304" s="1351"/>
      <c r="B304" s="1352"/>
      <c r="C304" s="1352"/>
      <c r="D304" s="160" t="s">
        <v>320</v>
      </c>
      <c r="E304" s="160" t="s">
        <v>321</v>
      </c>
      <c r="F304" s="160" t="s">
        <v>322</v>
      </c>
      <c r="G304" s="160" t="s">
        <v>322</v>
      </c>
      <c r="H304" s="160" t="s">
        <v>28</v>
      </c>
      <c r="I304" s="160" t="s">
        <v>29</v>
      </c>
      <c r="J304" s="160" t="s">
        <v>323</v>
      </c>
      <c r="K304" s="160" t="s">
        <v>324</v>
      </c>
      <c r="L304" s="160" t="s">
        <v>324</v>
      </c>
      <c r="M304" s="160" t="s">
        <v>325</v>
      </c>
      <c r="N304" s="160" t="s">
        <v>324</v>
      </c>
      <c r="O304" s="160" t="s">
        <v>326</v>
      </c>
      <c r="P304" s="160" t="s">
        <v>820</v>
      </c>
      <c r="Q304" s="160" t="s">
        <v>327</v>
      </c>
      <c r="R304" s="160" t="s">
        <v>328</v>
      </c>
      <c r="S304" s="160" t="s">
        <v>329</v>
      </c>
      <c r="T304" s="160" t="s">
        <v>329</v>
      </c>
      <c r="U304" s="439"/>
      <c r="V304" s="438"/>
    </row>
    <row r="305" spans="1:23" ht="15" customHeight="1" x14ac:dyDescent="0.35">
      <c r="A305" s="1349" t="str">
        <f>B299</f>
        <v>urb.m.1</v>
      </c>
      <c r="B305" s="144">
        <v>1</v>
      </c>
      <c r="C305" s="185"/>
      <c r="D305" s="119"/>
      <c r="E305" s="119"/>
      <c r="F305" s="185"/>
      <c r="G305" s="440"/>
      <c r="H305" s="120"/>
      <c r="I305" s="441"/>
      <c r="J305" s="442"/>
      <c r="K305" s="442"/>
      <c r="L305" s="443"/>
      <c r="M305" s="441"/>
      <c r="N305" s="443"/>
      <c r="O305" s="148"/>
      <c r="P305" s="148"/>
      <c r="Q305" s="441"/>
      <c r="R305" s="441"/>
      <c r="S305" s="441"/>
      <c r="T305" s="441"/>
      <c r="U305" s="444"/>
      <c r="V305" s="437"/>
    </row>
    <row r="306" spans="1:23" x14ac:dyDescent="0.35">
      <c r="A306" s="1349"/>
      <c r="B306" s="145">
        <v>2</v>
      </c>
      <c r="C306" s="118"/>
      <c r="D306" s="112"/>
      <c r="E306" s="112"/>
      <c r="F306" s="118"/>
      <c r="G306" s="445"/>
      <c r="H306" s="118"/>
      <c r="I306" s="428"/>
      <c r="J306" s="446"/>
      <c r="K306" s="446"/>
      <c r="L306" s="447"/>
      <c r="M306" s="428"/>
      <c r="N306" s="447"/>
      <c r="O306" s="139"/>
      <c r="P306" s="139"/>
      <c r="Q306" s="428"/>
      <c r="R306" s="428" t="s">
        <v>330</v>
      </c>
      <c r="S306" s="428"/>
      <c r="T306" s="428"/>
      <c r="U306" s="448"/>
      <c r="V306" s="437"/>
    </row>
    <row r="307" spans="1:23" x14ac:dyDescent="0.35">
      <c r="A307" s="1349"/>
      <c r="B307" s="145">
        <v>3</v>
      </c>
      <c r="C307" s="118"/>
      <c r="D307" s="112"/>
      <c r="E307" s="112"/>
      <c r="F307" s="118"/>
      <c r="G307" s="445"/>
      <c r="H307" s="118"/>
      <c r="I307" s="428"/>
      <c r="J307" s="446"/>
      <c r="K307" s="446"/>
      <c r="L307" s="447"/>
      <c r="M307" s="428"/>
      <c r="N307" s="447"/>
      <c r="O307" s="139"/>
      <c r="P307" s="139"/>
      <c r="Q307" s="428"/>
      <c r="R307" s="428"/>
      <c r="S307" s="428"/>
      <c r="T307" s="428"/>
      <c r="U307" s="448"/>
      <c r="V307" s="437"/>
    </row>
    <row r="308" spans="1:23" x14ac:dyDescent="0.35">
      <c r="A308" s="1349"/>
      <c r="B308" s="145">
        <v>4</v>
      </c>
      <c r="C308" s="118"/>
      <c r="D308" s="112"/>
      <c r="E308" s="112"/>
      <c r="F308" s="118"/>
      <c r="G308" s="445"/>
      <c r="H308" s="118"/>
      <c r="I308" s="428"/>
      <c r="J308" s="446"/>
      <c r="K308" s="446"/>
      <c r="L308" s="447"/>
      <c r="M308" s="428"/>
      <c r="N308" s="447"/>
      <c r="O308" s="139"/>
      <c r="P308" s="139"/>
      <c r="Q308" s="428"/>
      <c r="R308" s="428"/>
      <c r="S308" s="428"/>
      <c r="T308" s="428"/>
      <c r="U308" s="448"/>
      <c r="V308" s="437"/>
    </row>
    <row r="309" spans="1:23" x14ac:dyDescent="0.35">
      <c r="A309" s="1349"/>
      <c r="B309" s="145">
        <v>5</v>
      </c>
      <c r="C309" s="118"/>
      <c r="D309" s="112"/>
      <c r="E309" s="112"/>
      <c r="F309" s="118"/>
      <c r="G309" s="445"/>
      <c r="H309" s="118"/>
      <c r="I309" s="428"/>
      <c r="J309" s="446"/>
      <c r="K309" s="446"/>
      <c r="L309" s="447"/>
      <c r="M309" s="428"/>
      <c r="N309" s="447"/>
      <c r="O309" s="139"/>
      <c r="P309" s="139"/>
      <c r="Q309" s="428"/>
      <c r="R309" s="428"/>
      <c r="S309" s="428"/>
      <c r="T309" s="428"/>
      <c r="U309" s="448"/>
      <c r="V309" s="437"/>
    </row>
    <row r="310" spans="1:23" x14ac:dyDescent="0.35">
      <c r="A310" s="1349"/>
      <c r="B310" s="145">
        <v>6</v>
      </c>
      <c r="C310" s="118"/>
      <c r="D310" s="112"/>
      <c r="E310" s="112"/>
      <c r="F310" s="118"/>
      <c r="G310" s="445"/>
      <c r="H310" s="118"/>
      <c r="I310" s="428"/>
      <c r="J310" s="446"/>
      <c r="K310" s="446"/>
      <c r="L310" s="447"/>
      <c r="M310" s="428"/>
      <c r="N310" s="447"/>
      <c r="O310" s="139"/>
      <c r="P310" s="139"/>
      <c r="Q310" s="428"/>
      <c r="R310" s="428"/>
      <c r="S310" s="428"/>
      <c r="T310" s="428"/>
      <c r="U310" s="448"/>
      <c r="V310" s="437"/>
    </row>
    <row r="311" spans="1:23" x14ac:dyDescent="0.35">
      <c r="A311" s="1349"/>
      <c r="B311" s="145">
        <v>7</v>
      </c>
      <c r="C311" s="118"/>
      <c r="D311" s="112"/>
      <c r="E311" s="112"/>
      <c r="F311" s="118"/>
      <c r="G311" s="445"/>
      <c r="H311" s="118"/>
      <c r="I311" s="428"/>
      <c r="J311" s="446"/>
      <c r="K311" s="446"/>
      <c r="L311" s="447"/>
      <c r="M311" s="428"/>
      <c r="N311" s="447"/>
      <c r="O311" s="139"/>
      <c r="P311" s="139"/>
      <c r="Q311" s="428"/>
      <c r="R311" s="428"/>
      <c r="S311" s="428"/>
      <c r="T311" s="428"/>
      <c r="U311" s="448"/>
      <c r="V311" s="437"/>
    </row>
    <row r="312" spans="1:23" x14ac:dyDescent="0.35">
      <c r="A312" s="1349"/>
      <c r="B312" s="145">
        <v>8</v>
      </c>
      <c r="C312" s="118"/>
      <c r="D312" s="112"/>
      <c r="E312" s="112"/>
      <c r="F312" s="118"/>
      <c r="G312" s="445"/>
      <c r="H312" s="118"/>
      <c r="I312" s="428"/>
      <c r="J312" s="446"/>
      <c r="K312" s="446"/>
      <c r="L312" s="447"/>
      <c r="M312" s="428"/>
      <c r="N312" s="447"/>
      <c r="O312" s="139"/>
      <c r="P312" s="139"/>
      <c r="Q312" s="428"/>
      <c r="R312" s="428"/>
      <c r="S312" s="428"/>
      <c r="T312" s="428"/>
      <c r="U312" s="448"/>
      <c r="V312" s="437"/>
    </row>
    <row r="313" spans="1:23" x14ac:dyDescent="0.35">
      <c r="A313" s="1349"/>
      <c r="B313" s="145">
        <v>9</v>
      </c>
      <c r="C313" s="118"/>
      <c r="D313" s="112"/>
      <c r="E313" s="112"/>
      <c r="F313" s="118"/>
      <c r="G313" s="445"/>
      <c r="H313" s="118"/>
      <c r="I313" s="428"/>
      <c r="J313" s="446"/>
      <c r="K313" s="446"/>
      <c r="L313" s="447"/>
      <c r="M313" s="428"/>
      <c r="N313" s="447"/>
      <c r="O313" s="139"/>
      <c r="P313" s="139"/>
      <c r="Q313" s="428"/>
      <c r="R313" s="428"/>
      <c r="S313" s="428"/>
      <c r="T313" s="428"/>
      <c r="U313" s="448"/>
      <c r="V313" s="437"/>
    </row>
    <row r="314" spans="1:23" ht="15" thickBot="1" x14ac:dyDescent="0.4">
      <c r="A314" s="1350"/>
      <c r="B314" s="146">
        <v>10</v>
      </c>
      <c r="C314" s="132"/>
      <c r="D314" s="131"/>
      <c r="E314" s="131"/>
      <c r="F314" s="132"/>
      <c r="G314" s="449"/>
      <c r="H314" s="132"/>
      <c r="I314" s="450"/>
      <c r="J314" s="451"/>
      <c r="K314" s="451"/>
      <c r="L314" s="452"/>
      <c r="M314" s="450"/>
      <c r="N314" s="452"/>
      <c r="O314" s="140"/>
      <c r="P314" s="140"/>
      <c r="Q314" s="450"/>
      <c r="R314" s="450"/>
      <c r="S314" s="450"/>
      <c r="T314" s="450"/>
      <c r="U314" s="453"/>
      <c r="V314" s="437"/>
    </row>
    <row r="315" spans="1:23" ht="25" thickBot="1" x14ac:dyDescent="0.4">
      <c r="A315" s="564"/>
      <c r="C315" s="565"/>
      <c r="D315" s="566"/>
      <c r="E315" s="424" t="s">
        <v>331</v>
      </c>
      <c r="F315" s="425">
        <f>COUNTA(F305:F314)</f>
        <v>0</v>
      </c>
      <c r="G315" s="426">
        <f>COUNTA(G305:G314)</f>
        <v>0</v>
      </c>
      <c r="H315" s="565"/>
      <c r="I315" s="431"/>
      <c r="J315" s="567"/>
      <c r="K315" s="567"/>
      <c r="L315" s="568"/>
      <c r="M315" s="1354" t="s">
        <v>563</v>
      </c>
      <c r="N315" s="1355"/>
      <c r="O315" s="747">
        <f>SUM(O305:O314)</f>
        <v>0</v>
      </c>
      <c r="P315" s="748">
        <f>SUM(P305:P314)</f>
        <v>0</v>
      </c>
      <c r="Q315" s="431"/>
      <c r="S315" s="113"/>
      <c r="T315" s="117"/>
      <c r="U315" s="531"/>
      <c r="V315" s="455"/>
      <c r="W315" s="454"/>
    </row>
    <row r="316" spans="1:23" ht="15" thickBot="1" x14ac:dyDescent="0.4">
      <c r="A316" s="456"/>
      <c r="B316" s="457"/>
      <c r="C316" s="407"/>
      <c r="D316" s="407"/>
      <c r="E316" s="407"/>
      <c r="F316" s="457"/>
      <c r="G316" s="407"/>
      <c r="H316" s="407"/>
      <c r="I316" s="457"/>
      <c r="J316" s="457"/>
      <c r="K316" s="457"/>
      <c r="L316" s="407"/>
      <c r="M316" s="407"/>
      <c r="N316" s="407"/>
      <c r="O316" s="407"/>
      <c r="P316" s="407"/>
      <c r="Q316" s="407"/>
      <c r="R316" s="407"/>
      <c r="S316" s="407"/>
      <c r="T316" s="458"/>
      <c r="U316" s="407"/>
      <c r="V316" s="459"/>
    </row>
    <row r="317" spans="1:23" ht="15" thickBot="1" x14ac:dyDescent="0.4">
      <c r="A317" s="432"/>
      <c r="B317" s="433"/>
      <c r="C317" s="434"/>
      <c r="D317" s="434"/>
      <c r="E317" s="434"/>
      <c r="F317" s="433"/>
      <c r="G317" s="434"/>
      <c r="H317" s="434"/>
      <c r="I317" s="433"/>
      <c r="J317" s="433"/>
      <c r="K317" s="433"/>
      <c r="L317" s="434"/>
      <c r="M317" s="434"/>
      <c r="N317" s="434"/>
      <c r="O317" s="434"/>
      <c r="P317" s="434"/>
      <c r="Q317" s="434"/>
      <c r="R317" s="434"/>
      <c r="S317" s="434"/>
      <c r="T317" s="434"/>
      <c r="U317" s="434"/>
      <c r="V317" s="435"/>
    </row>
    <row r="318" spans="1:23" ht="28.5" customHeight="1" thickBot="1" x14ac:dyDescent="0.4">
      <c r="A318" s="155" t="s">
        <v>9</v>
      </c>
      <c r="B318" s="1317" t="s">
        <v>32</v>
      </c>
      <c r="C318" s="1318"/>
      <c r="E318" s="1312" t="s">
        <v>294</v>
      </c>
      <c r="F318" s="1314"/>
      <c r="G318" s="1315">
        <f>VLOOKUP(B318,'Urbano.Piano inv. forn'!$D$41:$H$70,3,FALSE)</f>
        <v>0</v>
      </c>
      <c r="H318" s="1316"/>
      <c r="I318" s="104"/>
      <c r="J318" s="1312" t="s">
        <v>295</v>
      </c>
      <c r="K318" s="1313"/>
      <c r="L318" s="1314"/>
      <c r="M318" s="1315">
        <f>VLOOKUP(B318,'Urbano.Piano inv. forn'!$D$41:$H$70,4,FALSE)</f>
        <v>0</v>
      </c>
      <c r="N318" s="1316"/>
      <c r="P318" s="162" t="s">
        <v>296</v>
      </c>
      <c r="Q318" s="436"/>
      <c r="S318" s="163" t="s">
        <v>297</v>
      </c>
      <c r="T318" s="1171"/>
      <c r="U318" s="1173"/>
      <c r="V318" s="437"/>
    </row>
    <row r="319" spans="1:23" ht="13.5" customHeight="1" thickBot="1" x14ac:dyDescent="0.4">
      <c r="A319" s="133"/>
      <c r="B319" s="114"/>
      <c r="C319" s="114"/>
      <c r="E319" s="115"/>
      <c r="F319" s="115"/>
      <c r="G319" s="116"/>
      <c r="H319" s="116"/>
      <c r="I319" s="104"/>
      <c r="J319" s="115"/>
      <c r="K319" s="115"/>
      <c r="L319" s="115"/>
      <c r="M319" s="116"/>
      <c r="N319" s="116"/>
      <c r="P319" s="117"/>
      <c r="S319" s="113"/>
      <c r="T319" s="431"/>
      <c r="V319" s="134"/>
      <c r="W319" s="431"/>
    </row>
    <row r="320" spans="1:23" ht="33.75" customHeight="1" thickBot="1" x14ac:dyDescent="0.4">
      <c r="A320" s="1343" t="s">
        <v>298</v>
      </c>
      <c r="B320" s="1344"/>
      <c r="C320" s="1344"/>
      <c r="D320" s="1345"/>
      <c r="E320" s="1346">
        <f>VLOOKUP(B318,'Urbano.Piano inv. forn'!$D$41:$V$70,17,FALSE)</f>
        <v>0</v>
      </c>
      <c r="F320" s="1347"/>
      <c r="G320" s="1347"/>
      <c r="H320" s="1348"/>
      <c r="I320" s="104"/>
      <c r="J320" s="1343" t="s">
        <v>53</v>
      </c>
      <c r="K320" s="1353"/>
      <c r="L320" s="1344"/>
      <c r="M320" s="1346">
        <f>VLOOKUP(B318,'Urbano.Piano inv. forn'!$D$41:$V$70,19,FALSE)</f>
        <v>0</v>
      </c>
      <c r="N320" s="1348"/>
      <c r="O320" s="130"/>
      <c r="P320" s="161" t="s">
        <v>299</v>
      </c>
      <c r="Q320" s="135">
        <f>M320+E320</f>
        <v>0</v>
      </c>
      <c r="S320" s="163" t="s">
        <v>300</v>
      </c>
      <c r="T320" s="1171"/>
      <c r="U320" s="1173"/>
      <c r="V320" s="134"/>
      <c r="W320" s="431"/>
    </row>
    <row r="321" spans="1:23" ht="33.75" customHeight="1" thickBot="1" x14ac:dyDescent="0.4">
      <c r="A321" s="136"/>
      <c r="B321" s="137"/>
      <c r="C321" s="137"/>
      <c r="D321" s="137"/>
      <c r="E321" s="138"/>
      <c r="F321" s="138"/>
      <c r="G321" s="138"/>
      <c r="H321" s="138"/>
      <c r="I321" s="104"/>
      <c r="J321" s="115"/>
      <c r="K321" s="115"/>
      <c r="L321" s="115"/>
      <c r="M321" s="138"/>
      <c r="N321" s="138"/>
      <c r="O321" s="130"/>
      <c r="P321" s="113"/>
      <c r="Q321" s="130"/>
      <c r="S321" s="113"/>
      <c r="T321" s="114"/>
      <c r="U321" s="114"/>
      <c r="V321" s="134"/>
      <c r="W321" s="431"/>
    </row>
    <row r="322" spans="1:23" s="166" customFormat="1" ht="72" customHeight="1" x14ac:dyDescent="0.35">
      <c r="A322" s="1326" t="s">
        <v>301</v>
      </c>
      <c r="B322" s="1328" t="s">
        <v>302</v>
      </c>
      <c r="C322" s="1328" t="s">
        <v>303</v>
      </c>
      <c r="D322" s="156" t="s">
        <v>304</v>
      </c>
      <c r="E322" s="157" t="s">
        <v>305</v>
      </c>
      <c r="F322" s="156" t="s">
        <v>306</v>
      </c>
      <c r="G322" s="156" t="s">
        <v>307</v>
      </c>
      <c r="H322" s="158" t="s">
        <v>268</v>
      </c>
      <c r="I322" s="158" t="s">
        <v>308</v>
      </c>
      <c r="J322" s="158" t="s">
        <v>309</v>
      </c>
      <c r="K322" s="158" t="s">
        <v>818</v>
      </c>
      <c r="L322" s="158" t="s">
        <v>310</v>
      </c>
      <c r="M322" s="158" t="s">
        <v>311</v>
      </c>
      <c r="N322" s="158" t="s">
        <v>312</v>
      </c>
      <c r="O322" s="158" t="s">
        <v>313</v>
      </c>
      <c r="P322" s="158" t="s">
        <v>314</v>
      </c>
      <c r="Q322" s="158" t="s">
        <v>315</v>
      </c>
      <c r="R322" s="158" t="s">
        <v>316</v>
      </c>
      <c r="S322" s="158" t="s">
        <v>317</v>
      </c>
      <c r="T322" s="158" t="s">
        <v>819</v>
      </c>
      <c r="U322" s="159" t="s">
        <v>319</v>
      </c>
      <c r="V322" s="438"/>
    </row>
    <row r="323" spans="1:23" s="166" customFormat="1" ht="28.5" customHeight="1" thickBot="1" x14ac:dyDescent="0.4">
      <c r="A323" s="1351"/>
      <c r="B323" s="1352"/>
      <c r="C323" s="1352"/>
      <c r="D323" s="160" t="s">
        <v>320</v>
      </c>
      <c r="E323" s="160" t="s">
        <v>321</v>
      </c>
      <c r="F323" s="160" t="s">
        <v>322</v>
      </c>
      <c r="G323" s="160" t="s">
        <v>322</v>
      </c>
      <c r="H323" s="160" t="s">
        <v>28</v>
      </c>
      <c r="I323" s="160" t="s">
        <v>29</v>
      </c>
      <c r="J323" s="160" t="s">
        <v>323</v>
      </c>
      <c r="K323" s="160" t="s">
        <v>324</v>
      </c>
      <c r="L323" s="160" t="s">
        <v>324</v>
      </c>
      <c r="M323" s="160" t="s">
        <v>325</v>
      </c>
      <c r="N323" s="160" t="s">
        <v>324</v>
      </c>
      <c r="O323" s="160" t="s">
        <v>326</v>
      </c>
      <c r="P323" s="160" t="s">
        <v>820</v>
      </c>
      <c r="Q323" s="160" t="s">
        <v>327</v>
      </c>
      <c r="R323" s="160" t="s">
        <v>328</v>
      </c>
      <c r="S323" s="160" t="s">
        <v>329</v>
      </c>
      <c r="T323" s="160" t="s">
        <v>329</v>
      </c>
      <c r="U323" s="439"/>
      <c r="V323" s="438"/>
    </row>
    <row r="324" spans="1:23" ht="15" customHeight="1" x14ac:dyDescent="0.35">
      <c r="A324" s="1349" t="str">
        <f>B318</f>
        <v>urb.m.1</v>
      </c>
      <c r="B324" s="144">
        <v>1</v>
      </c>
      <c r="C324" s="185"/>
      <c r="D324" s="119"/>
      <c r="E324" s="119"/>
      <c r="F324" s="185"/>
      <c r="G324" s="440"/>
      <c r="H324" s="120"/>
      <c r="I324" s="441"/>
      <c r="J324" s="442"/>
      <c r="K324" s="442"/>
      <c r="L324" s="443"/>
      <c r="M324" s="441"/>
      <c r="N324" s="443"/>
      <c r="O324" s="148"/>
      <c r="P324" s="148"/>
      <c r="Q324" s="441"/>
      <c r="R324" s="441"/>
      <c r="S324" s="441"/>
      <c r="T324" s="441"/>
      <c r="U324" s="444"/>
      <c r="V324" s="437"/>
    </row>
    <row r="325" spans="1:23" x14ac:dyDescent="0.35">
      <c r="A325" s="1349"/>
      <c r="B325" s="145">
        <v>2</v>
      </c>
      <c r="C325" s="118"/>
      <c r="D325" s="112"/>
      <c r="E325" s="112"/>
      <c r="F325" s="118"/>
      <c r="G325" s="445"/>
      <c r="H325" s="118"/>
      <c r="I325" s="428"/>
      <c r="J325" s="446"/>
      <c r="K325" s="446"/>
      <c r="L325" s="447"/>
      <c r="M325" s="428"/>
      <c r="N325" s="447"/>
      <c r="O325" s="139"/>
      <c r="P325" s="139"/>
      <c r="Q325" s="428"/>
      <c r="R325" s="428" t="s">
        <v>330</v>
      </c>
      <c r="S325" s="428"/>
      <c r="T325" s="428"/>
      <c r="U325" s="448"/>
      <c r="V325" s="437"/>
    </row>
    <row r="326" spans="1:23" x14ac:dyDescent="0.35">
      <c r="A326" s="1349"/>
      <c r="B326" s="145">
        <v>3</v>
      </c>
      <c r="C326" s="118"/>
      <c r="D326" s="112"/>
      <c r="E326" s="112"/>
      <c r="F326" s="118"/>
      <c r="G326" s="445"/>
      <c r="H326" s="118"/>
      <c r="I326" s="428"/>
      <c r="J326" s="446"/>
      <c r="K326" s="446"/>
      <c r="L326" s="447"/>
      <c r="M326" s="428"/>
      <c r="N326" s="447"/>
      <c r="O326" s="139"/>
      <c r="P326" s="139"/>
      <c r="Q326" s="428"/>
      <c r="R326" s="428"/>
      <c r="S326" s="428"/>
      <c r="T326" s="428"/>
      <c r="U326" s="448"/>
      <c r="V326" s="437"/>
    </row>
    <row r="327" spans="1:23" x14ac:dyDescent="0.35">
      <c r="A327" s="1349"/>
      <c r="B327" s="145">
        <v>4</v>
      </c>
      <c r="C327" s="118"/>
      <c r="D327" s="112"/>
      <c r="E327" s="112"/>
      <c r="F327" s="118"/>
      <c r="G327" s="445"/>
      <c r="H327" s="118"/>
      <c r="I327" s="428"/>
      <c r="J327" s="446"/>
      <c r="K327" s="446"/>
      <c r="L327" s="447"/>
      <c r="M327" s="428"/>
      <c r="N327" s="447"/>
      <c r="O327" s="139"/>
      <c r="P327" s="139"/>
      <c r="Q327" s="428"/>
      <c r="R327" s="428"/>
      <c r="S327" s="428"/>
      <c r="T327" s="428"/>
      <c r="U327" s="448"/>
      <c r="V327" s="437"/>
    </row>
    <row r="328" spans="1:23" x14ac:dyDescent="0.35">
      <c r="A328" s="1349"/>
      <c r="B328" s="145">
        <v>5</v>
      </c>
      <c r="C328" s="118"/>
      <c r="D328" s="112"/>
      <c r="E328" s="112"/>
      <c r="F328" s="118"/>
      <c r="G328" s="445"/>
      <c r="H328" s="118"/>
      <c r="I328" s="428"/>
      <c r="J328" s="446"/>
      <c r="K328" s="446"/>
      <c r="L328" s="447"/>
      <c r="M328" s="428"/>
      <c r="N328" s="447"/>
      <c r="O328" s="139"/>
      <c r="P328" s="139"/>
      <c r="Q328" s="428"/>
      <c r="R328" s="428"/>
      <c r="S328" s="428"/>
      <c r="T328" s="428"/>
      <c r="U328" s="448"/>
      <c r="V328" s="437"/>
    </row>
    <row r="329" spans="1:23" x14ac:dyDescent="0.35">
      <c r="A329" s="1349"/>
      <c r="B329" s="145">
        <v>6</v>
      </c>
      <c r="C329" s="118"/>
      <c r="D329" s="112"/>
      <c r="E329" s="112"/>
      <c r="F329" s="118"/>
      <c r="G329" s="445"/>
      <c r="H329" s="118"/>
      <c r="I329" s="428"/>
      <c r="J329" s="446"/>
      <c r="K329" s="446"/>
      <c r="L329" s="447"/>
      <c r="M329" s="428"/>
      <c r="N329" s="447"/>
      <c r="O329" s="139"/>
      <c r="P329" s="139"/>
      <c r="Q329" s="428"/>
      <c r="R329" s="428"/>
      <c r="S329" s="428"/>
      <c r="T329" s="428"/>
      <c r="U329" s="448"/>
      <c r="V329" s="437"/>
    </row>
    <row r="330" spans="1:23" x14ac:dyDescent="0.35">
      <c r="A330" s="1349"/>
      <c r="B330" s="145">
        <v>7</v>
      </c>
      <c r="C330" s="118"/>
      <c r="D330" s="112"/>
      <c r="E330" s="112"/>
      <c r="F330" s="118"/>
      <c r="G330" s="445"/>
      <c r="H330" s="118"/>
      <c r="I330" s="428"/>
      <c r="J330" s="446"/>
      <c r="K330" s="446"/>
      <c r="L330" s="447"/>
      <c r="M330" s="428"/>
      <c r="N330" s="447"/>
      <c r="O330" s="139"/>
      <c r="P330" s="139"/>
      <c r="Q330" s="428"/>
      <c r="R330" s="428"/>
      <c r="S330" s="428"/>
      <c r="T330" s="428"/>
      <c r="U330" s="448"/>
      <c r="V330" s="437"/>
    </row>
    <row r="331" spans="1:23" x14ac:dyDescent="0.35">
      <c r="A331" s="1349"/>
      <c r="B331" s="145">
        <v>8</v>
      </c>
      <c r="C331" s="118"/>
      <c r="D331" s="112"/>
      <c r="E331" s="112"/>
      <c r="F331" s="118"/>
      <c r="G331" s="445"/>
      <c r="H331" s="118"/>
      <c r="I331" s="428"/>
      <c r="J331" s="446"/>
      <c r="K331" s="446"/>
      <c r="L331" s="447"/>
      <c r="M331" s="428"/>
      <c r="N331" s="447"/>
      <c r="O331" s="139"/>
      <c r="P331" s="139"/>
      <c r="Q331" s="428"/>
      <c r="R331" s="428"/>
      <c r="S331" s="428"/>
      <c r="T331" s="428"/>
      <c r="U331" s="448"/>
      <c r="V331" s="437"/>
    </row>
    <row r="332" spans="1:23" x14ac:dyDescent="0.35">
      <c r="A332" s="1349"/>
      <c r="B332" s="145">
        <v>9</v>
      </c>
      <c r="C332" s="118"/>
      <c r="D332" s="112"/>
      <c r="E332" s="112"/>
      <c r="F332" s="118"/>
      <c r="G332" s="445"/>
      <c r="H332" s="118"/>
      <c r="I332" s="428"/>
      <c r="J332" s="446"/>
      <c r="K332" s="446"/>
      <c r="L332" s="447"/>
      <c r="M332" s="428"/>
      <c r="N332" s="447"/>
      <c r="O332" s="139"/>
      <c r="P332" s="139"/>
      <c r="Q332" s="428"/>
      <c r="R332" s="428"/>
      <c r="S332" s="428"/>
      <c r="T332" s="428"/>
      <c r="U332" s="448"/>
      <c r="V332" s="437"/>
    </row>
    <row r="333" spans="1:23" ht="15" thickBot="1" x14ac:dyDescent="0.4">
      <c r="A333" s="1350"/>
      <c r="B333" s="146">
        <v>10</v>
      </c>
      <c r="C333" s="132"/>
      <c r="D333" s="131"/>
      <c r="E333" s="131"/>
      <c r="F333" s="132"/>
      <c r="G333" s="449"/>
      <c r="H333" s="132"/>
      <c r="I333" s="450"/>
      <c r="J333" s="451"/>
      <c r="K333" s="451"/>
      <c r="L333" s="452"/>
      <c r="M333" s="450"/>
      <c r="N333" s="452"/>
      <c r="O333" s="140"/>
      <c r="P333" s="140"/>
      <c r="Q333" s="450"/>
      <c r="R333" s="450"/>
      <c r="S333" s="450"/>
      <c r="T333" s="450"/>
      <c r="U333" s="453"/>
      <c r="V333" s="437"/>
    </row>
    <row r="334" spans="1:23" ht="25" thickBot="1" x14ac:dyDescent="0.4">
      <c r="A334" s="564"/>
      <c r="C334" s="565"/>
      <c r="D334" s="566"/>
      <c r="E334" s="424" t="s">
        <v>331</v>
      </c>
      <c r="F334" s="425">
        <f>COUNTA(F324:F333)</f>
        <v>0</v>
      </c>
      <c r="G334" s="426">
        <f>COUNTA(G324:G333)</f>
        <v>0</v>
      </c>
      <c r="H334" s="565"/>
      <c r="I334" s="431"/>
      <c r="J334" s="567"/>
      <c r="K334" s="567"/>
      <c r="L334" s="568"/>
      <c r="M334" s="1354" t="s">
        <v>563</v>
      </c>
      <c r="N334" s="1355"/>
      <c r="O334" s="747">
        <f>SUM(O324:O333)</f>
        <v>0</v>
      </c>
      <c r="P334" s="748">
        <f>SUM(P324:P333)</f>
        <v>0</v>
      </c>
      <c r="Q334" s="431"/>
      <c r="S334" s="113"/>
      <c r="T334" s="117"/>
      <c r="U334" s="531"/>
      <c r="V334" s="455"/>
      <c r="W334" s="454"/>
    </row>
    <row r="335" spans="1:23" ht="15" thickBot="1" x14ac:dyDescent="0.4">
      <c r="A335" s="456"/>
      <c r="B335" s="457"/>
      <c r="C335" s="407"/>
      <c r="D335" s="407"/>
      <c r="E335" s="407"/>
      <c r="F335" s="457"/>
      <c r="G335" s="407"/>
      <c r="H335" s="407"/>
      <c r="I335" s="457"/>
      <c r="J335" s="457"/>
      <c r="K335" s="457"/>
      <c r="L335" s="407"/>
      <c r="M335" s="407"/>
      <c r="N335" s="407"/>
      <c r="O335" s="407"/>
      <c r="P335" s="407"/>
      <c r="Q335" s="407"/>
      <c r="R335" s="407"/>
      <c r="S335" s="407"/>
      <c r="T335" s="458"/>
      <c r="U335" s="407"/>
      <c r="V335" s="459"/>
    </row>
    <row r="336" spans="1:23" ht="15" thickBot="1" x14ac:dyDescent="0.4">
      <c r="A336" s="432"/>
      <c r="B336" s="433"/>
      <c r="C336" s="434"/>
      <c r="D336" s="434"/>
      <c r="E336" s="434"/>
      <c r="F336" s="433"/>
      <c r="G336" s="434"/>
      <c r="H336" s="434"/>
      <c r="I336" s="433"/>
      <c r="J336" s="433"/>
      <c r="K336" s="433"/>
      <c r="L336" s="434"/>
      <c r="M336" s="434"/>
      <c r="N336" s="434"/>
      <c r="O336" s="434"/>
      <c r="P336" s="434"/>
      <c r="Q336" s="434"/>
      <c r="R336" s="434"/>
      <c r="S336" s="434"/>
      <c r="T336" s="434"/>
      <c r="U336" s="434"/>
      <c r="V336" s="435"/>
    </row>
    <row r="337" spans="1:23" ht="28.5" customHeight="1" thickBot="1" x14ac:dyDescent="0.4">
      <c r="A337" s="155" t="s">
        <v>9</v>
      </c>
      <c r="B337" s="1317" t="s">
        <v>32</v>
      </c>
      <c r="C337" s="1318"/>
      <c r="E337" s="1312" t="s">
        <v>294</v>
      </c>
      <c r="F337" s="1314"/>
      <c r="G337" s="1315">
        <f>VLOOKUP(B337,'Urbano.Piano inv. forn'!$D$41:$H$70,3,FALSE)</f>
        <v>0</v>
      </c>
      <c r="H337" s="1316"/>
      <c r="I337" s="104"/>
      <c r="J337" s="1312" t="s">
        <v>295</v>
      </c>
      <c r="K337" s="1313"/>
      <c r="L337" s="1314"/>
      <c r="M337" s="1315">
        <f>VLOOKUP(B337,'Urbano.Piano inv. forn'!$D$41:$H$70,4,FALSE)</f>
        <v>0</v>
      </c>
      <c r="N337" s="1316"/>
      <c r="P337" s="162" t="s">
        <v>296</v>
      </c>
      <c r="Q337" s="436"/>
      <c r="S337" s="163" t="s">
        <v>297</v>
      </c>
      <c r="T337" s="1171"/>
      <c r="U337" s="1173"/>
      <c r="V337" s="437"/>
    </row>
    <row r="338" spans="1:23" ht="13.5" customHeight="1" thickBot="1" x14ac:dyDescent="0.4">
      <c r="A338" s="133"/>
      <c r="B338" s="114"/>
      <c r="C338" s="114"/>
      <c r="E338" s="115"/>
      <c r="F338" s="115"/>
      <c r="G338" s="116"/>
      <c r="H338" s="116"/>
      <c r="I338" s="104"/>
      <c r="J338" s="115"/>
      <c r="K338" s="115"/>
      <c r="L338" s="115"/>
      <c r="M338" s="116"/>
      <c r="N338" s="116"/>
      <c r="P338" s="117"/>
      <c r="S338" s="113"/>
      <c r="T338" s="431"/>
      <c r="V338" s="134"/>
      <c r="W338" s="431"/>
    </row>
    <row r="339" spans="1:23" ht="33.75" customHeight="1" thickBot="1" x14ac:dyDescent="0.4">
      <c r="A339" s="1343" t="s">
        <v>298</v>
      </c>
      <c r="B339" s="1344"/>
      <c r="C339" s="1344"/>
      <c r="D339" s="1345"/>
      <c r="E339" s="1346">
        <f>VLOOKUP(B337,'Urbano.Piano inv. forn'!$D$41:$V$70,17,FALSE)</f>
        <v>0</v>
      </c>
      <c r="F339" s="1347"/>
      <c r="G339" s="1347"/>
      <c r="H339" s="1348"/>
      <c r="I339" s="104"/>
      <c r="J339" s="1343" t="s">
        <v>53</v>
      </c>
      <c r="K339" s="1353"/>
      <c r="L339" s="1344"/>
      <c r="M339" s="1346">
        <f>VLOOKUP(B337,'Urbano.Piano inv. forn'!$D$41:$V$70,19,FALSE)</f>
        <v>0</v>
      </c>
      <c r="N339" s="1348"/>
      <c r="O339" s="130"/>
      <c r="P339" s="161" t="s">
        <v>299</v>
      </c>
      <c r="Q339" s="135">
        <f>M339+E339</f>
        <v>0</v>
      </c>
      <c r="S339" s="163" t="s">
        <v>300</v>
      </c>
      <c r="T339" s="1171"/>
      <c r="U339" s="1173"/>
      <c r="V339" s="134"/>
      <c r="W339" s="431"/>
    </row>
    <row r="340" spans="1:23" ht="33.75" customHeight="1" thickBot="1" x14ac:dyDescent="0.4">
      <c r="A340" s="136"/>
      <c r="B340" s="137"/>
      <c r="C340" s="137"/>
      <c r="D340" s="137"/>
      <c r="E340" s="138"/>
      <c r="F340" s="138"/>
      <c r="G340" s="138"/>
      <c r="H340" s="138"/>
      <c r="I340" s="104"/>
      <c r="J340" s="115"/>
      <c r="K340" s="115"/>
      <c r="L340" s="115"/>
      <c r="M340" s="138"/>
      <c r="N340" s="138"/>
      <c r="O340" s="130"/>
      <c r="P340" s="113"/>
      <c r="Q340" s="130"/>
      <c r="S340" s="113"/>
      <c r="T340" s="114"/>
      <c r="U340" s="114"/>
      <c r="V340" s="134"/>
      <c r="W340" s="431"/>
    </row>
    <row r="341" spans="1:23" s="166" customFormat="1" ht="72" customHeight="1" x14ac:dyDescent="0.35">
      <c r="A341" s="1326" t="s">
        <v>301</v>
      </c>
      <c r="B341" s="1328" t="s">
        <v>302</v>
      </c>
      <c r="C341" s="1328" t="s">
        <v>303</v>
      </c>
      <c r="D341" s="156" t="s">
        <v>304</v>
      </c>
      <c r="E341" s="157" t="s">
        <v>305</v>
      </c>
      <c r="F341" s="156" t="s">
        <v>306</v>
      </c>
      <c r="G341" s="156" t="s">
        <v>307</v>
      </c>
      <c r="H341" s="158" t="s">
        <v>268</v>
      </c>
      <c r="I341" s="158" t="s">
        <v>308</v>
      </c>
      <c r="J341" s="158" t="s">
        <v>309</v>
      </c>
      <c r="K341" s="158" t="s">
        <v>818</v>
      </c>
      <c r="L341" s="158" t="s">
        <v>310</v>
      </c>
      <c r="M341" s="158" t="s">
        <v>311</v>
      </c>
      <c r="N341" s="158" t="s">
        <v>312</v>
      </c>
      <c r="O341" s="158" t="s">
        <v>313</v>
      </c>
      <c r="P341" s="158" t="s">
        <v>314</v>
      </c>
      <c r="Q341" s="158" t="s">
        <v>315</v>
      </c>
      <c r="R341" s="158" t="s">
        <v>316</v>
      </c>
      <c r="S341" s="158" t="s">
        <v>317</v>
      </c>
      <c r="T341" s="158" t="s">
        <v>819</v>
      </c>
      <c r="U341" s="159" t="s">
        <v>319</v>
      </c>
      <c r="V341" s="438"/>
    </row>
    <row r="342" spans="1:23" s="166" customFormat="1" ht="28.5" customHeight="1" thickBot="1" x14ac:dyDescent="0.4">
      <c r="A342" s="1351"/>
      <c r="B342" s="1352"/>
      <c r="C342" s="1352"/>
      <c r="D342" s="160" t="s">
        <v>320</v>
      </c>
      <c r="E342" s="160" t="s">
        <v>321</v>
      </c>
      <c r="F342" s="160" t="s">
        <v>322</v>
      </c>
      <c r="G342" s="160" t="s">
        <v>322</v>
      </c>
      <c r="H342" s="160" t="s">
        <v>28</v>
      </c>
      <c r="I342" s="160" t="s">
        <v>29</v>
      </c>
      <c r="J342" s="160" t="s">
        <v>323</v>
      </c>
      <c r="K342" s="160" t="s">
        <v>324</v>
      </c>
      <c r="L342" s="160" t="s">
        <v>324</v>
      </c>
      <c r="M342" s="160" t="s">
        <v>325</v>
      </c>
      <c r="N342" s="160" t="s">
        <v>324</v>
      </c>
      <c r="O342" s="160" t="s">
        <v>326</v>
      </c>
      <c r="P342" s="160" t="s">
        <v>820</v>
      </c>
      <c r="Q342" s="160" t="s">
        <v>327</v>
      </c>
      <c r="R342" s="160" t="s">
        <v>328</v>
      </c>
      <c r="S342" s="160" t="s">
        <v>329</v>
      </c>
      <c r="T342" s="160" t="s">
        <v>329</v>
      </c>
      <c r="U342" s="439"/>
      <c r="V342" s="438"/>
    </row>
    <row r="343" spans="1:23" ht="15" customHeight="1" x14ac:dyDescent="0.35">
      <c r="A343" s="1349" t="str">
        <f>B337</f>
        <v>urb.m.1</v>
      </c>
      <c r="B343" s="144">
        <v>1</v>
      </c>
      <c r="C343" s="185"/>
      <c r="D343" s="119"/>
      <c r="E343" s="119"/>
      <c r="F343" s="185"/>
      <c r="G343" s="440"/>
      <c r="H343" s="120"/>
      <c r="I343" s="441"/>
      <c r="J343" s="442"/>
      <c r="K343" s="442"/>
      <c r="L343" s="443"/>
      <c r="M343" s="441"/>
      <c r="N343" s="443"/>
      <c r="O343" s="148"/>
      <c r="P343" s="148"/>
      <c r="Q343" s="441"/>
      <c r="R343" s="441"/>
      <c r="S343" s="441"/>
      <c r="T343" s="441"/>
      <c r="U343" s="444"/>
      <c r="V343" s="437"/>
    </row>
    <row r="344" spans="1:23" x14ac:dyDescent="0.35">
      <c r="A344" s="1349"/>
      <c r="B344" s="145">
        <v>2</v>
      </c>
      <c r="C344" s="118"/>
      <c r="D344" s="112"/>
      <c r="E344" s="112"/>
      <c r="F344" s="118"/>
      <c r="G344" s="445"/>
      <c r="H344" s="118"/>
      <c r="I344" s="428"/>
      <c r="J344" s="446"/>
      <c r="K344" s="446"/>
      <c r="L344" s="447"/>
      <c r="M344" s="428"/>
      <c r="N344" s="447"/>
      <c r="O344" s="139"/>
      <c r="P344" s="139"/>
      <c r="Q344" s="428"/>
      <c r="R344" s="428" t="s">
        <v>330</v>
      </c>
      <c r="S344" s="428"/>
      <c r="T344" s="428"/>
      <c r="U344" s="448"/>
      <c r="V344" s="437"/>
    </row>
    <row r="345" spans="1:23" x14ac:dyDescent="0.35">
      <c r="A345" s="1349"/>
      <c r="B345" s="145">
        <v>3</v>
      </c>
      <c r="C345" s="118"/>
      <c r="D345" s="112"/>
      <c r="E345" s="112"/>
      <c r="F345" s="118"/>
      <c r="G345" s="445"/>
      <c r="H345" s="118"/>
      <c r="I345" s="428"/>
      <c r="J345" s="446"/>
      <c r="K345" s="446"/>
      <c r="L345" s="447"/>
      <c r="M345" s="428"/>
      <c r="N345" s="447"/>
      <c r="O345" s="139"/>
      <c r="P345" s="139"/>
      <c r="Q345" s="428"/>
      <c r="R345" s="428"/>
      <c r="S345" s="428"/>
      <c r="T345" s="428"/>
      <c r="U345" s="448"/>
      <c r="V345" s="437"/>
    </row>
    <row r="346" spans="1:23" x14ac:dyDescent="0.35">
      <c r="A346" s="1349"/>
      <c r="B346" s="145">
        <v>4</v>
      </c>
      <c r="C346" s="118"/>
      <c r="D346" s="112"/>
      <c r="E346" s="112"/>
      <c r="F346" s="118"/>
      <c r="G346" s="445"/>
      <c r="H346" s="118"/>
      <c r="I346" s="428"/>
      <c r="J346" s="446"/>
      <c r="K346" s="446"/>
      <c r="L346" s="447"/>
      <c r="M346" s="428"/>
      <c r="N346" s="447"/>
      <c r="O346" s="139"/>
      <c r="P346" s="139"/>
      <c r="Q346" s="428"/>
      <c r="R346" s="428"/>
      <c r="S346" s="428"/>
      <c r="T346" s="428"/>
      <c r="U346" s="448"/>
      <c r="V346" s="437"/>
    </row>
    <row r="347" spans="1:23" x14ac:dyDescent="0.35">
      <c r="A347" s="1349"/>
      <c r="B347" s="145">
        <v>5</v>
      </c>
      <c r="C347" s="118"/>
      <c r="D347" s="112"/>
      <c r="E347" s="112"/>
      <c r="F347" s="118"/>
      <c r="G347" s="445"/>
      <c r="H347" s="118"/>
      <c r="I347" s="428"/>
      <c r="J347" s="446"/>
      <c r="K347" s="446"/>
      <c r="L347" s="447"/>
      <c r="M347" s="428"/>
      <c r="N347" s="447"/>
      <c r="O347" s="139"/>
      <c r="P347" s="139"/>
      <c r="Q347" s="428"/>
      <c r="R347" s="428"/>
      <c r="S347" s="428"/>
      <c r="T347" s="428"/>
      <c r="U347" s="448"/>
      <c r="V347" s="437"/>
    </row>
    <row r="348" spans="1:23" x14ac:dyDescent="0.35">
      <c r="A348" s="1349"/>
      <c r="B348" s="145">
        <v>6</v>
      </c>
      <c r="C348" s="118"/>
      <c r="D348" s="112"/>
      <c r="E348" s="112"/>
      <c r="F348" s="118"/>
      <c r="G348" s="445"/>
      <c r="H348" s="118"/>
      <c r="I348" s="428"/>
      <c r="J348" s="446"/>
      <c r="K348" s="446"/>
      <c r="L348" s="447"/>
      <c r="M348" s="428"/>
      <c r="N348" s="447"/>
      <c r="O348" s="139"/>
      <c r="P348" s="139"/>
      <c r="Q348" s="428"/>
      <c r="R348" s="428"/>
      <c r="S348" s="428"/>
      <c r="T348" s="428"/>
      <c r="U348" s="448"/>
      <c r="V348" s="437"/>
    </row>
    <row r="349" spans="1:23" x14ac:dyDescent="0.35">
      <c r="A349" s="1349"/>
      <c r="B349" s="145">
        <v>7</v>
      </c>
      <c r="C349" s="118"/>
      <c r="D349" s="112"/>
      <c r="E349" s="112"/>
      <c r="F349" s="118"/>
      <c r="G349" s="445"/>
      <c r="H349" s="118"/>
      <c r="I349" s="428"/>
      <c r="J349" s="446"/>
      <c r="K349" s="446"/>
      <c r="L349" s="447"/>
      <c r="M349" s="428"/>
      <c r="N349" s="447"/>
      <c r="O349" s="139"/>
      <c r="P349" s="139"/>
      <c r="Q349" s="428"/>
      <c r="R349" s="428"/>
      <c r="S349" s="428"/>
      <c r="T349" s="428"/>
      <c r="U349" s="448"/>
      <c r="V349" s="437"/>
    </row>
    <row r="350" spans="1:23" x14ac:dyDescent="0.35">
      <c r="A350" s="1349"/>
      <c r="B350" s="145">
        <v>8</v>
      </c>
      <c r="C350" s="118"/>
      <c r="D350" s="112"/>
      <c r="E350" s="112"/>
      <c r="F350" s="118"/>
      <c r="G350" s="445"/>
      <c r="H350" s="118"/>
      <c r="I350" s="428"/>
      <c r="J350" s="446"/>
      <c r="K350" s="446"/>
      <c r="L350" s="447"/>
      <c r="M350" s="428"/>
      <c r="N350" s="447"/>
      <c r="O350" s="139"/>
      <c r="P350" s="139"/>
      <c r="Q350" s="428"/>
      <c r="R350" s="428"/>
      <c r="S350" s="428"/>
      <c r="T350" s="428"/>
      <c r="U350" s="448"/>
      <c r="V350" s="437"/>
    </row>
    <row r="351" spans="1:23" x14ac:dyDescent="0.35">
      <c r="A351" s="1349"/>
      <c r="B351" s="145">
        <v>9</v>
      </c>
      <c r="C351" s="118"/>
      <c r="D351" s="112"/>
      <c r="E351" s="112"/>
      <c r="F351" s="118"/>
      <c r="G351" s="445"/>
      <c r="H351" s="118"/>
      <c r="I351" s="428"/>
      <c r="J351" s="446"/>
      <c r="K351" s="446"/>
      <c r="L351" s="447"/>
      <c r="M351" s="428"/>
      <c r="N351" s="447"/>
      <c r="O351" s="139"/>
      <c r="P351" s="139"/>
      <c r="Q351" s="428"/>
      <c r="R351" s="428"/>
      <c r="S351" s="428"/>
      <c r="T351" s="428"/>
      <c r="U351" s="448"/>
      <c r="V351" s="437"/>
    </row>
    <row r="352" spans="1:23" ht="15" thickBot="1" x14ac:dyDescent="0.4">
      <c r="A352" s="1350"/>
      <c r="B352" s="146">
        <v>10</v>
      </c>
      <c r="C352" s="132"/>
      <c r="D352" s="131"/>
      <c r="E352" s="131"/>
      <c r="F352" s="132"/>
      <c r="G352" s="449"/>
      <c r="H352" s="132"/>
      <c r="I352" s="450"/>
      <c r="J352" s="451"/>
      <c r="K352" s="451"/>
      <c r="L352" s="452"/>
      <c r="M352" s="450"/>
      <c r="N352" s="452"/>
      <c r="O352" s="140"/>
      <c r="P352" s="140"/>
      <c r="Q352" s="450"/>
      <c r="R352" s="450"/>
      <c r="S352" s="450"/>
      <c r="T352" s="450"/>
      <c r="U352" s="453"/>
      <c r="V352" s="437"/>
    </row>
    <row r="353" spans="1:23" ht="25" thickBot="1" x14ac:dyDescent="0.4">
      <c r="A353" s="564"/>
      <c r="C353" s="565"/>
      <c r="D353" s="566"/>
      <c r="E353" s="424" t="s">
        <v>331</v>
      </c>
      <c r="F353" s="425">
        <f>COUNTA(F343:F352)</f>
        <v>0</v>
      </c>
      <c r="G353" s="426">
        <f>COUNTA(G343:G352)</f>
        <v>0</v>
      </c>
      <c r="H353" s="565"/>
      <c r="I353" s="431"/>
      <c r="J353" s="567"/>
      <c r="K353" s="567"/>
      <c r="L353" s="568"/>
      <c r="M353" s="1354" t="s">
        <v>563</v>
      </c>
      <c r="N353" s="1355"/>
      <c r="O353" s="747">
        <f>SUM(O343:O352)</f>
        <v>0</v>
      </c>
      <c r="P353" s="748">
        <f>SUM(P343:P352)</f>
        <v>0</v>
      </c>
      <c r="Q353" s="431"/>
      <c r="S353" s="113"/>
      <c r="T353" s="117"/>
      <c r="U353" s="531"/>
      <c r="V353" s="455"/>
      <c r="W353" s="454"/>
    </row>
    <row r="354" spans="1:23" ht="15" thickBot="1" x14ac:dyDescent="0.4">
      <c r="A354" s="456"/>
      <c r="B354" s="457"/>
      <c r="C354" s="407"/>
      <c r="D354" s="407"/>
      <c r="E354" s="407"/>
      <c r="F354" s="457"/>
      <c r="G354" s="407"/>
      <c r="H354" s="407"/>
      <c r="I354" s="457"/>
      <c r="J354" s="457"/>
      <c r="K354" s="457"/>
      <c r="L354" s="407"/>
      <c r="M354" s="407"/>
      <c r="N354" s="407"/>
      <c r="O354" s="407"/>
      <c r="P354" s="407"/>
      <c r="Q354" s="407"/>
      <c r="R354" s="407"/>
      <c r="S354" s="407"/>
      <c r="T354" s="458"/>
      <c r="U354" s="407"/>
      <c r="V354" s="459"/>
    </row>
    <row r="355" spans="1:23" ht="15" thickBot="1" x14ac:dyDescent="0.4">
      <c r="A355" s="432"/>
      <c r="B355" s="433"/>
      <c r="C355" s="434"/>
      <c r="D355" s="434"/>
      <c r="E355" s="434"/>
      <c r="F355" s="433"/>
      <c r="G355" s="434"/>
      <c r="H355" s="434"/>
      <c r="I355" s="433"/>
      <c r="J355" s="433"/>
      <c r="K355" s="433"/>
      <c r="L355" s="434"/>
      <c r="M355" s="434"/>
      <c r="N355" s="434"/>
      <c r="O355" s="434"/>
      <c r="P355" s="434"/>
      <c r="Q355" s="434"/>
      <c r="R355" s="434"/>
      <c r="S355" s="434"/>
      <c r="T355" s="434"/>
      <c r="U355" s="434"/>
      <c r="V355" s="435"/>
    </row>
    <row r="356" spans="1:23" ht="28.5" customHeight="1" thickBot="1" x14ac:dyDescent="0.4">
      <c r="A356" s="155" t="s">
        <v>9</v>
      </c>
      <c r="B356" s="1317" t="s">
        <v>32</v>
      </c>
      <c r="C356" s="1318"/>
      <c r="E356" s="1312" t="s">
        <v>294</v>
      </c>
      <c r="F356" s="1314"/>
      <c r="G356" s="1315">
        <f>VLOOKUP(B356,'Urbano.Piano inv. forn'!$D$41:$H$70,3,FALSE)</f>
        <v>0</v>
      </c>
      <c r="H356" s="1316"/>
      <c r="I356" s="104"/>
      <c r="J356" s="1312" t="s">
        <v>295</v>
      </c>
      <c r="K356" s="1313"/>
      <c r="L356" s="1314"/>
      <c r="M356" s="1315">
        <f>VLOOKUP(B356,'Urbano.Piano inv. forn'!$D$41:$H$70,4,FALSE)</f>
        <v>0</v>
      </c>
      <c r="N356" s="1316"/>
      <c r="P356" s="162" t="s">
        <v>296</v>
      </c>
      <c r="Q356" s="436"/>
      <c r="S356" s="163" t="s">
        <v>297</v>
      </c>
      <c r="T356" s="1171"/>
      <c r="U356" s="1173"/>
      <c r="V356" s="437"/>
    </row>
    <row r="357" spans="1:23" ht="13.5" customHeight="1" thickBot="1" x14ac:dyDescent="0.4">
      <c r="A357" s="133"/>
      <c r="B357" s="114"/>
      <c r="C357" s="114"/>
      <c r="E357" s="115"/>
      <c r="F357" s="115"/>
      <c r="G357" s="116"/>
      <c r="H357" s="116"/>
      <c r="I357" s="104"/>
      <c r="J357" s="115"/>
      <c r="K357" s="115"/>
      <c r="L357" s="115"/>
      <c r="M357" s="116"/>
      <c r="N357" s="116"/>
      <c r="P357" s="117"/>
      <c r="S357" s="113"/>
      <c r="T357" s="431"/>
      <c r="V357" s="134"/>
      <c r="W357" s="431"/>
    </row>
    <row r="358" spans="1:23" ht="33.75" customHeight="1" thickBot="1" x14ac:dyDescent="0.4">
      <c r="A358" s="1343" t="s">
        <v>298</v>
      </c>
      <c r="B358" s="1344"/>
      <c r="C358" s="1344"/>
      <c r="D358" s="1345"/>
      <c r="E358" s="1346">
        <f>VLOOKUP(B356,'Urbano.Piano inv. forn'!$D$41:$V$70,17,FALSE)</f>
        <v>0</v>
      </c>
      <c r="F358" s="1347"/>
      <c r="G358" s="1347"/>
      <c r="H358" s="1348"/>
      <c r="I358" s="104"/>
      <c r="J358" s="1343" t="s">
        <v>53</v>
      </c>
      <c r="K358" s="1353"/>
      <c r="L358" s="1344"/>
      <c r="M358" s="1346">
        <f>VLOOKUP(B356,'Urbano.Piano inv. forn'!$D$41:$V$70,19,FALSE)</f>
        <v>0</v>
      </c>
      <c r="N358" s="1348"/>
      <c r="O358" s="130"/>
      <c r="P358" s="161" t="s">
        <v>299</v>
      </c>
      <c r="Q358" s="135">
        <f>M358+E358</f>
        <v>0</v>
      </c>
      <c r="S358" s="163" t="s">
        <v>300</v>
      </c>
      <c r="T358" s="1171"/>
      <c r="U358" s="1173"/>
      <c r="V358" s="134"/>
      <c r="W358" s="431"/>
    </row>
    <row r="359" spans="1:23" ht="33.75" customHeight="1" thickBot="1" x14ac:dyDescent="0.4">
      <c r="A359" s="136"/>
      <c r="B359" s="137"/>
      <c r="C359" s="137"/>
      <c r="D359" s="137"/>
      <c r="E359" s="138"/>
      <c r="F359" s="138"/>
      <c r="G359" s="138"/>
      <c r="H359" s="138"/>
      <c r="I359" s="104"/>
      <c r="J359" s="115"/>
      <c r="K359" s="115"/>
      <c r="L359" s="115"/>
      <c r="M359" s="138"/>
      <c r="N359" s="138"/>
      <c r="O359" s="130"/>
      <c r="P359" s="113"/>
      <c r="Q359" s="130"/>
      <c r="S359" s="113"/>
      <c r="T359" s="114"/>
      <c r="U359" s="114"/>
      <c r="V359" s="134"/>
      <c r="W359" s="431"/>
    </row>
    <row r="360" spans="1:23" s="166" customFormat="1" ht="72" customHeight="1" x14ac:dyDescent="0.35">
      <c r="A360" s="1326" t="s">
        <v>301</v>
      </c>
      <c r="B360" s="1328" t="s">
        <v>302</v>
      </c>
      <c r="C360" s="1328" t="s">
        <v>303</v>
      </c>
      <c r="D360" s="156" t="s">
        <v>304</v>
      </c>
      <c r="E360" s="157" t="s">
        <v>305</v>
      </c>
      <c r="F360" s="156" t="s">
        <v>306</v>
      </c>
      <c r="G360" s="156" t="s">
        <v>307</v>
      </c>
      <c r="H360" s="158" t="s">
        <v>268</v>
      </c>
      <c r="I360" s="158" t="s">
        <v>308</v>
      </c>
      <c r="J360" s="158" t="s">
        <v>309</v>
      </c>
      <c r="K360" s="158" t="s">
        <v>818</v>
      </c>
      <c r="L360" s="158" t="s">
        <v>310</v>
      </c>
      <c r="M360" s="158" t="s">
        <v>311</v>
      </c>
      <c r="N360" s="158" t="s">
        <v>312</v>
      </c>
      <c r="O360" s="158" t="s">
        <v>313</v>
      </c>
      <c r="P360" s="158" t="s">
        <v>314</v>
      </c>
      <c r="Q360" s="158" t="s">
        <v>315</v>
      </c>
      <c r="R360" s="158" t="s">
        <v>316</v>
      </c>
      <c r="S360" s="158" t="s">
        <v>317</v>
      </c>
      <c r="T360" s="158" t="s">
        <v>819</v>
      </c>
      <c r="U360" s="159" t="s">
        <v>319</v>
      </c>
      <c r="V360" s="438"/>
    </row>
    <row r="361" spans="1:23" s="166" customFormat="1" ht="28.5" customHeight="1" thickBot="1" x14ac:dyDescent="0.4">
      <c r="A361" s="1351"/>
      <c r="B361" s="1352"/>
      <c r="C361" s="1352"/>
      <c r="D361" s="160" t="s">
        <v>320</v>
      </c>
      <c r="E361" s="160" t="s">
        <v>321</v>
      </c>
      <c r="F361" s="160" t="s">
        <v>322</v>
      </c>
      <c r="G361" s="160" t="s">
        <v>322</v>
      </c>
      <c r="H361" s="160" t="s">
        <v>28</v>
      </c>
      <c r="I361" s="160" t="s">
        <v>29</v>
      </c>
      <c r="J361" s="160" t="s">
        <v>323</v>
      </c>
      <c r="K361" s="160" t="s">
        <v>324</v>
      </c>
      <c r="L361" s="160" t="s">
        <v>324</v>
      </c>
      <c r="M361" s="160" t="s">
        <v>325</v>
      </c>
      <c r="N361" s="160" t="s">
        <v>324</v>
      </c>
      <c r="O361" s="160" t="s">
        <v>326</v>
      </c>
      <c r="P361" s="160" t="s">
        <v>820</v>
      </c>
      <c r="Q361" s="160" t="s">
        <v>327</v>
      </c>
      <c r="R361" s="160" t="s">
        <v>328</v>
      </c>
      <c r="S361" s="160" t="s">
        <v>329</v>
      </c>
      <c r="T361" s="160" t="s">
        <v>329</v>
      </c>
      <c r="U361" s="439"/>
      <c r="V361" s="438"/>
    </row>
    <row r="362" spans="1:23" ht="15" customHeight="1" x14ac:dyDescent="0.35">
      <c r="A362" s="1349" t="str">
        <f>B356</f>
        <v>urb.m.1</v>
      </c>
      <c r="B362" s="144">
        <v>1</v>
      </c>
      <c r="C362" s="185"/>
      <c r="D362" s="119"/>
      <c r="E362" s="119"/>
      <c r="F362" s="185"/>
      <c r="G362" s="440"/>
      <c r="H362" s="120"/>
      <c r="I362" s="441"/>
      <c r="J362" s="442"/>
      <c r="K362" s="442"/>
      <c r="L362" s="443"/>
      <c r="M362" s="441"/>
      <c r="N362" s="443"/>
      <c r="O362" s="148"/>
      <c r="P362" s="148"/>
      <c r="Q362" s="441"/>
      <c r="R362" s="441"/>
      <c r="S362" s="441"/>
      <c r="T362" s="441"/>
      <c r="U362" s="444"/>
      <c r="V362" s="437"/>
    </row>
    <row r="363" spans="1:23" x14ac:dyDescent="0.35">
      <c r="A363" s="1349"/>
      <c r="B363" s="145">
        <v>2</v>
      </c>
      <c r="C363" s="118"/>
      <c r="D363" s="112"/>
      <c r="E363" s="112"/>
      <c r="F363" s="118"/>
      <c r="G363" s="445"/>
      <c r="H363" s="118"/>
      <c r="I363" s="428"/>
      <c r="J363" s="446"/>
      <c r="K363" s="446"/>
      <c r="L363" s="447"/>
      <c r="M363" s="428"/>
      <c r="N363" s="447"/>
      <c r="O363" s="139"/>
      <c r="P363" s="139"/>
      <c r="Q363" s="428"/>
      <c r="R363" s="428" t="s">
        <v>330</v>
      </c>
      <c r="S363" s="428"/>
      <c r="T363" s="428"/>
      <c r="U363" s="448"/>
      <c r="V363" s="437"/>
    </row>
    <row r="364" spans="1:23" x14ac:dyDescent="0.35">
      <c r="A364" s="1349"/>
      <c r="B364" s="145">
        <v>3</v>
      </c>
      <c r="C364" s="118"/>
      <c r="D364" s="112"/>
      <c r="E364" s="112"/>
      <c r="F364" s="118"/>
      <c r="G364" s="445"/>
      <c r="H364" s="118"/>
      <c r="I364" s="428"/>
      <c r="J364" s="446"/>
      <c r="K364" s="446"/>
      <c r="L364" s="447"/>
      <c r="M364" s="428"/>
      <c r="N364" s="447"/>
      <c r="O364" s="139"/>
      <c r="P364" s="139"/>
      <c r="Q364" s="428"/>
      <c r="R364" s="428"/>
      <c r="S364" s="428"/>
      <c r="T364" s="428"/>
      <c r="U364" s="448"/>
      <c r="V364" s="437"/>
    </row>
    <row r="365" spans="1:23" x14ac:dyDescent="0.35">
      <c r="A365" s="1349"/>
      <c r="B365" s="145">
        <v>4</v>
      </c>
      <c r="C365" s="118"/>
      <c r="D365" s="112"/>
      <c r="E365" s="112"/>
      <c r="F365" s="118"/>
      <c r="G365" s="445"/>
      <c r="H365" s="118"/>
      <c r="I365" s="428"/>
      <c r="J365" s="446"/>
      <c r="K365" s="446"/>
      <c r="L365" s="447"/>
      <c r="M365" s="428"/>
      <c r="N365" s="447"/>
      <c r="O365" s="139"/>
      <c r="P365" s="139"/>
      <c r="Q365" s="428"/>
      <c r="R365" s="428"/>
      <c r="S365" s="428"/>
      <c r="T365" s="428"/>
      <c r="U365" s="448"/>
      <c r="V365" s="437"/>
    </row>
    <row r="366" spans="1:23" x14ac:dyDescent="0.35">
      <c r="A366" s="1349"/>
      <c r="B366" s="145">
        <v>5</v>
      </c>
      <c r="C366" s="118"/>
      <c r="D366" s="112"/>
      <c r="E366" s="112"/>
      <c r="F366" s="118"/>
      <c r="G366" s="445"/>
      <c r="H366" s="118"/>
      <c r="I366" s="428"/>
      <c r="J366" s="446"/>
      <c r="K366" s="446"/>
      <c r="L366" s="447"/>
      <c r="M366" s="428"/>
      <c r="N366" s="447"/>
      <c r="O366" s="139"/>
      <c r="P366" s="139"/>
      <c r="Q366" s="428"/>
      <c r="R366" s="428"/>
      <c r="S366" s="428"/>
      <c r="T366" s="428"/>
      <c r="U366" s="448"/>
      <c r="V366" s="437"/>
    </row>
    <row r="367" spans="1:23" x14ac:dyDescent="0.35">
      <c r="A367" s="1349"/>
      <c r="B367" s="145">
        <v>6</v>
      </c>
      <c r="C367" s="118"/>
      <c r="D367" s="112"/>
      <c r="E367" s="112"/>
      <c r="F367" s="118"/>
      <c r="G367" s="445"/>
      <c r="H367" s="118"/>
      <c r="I367" s="428"/>
      <c r="J367" s="446"/>
      <c r="K367" s="446"/>
      <c r="L367" s="447"/>
      <c r="M367" s="428"/>
      <c r="N367" s="447"/>
      <c r="O367" s="139"/>
      <c r="P367" s="139"/>
      <c r="Q367" s="428"/>
      <c r="R367" s="428"/>
      <c r="S367" s="428"/>
      <c r="T367" s="428"/>
      <c r="U367" s="448"/>
      <c r="V367" s="437"/>
    </row>
    <row r="368" spans="1:23" x14ac:dyDescent="0.35">
      <c r="A368" s="1349"/>
      <c r="B368" s="145">
        <v>7</v>
      </c>
      <c r="C368" s="118"/>
      <c r="D368" s="112"/>
      <c r="E368" s="112"/>
      <c r="F368" s="118"/>
      <c r="G368" s="445"/>
      <c r="H368" s="118"/>
      <c r="I368" s="428"/>
      <c r="J368" s="446"/>
      <c r="K368" s="446"/>
      <c r="L368" s="447"/>
      <c r="M368" s="428"/>
      <c r="N368" s="447"/>
      <c r="O368" s="139"/>
      <c r="P368" s="139"/>
      <c r="Q368" s="428"/>
      <c r="R368" s="428"/>
      <c r="S368" s="428"/>
      <c r="T368" s="428"/>
      <c r="U368" s="448"/>
      <c r="V368" s="437"/>
    </row>
    <row r="369" spans="1:23" x14ac:dyDescent="0.35">
      <c r="A369" s="1349"/>
      <c r="B369" s="145">
        <v>8</v>
      </c>
      <c r="C369" s="118"/>
      <c r="D369" s="112"/>
      <c r="E369" s="112"/>
      <c r="F369" s="118"/>
      <c r="G369" s="445"/>
      <c r="H369" s="118"/>
      <c r="I369" s="428"/>
      <c r="J369" s="446"/>
      <c r="K369" s="446"/>
      <c r="L369" s="447"/>
      <c r="M369" s="428"/>
      <c r="N369" s="447"/>
      <c r="O369" s="139"/>
      <c r="P369" s="139"/>
      <c r="Q369" s="428"/>
      <c r="R369" s="428"/>
      <c r="S369" s="428"/>
      <c r="T369" s="428"/>
      <c r="U369" s="448"/>
      <c r="V369" s="437"/>
    </row>
    <row r="370" spans="1:23" x14ac:dyDescent="0.35">
      <c r="A370" s="1349"/>
      <c r="B370" s="145">
        <v>9</v>
      </c>
      <c r="C370" s="118"/>
      <c r="D370" s="112"/>
      <c r="E370" s="112"/>
      <c r="F370" s="118"/>
      <c r="G370" s="445"/>
      <c r="H370" s="118"/>
      <c r="I370" s="428"/>
      <c r="J370" s="446"/>
      <c r="K370" s="446"/>
      <c r="L370" s="447"/>
      <c r="M370" s="428"/>
      <c r="N370" s="447"/>
      <c r="O370" s="139"/>
      <c r="P370" s="139"/>
      <c r="Q370" s="428"/>
      <c r="R370" s="428"/>
      <c r="S370" s="428"/>
      <c r="T370" s="428"/>
      <c r="U370" s="448"/>
      <c r="V370" s="437"/>
    </row>
    <row r="371" spans="1:23" ht="15" thickBot="1" x14ac:dyDescent="0.4">
      <c r="A371" s="1350"/>
      <c r="B371" s="146">
        <v>10</v>
      </c>
      <c r="C371" s="132"/>
      <c r="D371" s="131"/>
      <c r="E371" s="131"/>
      <c r="F371" s="132"/>
      <c r="G371" s="449"/>
      <c r="H371" s="132"/>
      <c r="I371" s="450"/>
      <c r="J371" s="451"/>
      <c r="K371" s="451"/>
      <c r="L371" s="452"/>
      <c r="M371" s="450"/>
      <c r="N371" s="452"/>
      <c r="O371" s="140"/>
      <c r="P371" s="140"/>
      <c r="Q371" s="450"/>
      <c r="R371" s="450"/>
      <c r="S371" s="450"/>
      <c r="T371" s="450"/>
      <c r="U371" s="453"/>
      <c r="V371" s="437"/>
    </row>
    <row r="372" spans="1:23" ht="25" thickBot="1" x14ac:dyDescent="0.4">
      <c r="A372" s="564"/>
      <c r="C372" s="565"/>
      <c r="D372" s="566"/>
      <c r="E372" s="424" t="s">
        <v>331</v>
      </c>
      <c r="F372" s="425">
        <f>COUNTA(F362:F371)</f>
        <v>0</v>
      </c>
      <c r="G372" s="426">
        <f>COUNTA(G362:G371)</f>
        <v>0</v>
      </c>
      <c r="H372" s="565"/>
      <c r="I372" s="431"/>
      <c r="J372" s="567"/>
      <c r="K372" s="567"/>
      <c r="L372" s="568"/>
      <c r="M372" s="1354" t="s">
        <v>563</v>
      </c>
      <c r="N372" s="1355"/>
      <c r="O372" s="747">
        <f>SUM(O362:O371)</f>
        <v>0</v>
      </c>
      <c r="P372" s="748">
        <f>SUM(P362:P371)</f>
        <v>0</v>
      </c>
      <c r="Q372" s="431"/>
      <c r="S372" s="113"/>
      <c r="T372" s="117"/>
      <c r="U372" s="531"/>
      <c r="V372" s="455"/>
      <c r="W372" s="454"/>
    </row>
    <row r="373" spans="1:23" ht="15" thickBot="1" x14ac:dyDescent="0.4">
      <c r="A373" s="456"/>
      <c r="B373" s="457"/>
      <c r="C373" s="407"/>
      <c r="D373" s="407"/>
      <c r="E373" s="407"/>
      <c r="F373" s="457"/>
      <c r="G373" s="407"/>
      <c r="H373" s="407"/>
      <c r="I373" s="457"/>
      <c r="J373" s="457"/>
      <c r="K373" s="457"/>
      <c r="L373" s="407"/>
      <c r="M373" s="407"/>
      <c r="N373" s="407"/>
      <c r="O373" s="407"/>
      <c r="P373" s="407"/>
      <c r="Q373" s="407"/>
      <c r="R373" s="407"/>
      <c r="S373" s="407"/>
      <c r="T373" s="458"/>
      <c r="U373" s="407"/>
      <c r="V373" s="459"/>
    </row>
    <row r="374" spans="1:23" ht="15" thickBot="1" x14ac:dyDescent="0.4">
      <c r="A374" s="432"/>
      <c r="B374" s="433"/>
      <c r="C374" s="434"/>
      <c r="D374" s="434"/>
      <c r="E374" s="434"/>
      <c r="F374" s="433"/>
      <c r="G374" s="434"/>
      <c r="H374" s="434"/>
      <c r="I374" s="433"/>
      <c r="J374" s="433"/>
      <c r="K374" s="433"/>
      <c r="L374" s="434"/>
      <c r="M374" s="434"/>
      <c r="N374" s="434"/>
      <c r="O374" s="434"/>
      <c r="P374" s="434"/>
      <c r="Q374" s="434"/>
      <c r="R374" s="434"/>
      <c r="S374" s="434"/>
      <c r="T374" s="434"/>
      <c r="U374" s="434"/>
      <c r="V374" s="435"/>
    </row>
    <row r="375" spans="1:23" ht="28.5" customHeight="1" thickBot="1" x14ac:dyDescent="0.4">
      <c r="A375" s="155" t="s">
        <v>9</v>
      </c>
      <c r="B375" s="1317" t="s">
        <v>32</v>
      </c>
      <c r="C375" s="1318"/>
      <c r="E375" s="1312" t="s">
        <v>294</v>
      </c>
      <c r="F375" s="1314"/>
      <c r="G375" s="1315">
        <f>VLOOKUP(B375,'Urbano.Piano inv. forn'!$D$41:$H$70,3,FALSE)</f>
        <v>0</v>
      </c>
      <c r="H375" s="1316"/>
      <c r="I375" s="104"/>
      <c r="J375" s="1312" t="s">
        <v>295</v>
      </c>
      <c r="K375" s="1313"/>
      <c r="L375" s="1314"/>
      <c r="M375" s="1315">
        <f>VLOOKUP(B375,'Urbano.Piano inv. forn'!$D$41:$H$70,4,FALSE)</f>
        <v>0</v>
      </c>
      <c r="N375" s="1316"/>
      <c r="P375" s="162" t="s">
        <v>296</v>
      </c>
      <c r="Q375" s="436"/>
      <c r="S375" s="163" t="s">
        <v>297</v>
      </c>
      <c r="T375" s="1171"/>
      <c r="U375" s="1173"/>
      <c r="V375" s="437"/>
    </row>
    <row r="376" spans="1:23" ht="13.5" customHeight="1" thickBot="1" x14ac:dyDescent="0.4">
      <c r="A376" s="133"/>
      <c r="B376" s="114"/>
      <c r="C376" s="114"/>
      <c r="E376" s="115"/>
      <c r="F376" s="115"/>
      <c r="G376" s="116"/>
      <c r="H376" s="116"/>
      <c r="I376" s="104"/>
      <c r="J376" s="115"/>
      <c r="K376" s="115"/>
      <c r="L376" s="115"/>
      <c r="M376" s="116"/>
      <c r="N376" s="116"/>
      <c r="P376" s="117"/>
      <c r="S376" s="113"/>
      <c r="T376" s="431"/>
      <c r="V376" s="134"/>
      <c r="W376" s="431"/>
    </row>
    <row r="377" spans="1:23" ht="33.75" customHeight="1" thickBot="1" x14ac:dyDescent="0.4">
      <c r="A377" s="1343" t="s">
        <v>298</v>
      </c>
      <c r="B377" s="1344"/>
      <c r="C377" s="1344"/>
      <c r="D377" s="1345"/>
      <c r="E377" s="1346">
        <f>VLOOKUP(B375,'Urbano.Piano inv. forn'!$D$41:$V$70,17,FALSE)</f>
        <v>0</v>
      </c>
      <c r="F377" s="1347"/>
      <c r="G377" s="1347"/>
      <c r="H377" s="1348"/>
      <c r="I377" s="104"/>
      <c r="J377" s="1343" t="s">
        <v>53</v>
      </c>
      <c r="K377" s="1353"/>
      <c r="L377" s="1344"/>
      <c r="M377" s="1346">
        <f>VLOOKUP(B375,'Urbano.Piano inv. forn'!$D$41:$V$70,19,FALSE)</f>
        <v>0</v>
      </c>
      <c r="N377" s="1348"/>
      <c r="O377" s="130"/>
      <c r="P377" s="161" t="s">
        <v>299</v>
      </c>
      <c r="Q377" s="135">
        <f>M377+E377</f>
        <v>0</v>
      </c>
      <c r="S377" s="163" t="s">
        <v>300</v>
      </c>
      <c r="T377" s="1171"/>
      <c r="U377" s="1173"/>
      <c r="V377" s="134"/>
      <c r="W377" s="431"/>
    </row>
    <row r="378" spans="1:23" ht="33.75" customHeight="1" thickBot="1" x14ac:dyDescent="0.4">
      <c r="A378" s="136"/>
      <c r="B378" s="137"/>
      <c r="C378" s="137"/>
      <c r="D378" s="137"/>
      <c r="E378" s="138"/>
      <c r="F378" s="138"/>
      <c r="G378" s="138"/>
      <c r="H378" s="138"/>
      <c r="I378" s="104"/>
      <c r="J378" s="115"/>
      <c r="K378" s="115"/>
      <c r="L378" s="115"/>
      <c r="M378" s="138"/>
      <c r="N378" s="138"/>
      <c r="O378" s="130"/>
      <c r="P378" s="113"/>
      <c r="Q378" s="130"/>
      <c r="S378" s="113"/>
      <c r="T378" s="114"/>
      <c r="U378" s="114"/>
      <c r="V378" s="134"/>
      <c r="W378" s="431"/>
    </row>
    <row r="379" spans="1:23" s="166" customFormat="1" ht="72" customHeight="1" x14ac:dyDescent="0.35">
      <c r="A379" s="1326" t="s">
        <v>301</v>
      </c>
      <c r="B379" s="1328" t="s">
        <v>302</v>
      </c>
      <c r="C379" s="1328" t="s">
        <v>303</v>
      </c>
      <c r="D379" s="156" t="s">
        <v>304</v>
      </c>
      <c r="E379" s="157" t="s">
        <v>305</v>
      </c>
      <c r="F379" s="156" t="s">
        <v>306</v>
      </c>
      <c r="G379" s="156" t="s">
        <v>307</v>
      </c>
      <c r="H379" s="158" t="s">
        <v>268</v>
      </c>
      <c r="I379" s="158" t="s">
        <v>308</v>
      </c>
      <c r="J379" s="158" t="s">
        <v>309</v>
      </c>
      <c r="K379" s="158" t="s">
        <v>818</v>
      </c>
      <c r="L379" s="158" t="s">
        <v>310</v>
      </c>
      <c r="M379" s="158" t="s">
        <v>311</v>
      </c>
      <c r="N379" s="158" t="s">
        <v>312</v>
      </c>
      <c r="O379" s="158" t="s">
        <v>313</v>
      </c>
      <c r="P379" s="158" t="s">
        <v>314</v>
      </c>
      <c r="Q379" s="158" t="s">
        <v>315</v>
      </c>
      <c r="R379" s="158" t="s">
        <v>316</v>
      </c>
      <c r="S379" s="158" t="s">
        <v>317</v>
      </c>
      <c r="T379" s="158" t="s">
        <v>819</v>
      </c>
      <c r="U379" s="159" t="s">
        <v>319</v>
      </c>
      <c r="V379" s="438"/>
    </row>
    <row r="380" spans="1:23" s="166" customFormat="1" ht="28.5" customHeight="1" thickBot="1" x14ac:dyDescent="0.4">
      <c r="A380" s="1351"/>
      <c r="B380" s="1352"/>
      <c r="C380" s="1352"/>
      <c r="D380" s="160" t="s">
        <v>320</v>
      </c>
      <c r="E380" s="160" t="s">
        <v>321</v>
      </c>
      <c r="F380" s="160" t="s">
        <v>322</v>
      </c>
      <c r="G380" s="160" t="s">
        <v>322</v>
      </c>
      <c r="H380" s="160" t="s">
        <v>28</v>
      </c>
      <c r="I380" s="160" t="s">
        <v>29</v>
      </c>
      <c r="J380" s="160" t="s">
        <v>323</v>
      </c>
      <c r="K380" s="160" t="s">
        <v>324</v>
      </c>
      <c r="L380" s="160" t="s">
        <v>324</v>
      </c>
      <c r="M380" s="160" t="s">
        <v>325</v>
      </c>
      <c r="N380" s="160" t="s">
        <v>324</v>
      </c>
      <c r="O380" s="160" t="s">
        <v>326</v>
      </c>
      <c r="P380" s="160" t="s">
        <v>820</v>
      </c>
      <c r="Q380" s="160" t="s">
        <v>327</v>
      </c>
      <c r="R380" s="160" t="s">
        <v>328</v>
      </c>
      <c r="S380" s="160" t="s">
        <v>329</v>
      </c>
      <c r="T380" s="160" t="s">
        <v>329</v>
      </c>
      <c r="U380" s="439"/>
      <c r="V380" s="438"/>
    </row>
    <row r="381" spans="1:23" ht="15" customHeight="1" x14ac:dyDescent="0.35">
      <c r="A381" s="1349" t="str">
        <f>B375</f>
        <v>urb.m.1</v>
      </c>
      <c r="B381" s="144">
        <v>1</v>
      </c>
      <c r="C381" s="185"/>
      <c r="D381" s="119"/>
      <c r="E381" s="119"/>
      <c r="F381" s="185"/>
      <c r="G381" s="440"/>
      <c r="H381" s="120"/>
      <c r="I381" s="441"/>
      <c r="J381" s="442"/>
      <c r="K381" s="442"/>
      <c r="L381" s="443"/>
      <c r="M381" s="441"/>
      <c r="N381" s="443"/>
      <c r="O381" s="148"/>
      <c r="P381" s="148"/>
      <c r="Q381" s="441"/>
      <c r="R381" s="441"/>
      <c r="S381" s="441"/>
      <c r="T381" s="441"/>
      <c r="U381" s="444"/>
      <c r="V381" s="437"/>
    </row>
    <row r="382" spans="1:23" x14ac:dyDescent="0.35">
      <c r="A382" s="1349"/>
      <c r="B382" s="145">
        <v>2</v>
      </c>
      <c r="C382" s="118"/>
      <c r="D382" s="112"/>
      <c r="E382" s="112"/>
      <c r="F382" s="118"/>
      <c r="G382" s="445"/>
      <c r="H382" s="118"/>
      <c r="I382" s="428"/>
      <c r="J382" s="446"/>
      <c r="K382" s="446"/>
      <c r="L382" s="447"/>
      <c r="M382" s="428"/>
      <c r="N382" s="447"/>
      <c r="O382" s="139"/>
      <c r="P382" s="139"/>
      <c r="Q382" s="428"/>
      <c r="R382" s="428" t="s">
        <v>330</v>
      </c>
      <c r="S382" s="428"/>
      <c r="T382" s="428"/>
      <c r="U382" s="448"/>
      <c r="V382" s="437"/>
    </row>
    <row r="383" spans="1:23" x14ac:dyDescent="0.35">
      <c r="A383" s="1349"/>
      <c r="B383" s="145">
        <v>3</v>
      </c>
      <c r="C383" s="118"/>
      <c r="D383" s="112"/>
      <c r="E383" s="112"/>
      <c r="F383" s="118"/>
      <c r="G383" s="445"/>
      <c r="H383" s="118"/>
      <c r="I383" s="428"/>
      <c r="J383" s="446"/>
      <c r="K383" s="446"/>
      <c r="L383" s="447"/>
      <c r="M383" s="428"/>
      <c r="N383" s="447"/>
      <c r="O383" s="139"/>
      <c r="P383" s="139"/>
      <c r="Q383" s="428"/>
      <c r="R383" s="428"/>
      <c r="S383" s="428"/>
      <c r="T383" s="428"/>
      <c r="U383" s="448"/>
      <c r="V383" s="437"/>
    </row>
    <row r="384" spans="1:23" x14ac:dyDescent="0.35">
      <c r="A384" s="1349"/>
      <c r="B384" s="145">
        <v>4</v>
      </c>
      <c r="C384" s="118"/>
      <c r="D384" s="112"/>
      <c r="E384" s="112"/>
      <c r="F384" s="118"/>
      <c r="G384" s="445"/>
      <c r="H384" s="118"/>
      <c r="I384" s="428"/>
      <c r="J384" s="446"/>
      <c r="K384" s="446"/>
      <c r="L384" s="447"/>
      <c r="M384" s="428"/>
      <c r="N384" s="447"/>
      <c r="O384" s="139"/>
      <c r="P384" s="139"/>
      <c r="Q384" s="428"/>
      <c r="R384" s="428"/>
      <c r="S384" s="428"/>
      <c r="T384" s="428"/>
      <c r="U384" s="448"/>
      <c r="V384" s="437"/>
    </row>
    <row r="385" spans="1:23" x14ac:dyDescent="0.35">
      <c r="A385" s="1349"/>
      <c r="B385" s="145">
        <v>5</v>
      </c>
      <c r="C385" s="118"/>
      <c r="D385" s="112"/>
      <c r="E385" s="112"/>
      <c r="F385" s="118"/>
      <c r="G385" s="445"/>
      <c r="H385" s="118"/>
      <c r="I385" s="428"/>
      <c r="J385" s="446"/>
      <c r="K385" s="446"/>
      <c r="L385" s="447"/>
      <c r="M385" s="428"/>
      <c r="N385" s="447"/>
      <c r="O385" s="139"/>
      <c r="P385" s="139"/>
      <c r="Q385" s="428"/>
      <c r="R385" s="428"/>
      <c r="S385" s="428"/>
      <c r="T385" s="428"/>
      <c r="U385" s="448"/>
      <c r="V385" s="437"/>
    </row>
    <row r="386" spans="1:23" x14ac:dyDescent="0.35">
      <c r="A386" s="1349"/>
      <c r="B386" s="145">
        <v>6</v>
      </c>
      <c r="C386" s="118"/>
      <c r="D386" s="112"/>
      <c r="E386" s="112"/>
      <c r="F386" s="118"/>
      <c r="G386" s="445"/>
      <c r="H386" s="118"/>
      <c r="I386" s="428"/>
      <c r="J386" s="446"/>
      <c r="K386" s="446"/>
      <c r="L386" s="447"/>
      <c r="M386" s="428"/>
      <c r="N386" s="447"/>
      <c r="O386" s="139"/>
      <c r="P386" s="139"/>
      <c r="Q386" s="428"/>
      <c r="R386" s="428"/>
      <c r="S386" s="428"/>
      <c r="T386" s="428"/>
      <c r="U386" s="448"/>
      <c r="V386" s="437"/>
    </row>
    <row r="387" spans="1:23" x14ac:dyDescent="0.35">
      <c r="A387" s="1349"/>
      <c r="B387" s="145">
        <v>7</v>
      </c>
      <c r="C387" s="118"/>
      <c r="D387" s="112"/>
      <c r="E387" s="112"/>
      <c r="F387" s="118"/>
      <c r="G387" s="445"/>
      <c r="H387" s="118"/>
      <c r="I387" s="428"/>
      <c r="J387" s="446"/>
      <c r="K387" s="446"/>
      <c r="L387" s="447"/>
      <c r="M387" s="428"/>
      <c r="N387" s="447"/>
      <c r="O387" s="139"/>
      <c r="P387" s="139"/>
      <c r="Q387" s="428"/>
      <c r="R387" s="428"/>
      <c r="S387" s="428"/>
      <c r="T387" s="428"/>
      <c r="U387" s="448"/>
      <c r="V387" s="437"/>
    </row>
    <row r="388" spans="1:23" x14ac:dyDescent="0.35">
      <c r="A388" s="1349"/>
      <c r="B388" s="145">
        <v>8</v>
      </c>
      <c r="C388" s="118"/>
      <c r="D388" s="112"/>
      <c r="E388" s="112"/>
      <c r="F388" s="118"/>
      <c r="G388" s="445"/>
      <c r="H388" s="118"/>
      <c r="I388" s="428"/>
      <c r="J388" s="446"/>
      <c r="K388" s="446"/>
      <c r="L388" s="447"/>
      <c r="M388" s="428"/>
      <c r="N388" s="447"/>
      <c r="O388" s="139"/>
      <c r="P388" s="139"/>
      <c r="Q388" s="428"/>
      <c r="R388" s="428"/>
      <c r="S388" s="428"/>
      <c r="T388" s="428"/>
      <c r="U388" s="448"/>
      <c r="V388" s="437"/>
    </row>
    <row r="389" spans="1:23" x14ac:dyDescent="0.35">
      <c r="A389" s="1349"/>
      <c r="B389" s="145">
        <v>9</v>
      </c>
      <c r="C389" s="118"/>
      <c r="D389" s="112"/>
      <c r="E389" s="112"/>
      <c r="F389" s="118"/>
      <c r="G389" s="445"/>
      <c r="H389" s="118"/>
      <c r="I389" s="428"/>
      <c r="J389" s="446"/>
      <c r="K389" s="446"/>
      <c r="L389" s="447"/>
      <c r="M389" s="428"/>
      <c r="N389" s="447"/>
      <c r="O389" s="139"/>
      <c r="P389" s="139"/>
      <c r="Q389" s="428"/>
      <c r="R389" s="428"/>
      <c r="S389" s="428"/>
      <c r="T389" s="428"/>
      <c r="U389" s="448"/>
      <c r="V389" s="437"/>
    </row>
    <row r="390" spans="1:23" ht="15" thickBot="1" x14ac:dyDescent="0.4">
      <c r="A390" s="1350"/>
      <c r="B390" s="146">
        <v>10</v>
      </c>
      <c r="C390" s="132"/>
      <c r="D390" s="131"/>
      <c r="E390" s="131"/>
      <c r="F390" s="132"/>
      <c r="G390" s="449"/>
      <c r="H390" s="132"/>
      <c r="I390" s="450"/>
      <c r="J390" s="451"/>
      <c r="K390" s="451"/>
      <c r="L390" s="452"/>
      <c r="M390" s="450"/>
      <c r="N390" s="452"/>
      <c r="O390" s="140"/>
      <c r="P390" s="140"/>
      <c r="Q390" s="450"/>
      <c r="R390" s="450"/>
      <c r="S390" s="450"/>
      <c r="T390" s="450"/>
      <c r="U390" s="453"/>
      <c r="V390" s="437"/>
    </row>
    <row r="391" spans="1:23" ht="25" thickBot="1" x14ac:dyDescent="0.4">
      <c r="A391" s="564"/>
      <c r="C391" s="565"/>
      <c r="D391" s="566"/>
      <c r="E391" s="424" t="s">
        <v>331</v>
      </c>
      <c r="F391" s="425">
        <f>COUNTA(F381:F390)</f>
        <v>0</v>
      </c>
      <c r="G391" s="426">
        <f>COUNTA(G381:G390)</f>
        <v>0</v>
      </c>
      <c r="H391" s="565"/>
      <c r="I391" s="431"/>
      <c r="J391" s="567"/>
      <c r="K391" s="567"/>
      <c r="L391" s="568"/>
      <c r="M391" s="1354" t="s">
        <v>563</v>
      </c>
      <c r="N391" s="1355"/>
      <c r="O391" s="747">
        <f>SUM(O381:O390)</f>
        <v>0</v>
      </c>
      <c r="P391" s="748">
        <f>SUM(P381:P390)</f>
        <v>0</v>
      </c>
      <c r="Q391" s="431"/>
      <c r="S391" s="113"/>
      <c r="T391" s="117"/>
      <c r="U391" s="531"/>
      <c r="V391" s="455"/>
      <c r="W391" s="454"/>
    </row>
    <row r="392" spans="1:23" ht="15" thickBot="1" x14ac:dyDescent="0.4">
      <c r="A392" s="456"/>
      <c r="B392" s="457"/>
      <c r="C392" s="407"/>
      <c r="D392" s="407"/>
      <c r="E392" s="407"/>
      <c r="F392" s="457"/>
      <c r="G392" s="407"/>
      <c r="H392" s="407"/>
      <c r="I392" s="457"/>
      <c r="J392" s="457"/>
      <c r="K392" s="457"/>
      <c r="L392" s="407"/>
      <c r="M392" s="407"/>
      <c r="N392" s="407"/>
      <c r="O392" s="407"/>
      <c r="P392" s="407"/>
      <c r="Q392" s="407"/>
      <c r="R392" s="407"/>
      <c r="S392" s="407"/>
      <c r="T392" s="458"/>
      <c r="U392" s="407"/>
      <c r="V392" s="459"/>
    </row>
    <row r="393" spans="1:23" ht="15" thickBot="1" x14ac:dyDescent="0.4">
      <c r="A393" s="432"/>
      <c r="B393" s="433"/>
      <c r="C393" s="434"/>
      <c r="D393" s="434"/>
      <c r="E393" s="434"/>
      <c r="F393" s="433"/>
      <c r="G393" s="434"/>
      <c r="H393" s="434"/>
      <c r="I393" s="433"/>
      <c r="J393" s="433"/>
      <c r="K393" s="433"/>
      <c r="L393" s="434"/>
      <c r="M393" s="434"/>
      <c r="N393" s="434"/>
      <c r="O393" s="434"/>
      <c r="P393" s="434"/>
      <c r="Q393" s="434"/>
      <c r="R393" s="434"/>
      <c r="S393" s="434"/>
      <c r="T393" s="434"/>
      <c r="U393" s="434"/>
      <c r="V393" s="435"/>
    </row>
    <row r="394" spans="1:23" ht="28.5" customHeight="1" thickBot="1" x14ac:dyDescent="0.4">
      <c r="A394" s="155" t="s">
        <v>9</v>
      </c>
      <c r="B394" s="1317" t="s">
        <v>32</v>
      </c>
      <c r="C394" s="1318"/>
      <c r="E394" s="1312" t="s">
        <v>294</v>
      </c>
      <c r="F394" s="1314"/>
      <c r="G394" s="1315">
        <f>VLOOKUP(B394,'Urbano.Piano inv. forn'!$D$41:$H$70,3,FALSE)</f>
        <v>0</v>
      </c>
      <c r="H394" s="1316"/>
      <c r="I394" s="104"/>
      <c r="J394" s="1312" t="s">
        <v>295</v>
      </c>
      <c r="K394" s="1313"/>
      <c r="L394" s="1314"/>
      <c r="M394" s="1315">
        <f>VLOOKUP(B394,'Urbano.Piano inv. forn'!$D$41:$H$70,4,FALSE)</f>
        <v>0</v>
      </c>
      <c r="N394" s="1316"/>
      <c r="P394" s="162" t="s">
        <v>296</v>
      </c>
      <c r="Q394" s="436"/>
      <c r="S394" s="163" t="s">
        <v>297</v>
      </c>
      <c r="T394" s="1171"/>
      <c r="U394" s="1173"/>
      <c r="V394" s="437"/>
    </row>
    <row r="395" spans="1:23" ht="13.5" customHeight="1" thickBot="1" x14ac:dyDescent="0.4">
      <c r="A395" s="133"/>
      <c r="B395" s="114"/>
      <c r="C395" s="114"/>
      <c r="E395" s="115"/>
      <c r="F395" s="115"/>
      <c r="G395" s="116"/>
      <c r="H395" s="116"/>
      <c r="I395" s="104"/>
      <c r="J395" s="115"/>
      <c r="K395" s="115"/>
      <c r="L395" s="115"/>
      <c r="M395" s="116"/>
      <c r="N395" s="116"/>
      <c r="P395" s="117"/>
      <c r="S395" s="113"/>
      <c r="T395" s="431"/>
      <c r="V395" s="134"/>
      <c r="W395" s="431"/>
    </row>
    <row r="396" spans="1:23" ht="33.75" customHeight="1" thickBot="1" x14ac:dyDescent="0.4">
      <c r="A396" s="1343" t="s">
        <v>298</v>
      </c>
      <c r="B396" s="1344"/>
      <c r="C396" s="1344"/>
      <c r="D396" s="1345"/>
      <c r="E396" s="1346">
        <f>VLOOKUP(B394,'Urbano.Piano inv. forn'!$D$41:$V$70,17,FALSE)</f>
        <v>0</v>
      </c>
      <c r="F396" s="1347"/>
      <c r="G396" s="1347"/>
      <c r="H396" s="1348"/>
      <c r="I396" s="104"/>
      <c r="J396" s="1343" t="s">
        <v>53</v>
      </c>
      <c r="K396" s="1353"/>
      <c r="L396" s="1344"/>
      <c r="M396" s="1346">
        <f>VLOOKUP(B394,'Urbano.Piano inv. forn'!$D$41:$V$70,19,FALSE)</f>
        <v>0</v>
      </c>
      <c r="N396" s="1348"/>
      <c r="O396" s="130"/>
      <c r="P396" s="161" t="s">
        <v>299</v>
      </c>
      <c r="Q396" s="135">
        <f>M396+E396</f>
        <v>0</v>
      </c>
      <c r="S396" s="163" t="s">
        <v>300</v>
      </c>
      <c r="T396" s="1171"/>
      <c r="U396" s="1173"/>
      <c r="V396" s="134"/>
      <c r="W396" s="431"/>
    </row>
    <row r="397" spans="1:23" ht="33.75" customHeight="1" thickBot="1" x14ac:dyDescent="0.4">
      <c r="A397" s="136"/>
      <c r="B397" s="137"/>
      <c r="C397" s="137"/>
      <c r="D397" s="137"/>
      <c r="E397" s="138"/>
      <c r="F397" s="138"/>
      <c r="G397" s="138"/>
      <c r="H397" s="138"/>
      <c r="I397" s="104"/>
      <c r="J397" s="115"/>
      <c r="K397" s="115"/>
      <c r="L397" s="115"/>
      <c r="M397" s="138"/>
      <c r="N397" s="138"/>
      <c r="O397" s="130"/>
      <c r="P397" s="113"/>
      <c r="Q397" s="130"/>
      <c r="S397" s="113"/>
      <c r="T397" s="114"/>
      <c r="U397" s="114"/>
      <c r="V397" s="134"/>
      <c r="W397" s="431"/>
    </row>
    <row r="398" spans="1:23" s="166" customFormat="1" ht="72" customHeight="1" x14ac:dyDescent="0.35">
      <c r="A398" s="1326" t="s">
        <v>301</v>
      </c>
      <c r="B398" s="1328" t="s">
        <v>302</v>
      </c>
      <c r="C398" s="1328" t="s">
        <v>303</v>
      </c>
      <c r="D398" s="156" t="s">
        <v>304</v>
      </c>
      <c r="E398" s="157" t="s">
        <v>305</v>
      </c>
      <c r="F398" s="156" t="s">
        <v>306</v>
      </c>
      <c r="G398" s="156" t="s">
        <v>307</v>
      </c>
      <c r="H398" s="158" t="s">
        <v>268</v>
      </c>
      <c r="I398" s="158" t="s">
        <v>308</v>
      </c>
      <c r="J398" s="158" t="s">
        <v>309</v>
      </c>
      <c r="K398" s="158" t="s">
        <v>818</v>
      </c>
      <c r="L398" s="158" t="s">
        <v>310</v>
      </c>
      <c r="M398" s="158" t="s">
        <v>311</v>
      </c>
      <c r="N398" s="158" t="s">
        <v>312</v>
      </c>
      <c r="O398" s="158" t="s">
        <v>313</v>
      </c>
      <c r="P398" s="158" t="s">
        <v>314</v>
      </c>
      <c r="Q398" s="158" t="s">
        <v>315</v>
      </c>
      <c r="R398" s="158" t="s">
        <v>316</v>
      </c>
      <c r="S398" s="158" t="s">
        <v>317</v>
      </c>
      <c r="T398" s="158" t="s">
        <v>819</v>
      </c>
      <c r="U398" s="159" t="s">
        <v>319</v>
      </c>
      <c r="V398" s="438"/>
    </row>
    <row r="399" spans="1:23" s="166" customFormat="1" ht="28.5" customHeight="1" thickBot="1" x14ac:dyDescent="0.4">
      <c r="A399" s="1351"/>
      <c r="B399" s="1352"/>
      <c r="C399" s="1352"/>
      <c r="D399" s="160" t="s">
        <v>320</v>
      </c>
      <c r="E399" s="160" t="s">
        <v>321</v>
      </c>
      <c r="F399" s="160" t="s">
        <v>322</v>
      </c>
      <c r="G399" s="160" t="s">
        <v>322</v>
      </c>
      <c r="H399" s="160" t="s">
        <v>28</v>
      </c>
      <c r="I399" s="160" t="s">
        <v>29</v>
      </c>
      <c r="J399" s="160" t="s">
        <v>323</v>
      </c>
      <c r="K399" s="160" t="s">
        <v>324</v>
      </c>
      <c r="L399" s="160" t="s">
        <v>324</v>
      </c>
      <c r="M399" s="160" t="s">
        <v>325</v>
      </c>
      <c r="N399" s="160" t="s">
        <v>324</v>
      </c>
      <c r="O399" s="160" t="s">
        <v>326</v>
      </c>
      <c r="P399" s="160" t="s">
        <v>820</v>
      </c>
      <c r="Q399" s="160" t="s">
        <v>327</v>
      </c>
      <c r="R399" s="160" t="s">
        <v>328</v>
      </c>
      <c r="S399" s="160" t="s">
        <v>329</v>
      </c>
      <c r="T399" s="160" t="s">
        <v>329</v>
      </c>
      <c r="U399" s="439"/>
      <c r="V399" s="438"/>
    </row>
    <row r="400" spans="1:23" ht="15" customHeight="1" x14ac:dyDescent="0.35">
      <c r="A400" s="1349" t="str">
        <f>B394</f>
        <v>urb.m.1</v>
      </c>
      <c r="B400" s="144">
        <v>1</v>
      </c>
      <c r="C400" s="185"/>
      <c r="D400" s="119"/>
      <c r="E400" s="119"/>
      <c r="F400" s="185"/>
      <c r="G400" s="440"/>
      <c r="H400" s="120"/>
      <c r="I400" s="441"/>
      <c r="J400" s="442"/>
      <c r="K400" s="442"/>
      <c r="L400" s="443"/>
      <c r="M400" s="441"/>
      <c r="N400" s="443"/>
      <c r="O400" s="148"/>
      <c r="P400" s="148"/>
      <c r="Q400" s="441"/>
      <c r="R400" s="441"/>
      <c r="S400" s="441"/>
      <c r="T400" s="441"/>
      <c r="U400" s="444"/>
      <c r="V400" s="437"/>
    </row>
    <row r="401" spans="1:23" x14ac:dyDescent="0.35">
      <c r="A401" s="1349"/>
      <c r="B401" s="145">
        <v>2</v>
      </c>
      <c r="C401" s="118"/>
      <c r="D401" s="112"/>
      <c r="E401" s="112"/>
      <c r="F401" s="118"/>
      <c r="G401" s="445"/>
      <c r="H401" s="118"/>
      <c r="I401" s="428"/>
      <c r="J401" s="446"/>
      <c r="K401" s="446"/>
      <c r="L401" s="447"/>
      <c r="M401" s="428"/>
      <c r="N401" s="447"/>
      <c r="O401" s="139"/>
      <c r="P401" s="139"/>
      <c r="Q401" s="428"/>
      <c r="R401" s="428" t="s">
        <v>330</v>
      </c>
      <c r="S401" s="428"/>
      <c r="T401" s="428"/>
      <c r="U401" s="448"/>
      <c r="V401" s="437"/>
    </row>
    <row r="402" spans="1:23" x14ac:dyDescent="0.35">
      <c r="A402" s="1349"/>
      <c r="B402" s="145">
        <v>3</v>
      </c>
      <c r="C402" s="118"/>
      <c r="D402" s="112"/>
      <c r="E402" s="112"/>
      <c r="F402" s="118"/>
      <c r="G402" s="445"/>
      <c r="H402" s="118"/>
      <c r="I402" s="428"/>
      <c r="J402" s="446"/>
      <c r="K402" s="446"/>
      <c r="L402" s="447"/>
      <c r="M402" s="428"/>
      <c r="N402" s="447"/>
      <c r="O402" s="139"/>
      <c r="P402" s="139"/>
      <c r="Q402" s="428"/>
      <c r="R402" s="428"/>
      <c r="S402" s="428"/>
      <c r="T402" s="428"/>
      <c r="U402" s="448"/>
      <c r="V402" s="437"/>
    </row>
    <row r="403" spans="1:23" x14ac:dyDescent="0.35">
      <c r="A403" s="1349"/>
      <c r="B403" s="145">
        <v>4</v>
      </c>
      <c r="C403" s="118"/>
      <c r="D403" s="112"/>
      <c r="E403" s="112"/>
      <c r="F403" s="118"/>
      <c r="G403" s="445"/>
      <c r="H403" s="118"/>
      <c r="I403" s="428"/>
      <c r="J403" s="446"/>
      <c r="K403" s="446"/>
      <c r="L403" s="447"/>
      <c r="M403" s="428"/>
      <c r="N403" s="447"/>
      <c r="O403" s="139"/>
      <c r="P403" s="139"/>
      <c r="Q403" s="428"/>
      <c r="R403" s="428"/>
      <c r="S403" s="428"/>
      <c r="T403" s="428"/>
      <c r="U403" s="448"/>
      <c r="V403" s="437"/>
    </row>
    <row r="404" spans="1:23" x14ac:dyDescent="0.35">
      <c r="A404" s="1349"/>
      <c r="B404" s="145">
        <v>5</v>
      </c>
      <c r="C404" s="118"/>
      <c r="D404" s="112"/>
      <c r="E404" s="112"/>
      <c r="F404" s="118"/>
      <c r="G404" s="445"/>
      <c r="H404" s="118"/>
      <c r="I404" s="428"/>
      <c r="J404" s="446"/>
      <c r="K404" s="446"/>
      <c r="L404" s="447"/>
      <c r="M404" s="428"/>
      <c r="N404" s="447"/>
      <c r="O404" s="139"/>
      <c r="P404" s="139"/>
      <c r="Q404" s="428"/>
      <c r="R404" s="428"/>
      <c r="S404" s="428"/>
      <c r="T404" s="428"/>
      <c r="U404" s="448"/>
      <c r="V404" s="437"/>
    </row>
    <row r="405" spans="1:23" x14ac:dyDescent="0.35">
      <c r="A405" s="1349"/>
      <c r="B405" s="145">
        <v>6</v>
      </c>
      <c r="C405" s="118"/>
      <c r="D405" s="112"/>
      <c r="E405" s="112"/>
      <c r="F405" s="118"/>
      <c r="G405" s="445"/>
      <c r="H405" s="118"/>
      <c r="I405" s="428"/>
      <c r="J405" s="446"/>
      <c r="K405" s="446"/>
      <c r="L405" s="447"/>
      <c r="M405" s="428"/>
      <c r="N405" s="447"/>
      <c r="O405" s="139"/>
      <c r="P405" s="139"/>
      <c r="Q405" s="428"/>
      <c r="R405" s="428"/>
      <c r="S405" s="428"/>
      <c r="T405" s="428"/>
      <c r="U405" s="448"/>
      <c r="V405" s="437"/>
    </row>
    <row r="406" spans="1:23" x14ac:dyDescent="0.35">
      <c r="A406" s="1349"/>
      <c r="B406" s="145">
        <v>7</v>
      </c>
      <c r="C406" s="118"/>
      <c r="D406" s="112"/>
      <c r="E406" s="112"/>
      <c r="F406" s="118"/>
      <c r="G406" s="445"/>
      <c r="H406" s="118"/>
      <c r="I406" s="428"/>
      <c r="J406" s="446"/>
      <c r="K406" s="446"/>
      <c r="L406" s="447"/>
      <c r="M406" s="428"/>
      <c r="N406" s="447"/>
      <c r="O406" s="139"/>
      <c r="P406" s="139"/>
      <c r="Q406" s="428"/>
      <c r="R406" s="428"/>
      <c r="S406" s="428"/>
      <c r="T406" s="428"/>
      <c r="U406" s="448"/>
      <c r="V406" s="437"/>
    </row>
    <row r="407" spans="1:23" x14ac:dyDescent="0.35">
      <c r="A407" s="1349"/>
      <c r="B407" s="145">
        <v>8</v>
      </c>
      <c r="C407" s="118"/>
      <c r="D407" s="112"/>
      <c r="E407" s="112"/>
      <c r="F407" s="118"/>
      <c r="G407" s="445"/>
      <c r="H407" s="118"/>
      <c r="I407" s="428"/>
      <c r="J407" s="446"/>
      <c r="K407" s="446"/>
      <c r="L407" s="447"/>
      <c r="M407" s="428"/>
      <c r="N407" s="447"/>
      <c r="O407" s="139"/>
      <c r="P407" s="139"/>
      <c r="Q407" s="428"/>
      <c r="R407" s="428"/>
      <c r="S407" s="428"/>
      <c r="T407" s="428"/>
      <c r="U407" s="448"/>
      <c r="V407" s="437"/>
    </row>
    <row r="408" spans="1:23" x14ac:dyDescent="0.35">
      <c r="A408" s="1349"/>
      <c r="B408" s="145">
        <v>9</v>
      </c>
      <c r="C408" s="118"/>
      <c r="D408" s="112"/>
      <c r="E408" s="112"/>
      <c r="F408" s="118"/>
      <c r="G408" s="445"/>
      <c r="H408" s="118"/>
      <c r="I408" s="428"/>
      <c r="J408" s="446"/>
      <c r="K408" s="446"/>
      <c r="L408" s="447"/>
      <c r="M408" s="428"/>
      <c r="N408" s="447"/>
      <c r="O408" s="139"/>
      <c r="P408" s="139"/>
      <c r="Q408" s="428"/>
      <c r="R408" s="428"/>
      <c r="S408" s="428"/>
      <c r="T408" s="428"/>
      <c r="U408" s="448"/>
      <c r="V408" s="437"/>
    </row>
    <row r="409" spans="1:23" ht="15" thickBot="1" x14ac:dyDescent="0.4">
      <c r="A409" s="1350"/>
      <c r="B409" s="146">
        <v>10</v>
      </c>
      <c r="C409" s="132"/>
      <c r="D409" s="131"/>
      <c r="E409" s="131"/>
      <c r="F409" s="132"/>
      <c r="G409" s="449"/>
      <c r="H409" s="132"/>
      <c r="I409" s="450"/>
      <c r="J409" s="451"/>
      <c r="K409" s="451"/>
      <c r="L409" s="452"/>
      <c r="M409" s="450"/>
      <c r="N409" s="452"/>
      <c r="O409" s="140"/>
      <c r="P409" s="140"/>
      <c r="Q409" s="450"/>
      <c r="R409" s="450"/>
      <c r="S409" s="450"/>
      <c r="T409" s="450"/>
      <c r="U409" s="453"/>
      <c r="V409" s="437"/>
    </row>
    <row r="410" spans="1:23" ht="25" thickBot="1" x14ac:dyDescent="0.4">
      <c r="A410" s="564"/>
      <c r="C410" s="565"/>
      <c r="D410" s="566"/>
      <c r="E410" s="424" t="s">
        <v>331</v>
      </c>
      <c r="F410" s="425">
        <f>COUNTA(F400:F409)</f>
        <v>0</v>
      </c>
      <c r="G410" s="426">
        <f>COUNTA(G400:G409)</f>
        <v>0</v>
      </c>
      <c r="H410" s="565"/>
      <c r="I410" s="431"/>
      <c r="J410" s="567"/>
      <c r="K410" s="567"/>
      <c r="L410" s="568"/>
      <c r="M410" s="1354" t="s">
        <v>563</v>
      </c>
      <c r="N410" s="1355"/>
      <c r="O410" s="747">
        <f>SUM(O400:O409)</f>
        <v>0</v>
      </c>
      <c r="P410" s="748">
        <f>SUM(P400:P409)</f>
        <v>0</v>
      </c>
      <c r="Q410" s="431"/>
      <c r="S410" s="113"/>
      <c r="T410" s="117"/>
      <c r="U410" s="531"/>
      <c r="V410" s="455"/>
      <c r="W410" s="454"/>
    </row>
    <row r="411" spans="1:23" ht="15" thickBot="1" x14ac:dyDescent="0.4">
      <c r="A411" s="456"/>
      <c r="B411" s="457"/>
      <c r="C411" s="407"/>
      <c r="D411" s="407"/>
      <c r="E411" s="407"/>
      <c r="F411" s="457"/>
      <c r="G411" s="407"/>
      <c r="H411" s="407"/>
      <c r="I411" s="457"/>
      <c r="J411" s="457"/>
      <c r="K411" s="457"/>
      <c r="L411" s="407"/>
      <c r="M411" s="407"/>
      <c r="N411" s="407"/>
      <c r="O411" s="407"/>
      <c r="P411" s="407"/>
      <c r="Q411" s="407"/>
      <c r="R411" s="407"/>
      <c r="S411" s="407"/>
      <c r="T411" s="458"/>
      <c r="U411" s="407"/>
      <c r="V411" s="459"/>
    </row>
    <row r="412" spans="1:23" ht="15" thickBot="1" x14ac:dyDescent="0.4">
      <c r="A412" s="432"/>
      <c r="B412" s="433"/>
      <c r="C412" s="434"/>
      <c r="D412" s="434"/>
      <c r="E412" s="434"/>
      <c r="F412" s="433"/>
      <c r="G412" s="434"/>
      <c r="H412" s="434"/>
      <c r="I412" s="433"/>
      <c r="J412" s="433"/>
      <c r="K412" s="433"/>
      <c r="L412" s="434"/>
      <c r="M412" s="434"/>
      <c r="N412" s="434"/>
      <c r="O412" s="434"/>
      <c r="P412" s="434"/>
      <c r="Q412" s="434"/>
      <c r="R412" s="434"/>
      <c r="S412" s="434"/>
      <c r="T412" s="434"/>
      <c r="U412" s="434"/>
      <c r="V412" s="435"/>
    </row>
    <row r="413" spans="1:23" ht="28.5" customHeight="1" thickBot="1" x14ac:dyDescent="0.4">
      <c r="A413" s="155" t="s">
        <v>9</v>
      </c>
      <c r="B413" s="1317" t="s">
        <v>32</v>
      </c>
      <c r="C413" s="1318"/>
      <c r="E413" s="1312" t="s">
        <v>294</v>
      </c>
      <c r="F413" s="1314"/>
      <c r="G413" s="1315">
        <f>VLOOKUP(B413,'Urbano.Piano inv. forn'!$D$41:$H$70,3,FALSE)</f>
        <v>0</v>
      </c>
      <c r="H413" s="1316"/>
      <c r="I413" s="104"/>
      <c r="J413" s="1312" t="s">
        <v>295</v>
      </c>
      <c r="K413" s="1313"/>
      <c r="L413" s="1314"/>
      <c r="M413" s="1315">
        <f>VLOOKUP(B413,'Urbano.Piano inv. forn'!$D$41:$H$70,4,FALSE)</f>
        <v>0</v>
      </c>
      <c r="N413" s="1316"/>
      <c r="P413" s="162" t="s">
        <v>296</v>
      </c>
      <c r="Q413" s="436"/>
      <c r="S413" s="163" t="s">
        <v>297</v>
      </c>
      <c r="T413" s="1171"/>
      <c r="U413" s="1173"/>
      <c r="V413" s="437"/>
    </row>
    <row r="414" spans="1:23" ht="13.5" customHeight="1" thickBot="1" x14ac:dyDescent="0.4">
      <c r="A414" s="133"/>
      <c r="B414" s="114"/>
      <c r="C414" s="114"/>
      <c r="E414" s="115"/>
      <c r="F414" s="115"/>
      <c r="G414" s="116"/>
      <c r="H414" s="116"/>
      <c r="I414" s="104"/>
      <c r="J414" s="115"/>
      <c r="K414" s="115"/>
      <c r="L414" s="115"/>
      <c r="M414" s="116"/>
      <c r="N414" s="116"/>
      <c r="P414" s="117"/>
      <c r="S414" s="113"/>
      <c r="T414" s="431"/>
      <c r="V414" s="134"/>
      <c r="W414" s="431"/>
    </row>
    <row r="415" spans="1:23" ht="33.75" customHeight="1" thickBot="1" x14ac:dyDescent="0.4">
      <c r="A415" s="1343" t="s">
        <v>298</v>
      </c>
      <c r="B415" s="1344"/>
      <c r="C415" s="1344"/>
      <c r="D415" s="1345"/>
      <c r="E415" s="1346">
        <f>VLOOKUP(B413,'Urbano.Piano inv. forn'!$D$41:$V$70,17,FALSE)</f>
        <v>0</v>
      </c>
      <c r="F415" s="1347"/>
      <c r="G415" s="1347"/>
      <c r="H415" s="1348"/>
      <c r="I415" s="104"/>
      <c r="J415" s="1343" t="s">
        <v>53</v>
      </c>
      <c r="K415" s="1353"/>
      <c r="L415" s="1344"/>
      <c r="M415" s="1346">
        <f>VLOOKUP(B413,'Urbano.Piano inv. forn'!$D$41:$V$70,19,FALSE)</f>
        <v>0</v>
      </c>
      <c r="N415" s="1348"/>
      <c r="O415" s="130"/>
      <c r="P415" s="161" t="s">
        <v>299</v>
      </c>
      <c r="Q415" s="135">
        <f>M415+E415</f>
        <v>0</v>
      </c>
      <c r="S415" s="163" t="s">
        <v>300</v>
      </c>
      <c r="T415" s="1171"/>
      <c r="U415" s="1173"/>
      <c r="V415" s="134"/>
      <c r="W415" s="431"/>
    </row>
    <row r="416" spans="1:23" ht="33.75" customHeight="1" thickBot="1" x14ac:dyDescent="0.4">
      <c r="A416" s="136"/>
      <c r="B416" s="137"/>
      <c r="C416" s="137"/>
      <c r="D416" s="137"/>
      <c r="E416" s="138"/>
      <c r="F416" s="138"/>
      <c r="G416" s="138"/>
      <c r="H416" s="138"/>
      <c r="I416" s="104"/>
      <c r="J416" s="115"/>
      <c r="K416" s="115"/>
      <c r="L416" s="115"/>
      <c r="M416" s="138"/>
      <c r="N416" s="138"/>
      <c r="O416" s="130"/>
      <c r="P416" s="113"/>
      <c r="Q416" s="130"/>
      <c r="S416" s="113"/>
      <c r="T416" s="114"/>
      <c r="U416" s="114"/>
      <c r="V416" s="134"/>
      <c r="W416" s="431"/>
    </row>
    <row r="417" spans="1:23" s="166" customFormat="1" ht="72" customHeight="1" x14ac:dyDescent="0.35">
      <c r="A417" s="1326" t="s">
        <v>301</v>
      </c>
      <c r="B417" s="1328" t="s">
        <v>302</v>
      </c>
      <c r="C417" s="1328" t="s">
        <v>303</v>
      </c>
      <c r="D417" s="156" t="s">
        <v>304</v>
      </c>
      <c r="E417" s="157" t="s">
        <v>305</v>
      </c>
      <c r="F417" s="156" t="s">
        <v>306</v>
      </c>
      <c r="G417" s="156" t="s">
        <v>307</v>
      </c>
      <c r="H417" s="158" t="s">
        <v>268</v>
      </c>
      <c r="I417" s="158" t="s">
        <v>308</v>
      </c>
      <c r="J417" s="158" t="s">
        <v>309</v>
      </c>
      <c r="K417" s="158" t="s">
        <v>818</v>
      </c>
      <c r="L417" s="158" t="s">
        <v>310</v>
      </c>
      <c r="M417" s="158" t="s">
        <v>311</v>
      </c>
      <c r="N417" s="158" t="s">
        <v>312</v>
      </c>
      <c r="O417" s="158" t="s">
        <v>313</v>
      </c>
      <c r="P417" s="158" t="s">
        <v>314</v>
      </c>
      <c r="Q417" s="158" t="s">
        <v>315</v>
      </c>
      <c r="R417" s="158" t="s">
        <v>316</v>
      </c>
      <c r="S417" s="158" t="s">
        <v>317</v>
      </c>
      <c r="T417" s="158" t="s">
        <v>819</v>
      </c>
      <c r="U417" s="159" t="s">
        <v>319</v>
      </c>
      <c r="V417" s="438"/>
    </row>
    <row r="418" spans="1:23" s="166" customFormat="1" ht="28.5" customHeight="1" thickBot="1" x14ac:dyDescent="0.4">
      <c r="A418" s="1351"/>
      <c r="B418" s="1352"/>
      <c r="C418" s="1352"/>
      <c r="D418" s="160" t="s">
        <v>320</v>
      </c>
      <c r="E418" s="160" t="s">
        <v>321</v>
      </c>
      <c r="F418" s="160" t="s">
        <v>322</v>
      </c>
      <c r="G418" s="160" t="s">
        <v>322</v>
      </c>
      <c r="H418" s="160" t="s">
        <v>28</v>
      </c>
      <c r="I418" s="160" t="s">
        <v>29</v>
      </c>
      <c r="J418" s="160" t="s">
        <v>323</v>
      </c>
      <c r="K418" s="160" t="s">
        <v>324</v>
      </c>
      <c r="L418" s="160" t="s">
        <v>324</v>
      </c>
      <c r="M418" s="160" t="s">
        <v>325</v>
      </c>
      <c r="N418" s="160" t="s">
        <v>324</v>
      </c>
      <c r="O418" s="160" t="s">
        <v>326</v>
      </c>
      <c r="P418" s="160" t="s">
        <v>820</v>
      </c>
      <c r="Q418" s="160" t="s">
        <v>327</v>
      </c>
      <c r="R418" s="160" t="s">
        <v>328</v>
      </c>
      <c r="S418" s="160" t="s">
        <v>329</v>
      </c>
      <c r="T418" s="160" t="s">
        <v>329</v>
      </c>
      <c r="U418" s="439"/>
      <c r="V418" s="438"/>
    </row>
    <row r="419" spans="1:23" ht="15" customHeight="1" x14ac:dyDescent="0.35">
      <c r="A419" s="1349" t="str">
        <f>B413</f>
        <v>urb.m.1</v>
      </c>
      <c r="B419" s="144">
        <v>1</v>
      </c>
      <c r="C419" s="185"/>
      <c r="D419" s="119"/>
      <c r="E419" s="119"/>
      <c r="F419" s="185"/>
      <c r="G419" s="440"/>
      <c r="H419" s="120"/>
      <c r="I419" s="441"/>
      <c r="J419" s="442"/>
      <c r="K419" s="442"/>
      <c r="L419" s="443"/>
      <c r="M419" s="441"/>
      <c r="N419" s="443"/>
      <c r="O419" s="148"/>
      <c r="P419" s="148"/>
      <c r="Q419" s="441"/>
      <c r="R419" s="441"/>
      <c r="S419" s="441"/>
      <c r="T419" s="441"/>
      <c r="U419" s="444"/>
      <c r="V419" s="437"/>
    </row>
    <row r="420" spans="1:23" x14ac:dyDescent="0.35">
      <c r="A420" s="1349"/>
      <c r="B420" s="145">
        <v>2</v>
      </c>
      <c r="C420" s="118"/>
      <c r="D420" s="112"/>
      <c r="E420" s="112"/>
      <c r="F420" s="118"/>
      <c r="G420" s="445"/>
      <c r="H420" s="118"/>
      <c r="I420" s="428"/>
      <c r="J420" s="446"/>
      <c r="K420" s="446"/>
      <c r="L420" s="447"/>
      <c r="M420" s="428"/>
      <c r="N420" s="447"/>
      <c r="O420" s="139"/>
      <c r="P420" s="139"/>
      <c r="Q420" s="428"/>
      <c r="R420" s="428" t="s">
        <v>330</v>
      </c>
      <c r="S420" s="428"/>
      <c r="T420" s="428"/>
      <c r="U420" s="448"/>
      <c r="V420" s="437"/>
    </row>
    <row r="421" spans="1:23" x14ac:dyDescent="0.35">
      <c r="A421" s="1349"/>
      <c r="B421" s="145">
        <v>3</v>
      </c>
      <c r="C421" s="118"/>
      <c r="D421" s="112"/>
      <c r="E421" s="112"/>
      <c r="F421" s="118"/>
      <c r="G421" s="445"/>
      <c r="H421" s="118"/>
      <c r="I421" s="428"/>
      <c r="J421" s="446"/>
      <c r="K421" s="446"/>
      <c r="L421" s="447"/>
      <c r="M421" s="428"/>
      <c r="N421" s="447"/>
      <c r="O421" s="139"/>
      <c r="P421" s="139"/>
      <c r="Q421" s="428"/>
      <c r="R421" s="428"/>
      <c r="S421" s="428"/>
      <c r="T421" s="428"/>
      <c r="U421" s="448"/>
      <c r="V421" s="437"/>
    </row>
    <row r="422" spans="1:23" x14ac:dyDescent="0.35">
      <c r="A422" s="1349"/>
      <c r="B422" s="145">
        <v>4</v>
      </c>
      <c r="C422" s="118"/>
      <c r="D422" s="112"/>
      <c r="E422" s="112"/>
      <c r="F422" s="118"/>
      <c r="G422" s="445"/>
      <c r="H422" s="118"/>
      <c r="I422" s="428"/>
      <c r="J422" s="446"/>
      <c r="K422" s="446"/>
      <c r="L422" s="447"/>
      <c r="M422" s="428"/>
      <c r="N422" s="447"/>
      <c r="O422" s="139"/>
      <c r="P422" s="139"/>
      <c r="Q422" s="428"/>
      <c r="R422" s="428"/>
      <c r="S422" s="428"/>
      <c r="T422" s="428"/>
      <c r="U422" s="448"/>
      <c r="V422" s="437"/>
    </row>
    <row r="423" spans="1:23" x14ac:dyDescent="0.35">
      <c r="A423" s="1349"/>
      <c r="B423" s="145">
        <v>5</v>
      </c>
      <c r="C423" s="118"/>
      <c r="D423" s="112"/>
      <c r="E423" s="112"/>
      <c r="F423" s="118"/>
      <c r="G423" s="445"/>
      <c r="H423" s="118"/>
      <c r="I423" s="428"/>
      <c r="J423" s="446"/>
      <c r="K423" s="446"/>
      <c r="L423" s="447"/>
      <c r="M423" s="428"/>
      <c r="N423" s="447"/>
      <c r="O423" s="139"/>
      <c r="P423" s="139"/>
      <c r="Q423" s="428"/>
      <c r="R423" s="428"/>
      <c r="S423" s="428"/>
      <c r="T423" s="428"/>
      <c r="U423" s="448"/>
      <c r="V423" s="437"/>
    </row>
    <row r="424" spans="1:23" x14ac:dyDescent="0.35">
      <c r="A424" s="1349"/>
      <c r="B424" s="145">
        <v>6</v>
      </c>
      <c r="C424" s="118"/>
      <c r="D424" s="112"/>
      <c r="E424" s="112"/>
      <c r="F424" s="118"/>
      <c r="G424" s="445"/>
      <c r="H424" s="118"/>
      <c r="I424" s="428"/>
      <c r="J424" s="446"/>
      <c r="K424" s="446"/>
      <c r="L424" s="447"/>
      <c r="M424" s="428"/>
      <c r="N424" s="447"/>
      <c r="O424" s="139"/>
      <c r="P424" s="139"/>
      <c r="Q424" s="428"/>
      <c r="R424" s="428"/>
      <c r="S424" s="428"/>
      <c r="T424" s="428"/>
      <c r="U424" s="448"/>
      <c r="V424" s="437"/>
    </row>
    <row r="425" spans="1:23" x14ac:dyDescent="0.35">
      <c r="A425" s="1349"/>
      <c r="B425" s="145">
        <v>7</v>
      </c>
      <c r="C425" s="118"/>
      <c r="D425" s="112"/>
      <c r="E425" s="112"/>
      <c r="F425" s="118"/>
      <c r="G425" s="445"/>
      <c r="H425" s="118"/>
      <c r="I425" s="428"/>
      <c r="J425" s="446"/>
      <c r="K425" s="446"/>
      <c r="L425" s="447"/>
      <c r="M425" s="428"/>
      <c r="N425" s="447"/>
      <c r="O425" s="139"/>
      <c r="P425" s="139"/>
      <c r="Q425" s="428"/>
      <c r="R425" s="428"/>
      <c r="S425" s="428"/>
      <c r="T425" s="428"/>
      <c r="U425" s="448"/>
      <c r="V425" s="437"/>
    </row>
    <row r="426" spans="1:23" x14ac:dyDescent="0.35">
      <c r="A426" s="1349"/>
      <c r="B426" s="145">
        <v>8</v>
      </c>
      <c r="C426" s="118"/>
      <c r="D426" s="112"/>
      <c r="E426" s="112"/>
      <c r="F426" s="118"/>
      <c r="G426" s="445"/>
      <c r="H426" s="118"/>
      <c r="I426" s="428"/>
      <c r="J426" s="446"/>
      <c r="K426" s="446"/>
      <c r="L426" s="447"/>
      <c r="M426" s="428"/>
      <c r="N426" s="447"/>
      <c r="O426" s="139"/>
      <c r="P426" s="139"/>
      <c r="Q426" s="428"/>
      <c r="R426" s="428"/>
      <c r="S426" s="428"/>
      <c r="T426" s="428"/>
      <c r="U426" s="448"/>
      <c r="V426" s="437"/>
    </row>
    <row r="427" spans="1:23" x14ac:dyDescent="0.35">
      <c r="A427" s="1349"/>
      <c r="B427" s="145">
        <v>9</v>
      </c>
      <c r="C427" s="118"/>
      <c r="D427" s="112"/>
      <c r="E427" s="112"/>
      <c r="F427" s="118"/>
      <c r="G427" s="445"/>
      <c r="H427" s="118"/>
      <c r="I427" s="428"/>
      <c r="J427" s="446"/>
      <c r="K427" s="446"/>
      <c r="L427" s="447"/>
      <c r="M427" s="428"/>
      <c r="N427" s="447"/>
      <c r="O427" s="139"/>
      <c r="P427" s="139"/>
      <c r="Q427" s="428"/>
      <c r="R427" s="428"/>
      <c r="S427" s="428"/>
      <c r="T427" s="428"/>
      <c r="U427" s="448"/>
      <c r="V427" s="437"/>
    </row>
    <row r="428" spans="1:23" ht="15" thickBot="1" x14ac:dyDescent="0.4">
      <c r="A428" s="1350"/>
      <c r="B428" s="146">
        <v>10</v>
      </c>
      <c r="C428" s="132"/>
      <c r="D428" s="131"/>
      <c r="E428" s="131"/>
      <c r="F428" s="132"/>
      <c r="G428" s="449"/>
      <c r="H428" s="132"/>
      <c r="I428" s="450"/>
      <c r="J428" s="451"/>
      <c r="K428" s="451"/>
      <c r="L428" s="452"/>
      <c r="M428" s="450"/>
      <c r="N428" s="452"/>
      <c r="O428" s="140"/>
      <c r="P428" s="140"/>
      <c r="Q428" s="450"/>
      <c r="R428" s="450"/>
      <c r="S428" s="450"/>
      <c r="T428" s="450"/>
      <c r="U428" s="453"/>
      <c r="V428" s="437"/>
    </row>
    <row r="429" spans="1:23" ht="25" thickBot="1" x14ac:dyDescent="0.4">
      <c r="A429" s="564"/>
      <c r="C429" s="565"/>
      <c r="D429" s="566"/>
      <c r="E429" s="424" t="s">
        <v>331</v>
      </c>
      <c r="F429" s="425">
        <f>COUNTA(F419:F428)</f>
        <v>0</v>
      </c>
      <c r="G429" s="426">
        <f>COUNTA(G419:G428)</f>
        <v>0</v>
      </c>
      <c r="H429" s="565"/>
      <c r="I429" s="431"/>
      <c r="J429" s="567"/>
      <c r="K429" s="567"/>
      <c r="L429" s="568"/>
      <c r="M429" s="1354" t="s">
        <v>563</v>
      </c>
      <c r="N429" s="1355"/>
      <c r="O429" s="747">
        <f>SUM(O419:O428)</f>
        <v>0</v>
      </c>
      <c r="P429" s="748">
        <f>SUM(P419:P428)</f>
        <v>0</v>
      </c>
      <c r="Q429" s="431"/>
      <c r="S429" s="113"/>
      <c r="T429" s="117"/>
      <c r="U429" s="531"/>
      <c r="V429" s="455"/>
      <c r="W429" s="454"/>
    </row>
    <row r="430" spans="1:23" ht="15" thickBot="1" x14ac:dyDescent="0.4">
      <c r="A430" s="456"/>
      <c r="B430" s="457"/>
      <c r="C430" s="407"/>
      <c r="D430" s="407"/>
      <c r="E430" s="407"/>
      <c r="F430" s="457"/>
      <c r="G430" s="407"/>
      <c r="H430" s="407"/>
      <c r="I430" s="457"/>
      <c r="J430" s="457"/>
      <c r="K430" s="457"/>
      <c r="L430" s="407"/>
      <c r="M430" s="407"/>
      <c r="N430" s="407"/>
      <c r="O430" s="407"/>
      <c r="P430" s="407"/>
      <c r="Q430" s="407"/>
      <c r="R430" s="407"/>
      <c r="S430" s="407"/>
      <c r="T430" s="458"/>
      <c r="U430" s="407"/>
      <c r="V430" s="459"/>
    </row>
    <row r="431" spans="1:23" ht="15.65" customHeight="1" thickBot="1" x14ac:dyDescent="0.4">
      <c r="A431" s="432"/>
      <c r="B431" s="433"/>
      <c r="C431" s="434"/>
      <c r="D431" s="434"/>
      <c r="E431" s="434"/>
      <c r="F431" s="433"/>
      <c r="G431" s="434"/>
      <c r="H431" s="434"/>
      <c r="I431" s="433"/>
      <c r="J431" s="433"/>
      <c r="K431" s="433"/>
      <c r="L431" s="434"/>
      <c r="M431" s="434"/>
      <c r="N431" s="434"/>
      <c r="O431" s="434"/>
      <c r="P431" s="434"/>
      <c r="Q431" s="434"/>
      <c r="R431" s="434"/>
      <c r="S431" s="434"/>
      <c r="T431" s="434"/>
      <c r="U431" s="434"/>
      <c r="V431" s="435"/>
    </row>
    <row r="432" spans="1:23" ht="28.5" customHeight="1" thickBot="1" x14ac:dyDescent="0.4">
      <c r="A432" s="155" t="s">
        <v>9</v>
      </c>
      <c r="B432" s="1317" t="s">
        <v>32</v>
      </c>
      <c r="C432" s="1318"/>
      <c r="E432" s="1312" t="s">
        <v>294</v>
      </c>
      <c r="F432" s="1314"/>
      <c r="G432" s="1315">
        <f>VLOOKUP(B432,'Urbano.Piano inv. forn'!$D$41:$H$70,3,FALSE)</f>
        <v>0</v>
      </c>
      <c r="H432" s="1316"/>
      <c r="I432" s="104"/>
      <c r="J432" s="1312" t="s">
        <v>295</v>
      </c>
      <c r="K432" s="1313"/>
      <c r="L432" s="1314"/>
      <c r="M432" s="1315">
        <f>VLOOKUP(B432,'Urbano.Piano inv. forn'!$D$41:$H$70,4,FALSE)</f>
        <v>0</v>
      </c>
      <c r="N432" s="1316"/>
      <c r="P432" s="162" t="s">
        <v>296</v>
      </c>
      <c r="Q432" s="436"/>
      <c r="S432" s="163" t="s">
        <v>297</v>
      </c>
      <c r="T432" s="1171"/>
      <c r="U432" s="1173"/>
      <c r="V432" s="437"/>
    </row>
    <row r="433" spans="1:23" ht="13.5" customHeight="1" thickBot="1" x14ac:dyDescent="0.4">
      <c r="A433" s="133"/>
      <c r="B433" s="114"/>
      <c r="C433" s="114"/>
      <c r="E433" s="115"/>
      <c r="F433" s="115"/>
      <c r="G433" s="116"/>
      <c r="H433" s="116"/>
      <c r="I433" s="104"/>
      <c r="J433" s="115"/>
      <c r="K433" s="115"/>
      <c r="L433" s="115"/>
      <c r="M433" s="116"/>
      <c r="N433" s="116"/>
      <c r="P433" s="117"/>
      <c r="S433" s="113"/>
      <c r="T433" s="431"/>
      <c r="V433" s="134"/>
      <c r="W433" s="431"/>
    </row>
    <row r="434" spans="1:23" ht="33.75" customHeight="1" thickBot="1" x14ac:dyDescent="0.4">
      <c r="A434" s="1343" t="s">
        <v>298</v>
      </c>
      <c r="B434" s="1344"/>
      <c r="C434" s="1344"/>
      <c r="D434" s="1345"/>
      <c r="E434" s="1346">
        <f>VLOOKUP(B432,'Urbano.Piano inv. forn'!$D$41:$V$70,17,FALSE)</f>
        <v>0</v>
      </c>
      <c r="F434" s="1347"/>
      <c r="G434" s="1347"/>
      <c r="H434" s="1348"/>
      <c r="I434" s="104"/>
      <c r="J434" s="1343" t="s">
        <v>53</v>
      </c>
      <c r="K434" s="1353"/>
      <c r="L434" s="1344"/>
      <c r="M434" s="1346">
        <f>VLOOKUP(B432,'Urbano.Piano inv. forn'!$D$41:$V$70,19,FALSE)</f>
        <v>0</v>
      </c>
      <c r="N434" s="1348"/>
      <c r="O434" s="130"/>
      <c r="P434" s="161" t="s">
        <v>299</v>
      </c>
      <c r="Q434" s="135">
        <f>M434+E434</f>
        <v>0</v>
      </c>
      <c r="S434" s="163" t="s">
        <v>300</v>
      </c>
      <c r="T434" s="1171"/>
      <c r="U434" s="1173"/>
      <c r="V434" s="134"/>
      <c r="W434" s="431"/>
    </row>
    <row r="435" spans="1:23" ht="33.75" customHeight="1" thickBot="1" x14ac:dyDescent="0.4">
      <c r="A435" s="136"/>
      <c r="B435" s="137"/>
      <c r="C435" s="137"/>
      <c r="D435" s="137"/>
      <c r="E435" s="138"/>
      <c r="F435" s="138"/>
      <c r="G435" s="138"/>
      <c r="H435" s="138"/>
      <c r="I435" s="104"/>
      <c r="J435" s="115"/>
      <c r="K435" s="115"/>
      <c r="L435" s="115"/>
      <c r="M435" s="138"/>
      <c r="N435" s="138"/>
      <c r="O435" s="130"/>
      <c r="P435" s="113"/>
      <c r="Q435" s="130"/>
      <c r="S435" s="113"/>
      <c r="T435" s="114"/>
      <c r="U435" s="114"/>
      <c r="V435" s="134"/>
      <c r="W435" s="431"/>
    </row>
    <row r="436" spans="1:23" s="166" customFormat="1" ht="72" customHeight="1" x14ac:dyDescent="0.35">
      <c r="A436" s="1326" t="s">
        <v>301</v>
      </c>
      <c r="B436" s="1328" t="s">
        <v>302</v>
      </c>
      <c r="C436" s="1328" t="s">
        <v>303</v>
      </c>
      <c r="D436" s="156" t="s">
        <v>304</v>
      </c>
      <c r="E436" s="157" t="s">
        <v>305</v>
      </c>
      <c r="F436" s="156" t="s">
        <v>306</v>
      </c>
      <c r="G436" s="156" t="s">
        <v>307</v>
      </c>
      <c r="H436" s="158" t="s">
        <v>268</v>
      </c>
      <c r="I436" s="158" t="s">
        <v>308</v>
      </c>
      <c r="J436" s="158" t="s">
        <v>309</v>
      </c>
      <c r="K436" s="158" t="s">
        <v>818</v>
      </c>
      <c r="L436" s="158" t="s">
        <v>310</v>
      </c>
      <c r="M436" s="158" t="s">
        <v>311</v>
      </c>
      <c r="N436" s="158" t="s">
        <v>312</v>
      </c>
      <c r="O436" s="158" t="s">
        <v>313</v>
      </c>
      <c r="P436" s="158" t="s">
        <v>314</v>
      </c>
      <c r="Q436" s="158" t="s">
        <v>315</v>
      </c>
      <c r="R436" s="158" t="s">
        <v>316</v>
      </c>
      <c r="S436" s="158" t="s">
        <v>317</v>
      </c>
      <c r="T436" s="158" t="s">
        <v>819</v>
      </c>
      <c r="U436" s="159" t="s">
        <v>319</v>
      </c>
      <c r="V436" s="438"/>
    </row>
    <row r="437" spans="1:23" s="166" customFormat="1" ht="28.5" customHeight="1" thickBot="1" x14ac:dyDescent="0.4">
      <c r="A437" s="1351"/>
      <c r="B437" s="1352"/>
      <c r="C437" s="1352"/>
      <c r="D437" s="160" t="s">
        <v>320</v>
      </c>
      <c r="E437" s="160" t="s">
        <v>321</v>
      </c>
      <c r="F437" s="160" t="s">
        <v>322</v>
      </c>
      <c r="G437" s="160" t="s">
        <v>322</v>
      </c>
      <c r="H437" s="160" t="s">
        <v>28</v>
      </c>
      <c r="I437" s="160" t="s">
        <v>29</v>
      </c>
      <c r="J437" s="160" t="s">
        <v>323</v>
      </c>
      <c r="K437" s="160" t="s">
        <v>324</v>
      </c>
      <c r="L437" s="160" t="s">
        <v>324</v>
      </c>
      <c r="M437" s="160" t="s">
        <v>325</v>
      </c>
      <c r="N437" s="160" t="s">
        <v>324</v>
      </c>
      <c r="O437" s="160" t="s">
        <v>326</v>
      </c>
      <c r="P437" s="160" t="s">
        <v>820</v>
      </c>
      <c r="Q437" s="160" t="s">
        <v>327</v>
      </c>
      <c r="R437" s="160" t="s">
        <v>328</v>
      </c>
      <c r="S437" s="160" t="s">
        <v>329</v>
      </c>
      <c r="T437" s="160" t="s">
        <v>329</v>
      </c>
      <c r="U437" s="439"/>
      <c r="V437" s="438"/>
    </row>
    <row r="438" spans="1:23" ht="15" customHeight="1" x14ac:dyDescent="0.35">
      <c r="A438" s="1349" t="str">
        <f>B432</f>
        <v>urb.m.1</v>
      </c>
      <c r="B438" s="144">
        <v>1</v>
      </c>
      <c r="C438" s="185"/>
      <c r="D438" s="119"/>
      <c r="E438" s="119"/>
      <c r="F438" s="185"/>
      <c r="G438" s="440"/>
      <c r="H438" s="120"/>
      <c r="I438" s="441"/>
      <c r="J438" s="442"/>
      <c r="K438" s="442"/>
      <c r="L438" s="443"/>
      <c r="M438" s="441"/>
      <c r="N438" s="443"/>
      <c r="O438" s="148"/>
      <c r="P438" s="148"/>
      <c r="Q438" s="441"/>
      <c r="R438" s="441"/>
      <c r="S438" s="441"/>
      <c r="T438" s="441"/>
      <c r="U438" s="444"/>
      <c r="V438" s="437"/>
    </row>
    <row r="439" spans="1:23" x14ac:dyDescent="0.35">
      <c r="A439" s="1349"/>
      <c r="B439" s="145">
        <v>2</v>
      </c>
      <c r="C439" s="118"/>
      <c r="D439" s="112"/>
      <c r="E439" s="112"/>
      <c r="F439" s="118"/>
      <c r="G439" s="445"/>
      <c r="H439" s="118"/>
      <c r="I439" s="428"/>
      <c r="J439" s="446"/>
      <c r="K439" s="446"/>
      <c r="L439" s="447"/>
      <c r="M439" s="428"/>
      <c r="N439" s="447"/>
      <c r="O439" s="139"/>
      <c r="P439" s="139"/>
      <c r="Q439" s="428"/>
      <c r="R439" s="428" t="s">
        <v>330</v>
      </c>
      <c r="S439" s="428"/>
      <c r="T439" s="428"/>
      <c r="U439" s="448"/>
      <c r="V439" s="437"/>
    </row>
    <row r="440" spans="1:23" x14ac:dyDescent="0.35">
      <c r="A440" s="1349"/>
      <c r="B440" s="145">
        <v>3</v>
      </c>
      <c r="C440" s="118"/>
      <c r="D440" s="112"/>
      <c r="E440" s="112"/>
      <c r="F440" s="118"/>
      <c r="G440" s="445"/>
      <c r="H440" s="118"/>
      <c r="I440" s="428"/>
      <c r="J440" s="446"/>
      <c r="K440" s="446"/>
      <c r="L440" s="447"/>
      <c r="M440" s="428"/>
      <c r="N440" s="447"/>
      <c r="O440" s="139"/>
      <c r="P440" s="139"/>
      <c r="Q440" s="428"/>
      <c r="R440" s="428"/>
      <c r="S440" s="428"/>
      <c r="T440" s="428"/>
      <c r="U440" s="448"/>
      <c r="V440" s="437"/>
    </row>
    <row r="441" spans="1:23" x14ac:dyDescent="0.35">
      <c r="A441" s="1349"/>
      <c r="B441" s="145">
        <v>4</v>
      </c>
      <c r="C441" s="118"/>
      <c r="D441" s="112"/>
      <c r="E441" s="112"/>
      <c r="F441" s="118"/>
      <c r="G441" s="445"/>
      <c r="H441" s="118"/>
      <c r="I441" s="428"/>
      <c r="J441" s="446"/>
      <c r="K441" s="446"/>
      <c r="L441" s="447"/>
      <c r="M441" s="428"/>
      <c r="N441" s="447"/>
      <c r="O441" s="139"/>
      <c r="P441" s="139"/>
      <c r="Q441" s="428"/>
      <c r="R441" s="428"/>
      <c r="S441" s="428"/>
      <c r="T441" s="428"/>
      <c r="U441" s="448"/>
      <c r="V441" s="437"/>
    </row>
    <row r="442" spans="1:23" x14ac:dyDescent="0.35">
      <c r="A442" s="1349"/>
      <c r="B442" s="145">
        <v>5</v>
      </c>
      <c r="C442" s="118"/>
      <c r="D442" s="112"/>
      <c r="E442" s="112"/>
      <c r="F442" s="118"/>
      <c r="G442" s="445"/>
      <c r="H442" s="118"/>
      <c r="I442" s="428"/>
      <c r="J442" s="446"/>
      <c r="K442" s="446"/>
      <c r="L442" s="447"/>
      <c r="M442" s="428"/>
      <c r="N442" s="447"/>
      <c r="O442" s="139"/>
      <c r="P442" s="139"/>
      <c r="Q442" s="428"/>
      <c r="R442" s="428"/>
      <c r="S442" s="428"/>
      <c r="T442" s="428"/>
      <c r="U442" s="448"/>
      <c r="V442" s="437"/>
    </row>
    <row r="443" spans="1:23" x14ac:dyDescent="0.35">
      <c r="A443" s="1349"/>
      <c r="B443" s="145">
        <v>6</v>
      </c>
      <c r="C443" s="118"/>
      <c r="D443" s="112"/>
      <c r="E443" s="112"/>
      <c r="F443" s="118"/>
      <c r="G443" s="445"/>
      <c r="H443" s="118"/>
      <c r="I443" s="428"/>
      <c r="J443" s="446"/>
      <c r="K443" s="446"/>
      <c r="L443" s="447"/>
      <c r="M443" s="428"/>
      <c r="N443" s="447"/>
      <c r="O443" s="139"/>
      <c r="P443" s="139"/>
      <c r="Q443" s="428"/>
      <c r="R443" s="428"/>
      <c r="S443" s="428"/>
      <c r="T443" s="428"/>
      <c r="U443" s="448"/>
      <c r="V443" s="437"/>
    </row>
    <row r="444" spans="1:23" x14ac:dyDescent="0.35">
      <c r="A444" s="1349"/>
      <c r="B444" s="145">
        <v>7</v>
      </c>
      <c r="C444" s="118"/>
      <c r="D444" s="112"/>
      <c r="E444" s="112"/>
      <c r="F444" s="118"/>
      <c r="G444" s="445"/>
      <c r="H444" s="118"/>
      <c r="I444" s="428"/>
      <c r="J444" s="446"/>
      <c r="K444" s="446"/>
      <c r="L444" s="447"/>
      <c r="M444" s="428"/>
      <c r="N444" s="447"/>
      <c r="O444" s="139"/>
      <c r="P444" s="139"/>
      <c r="Q444" s="428"/>
      <c r="R444" s="428"/>
      <c r="S444" s="428"/>
      <c r="T444" s="428"/>
      <c r="U444" s="448"/>
      <c r="V444" s="437"/>
    </row>
    <row r="445" spans="1:23" x14ac:dyDescent="0.35">
      <c r="A445" s="1349"/>
      <c r="B445" s="145">
        <v>8</v>
      </c>
      <c r="C445" s="118"/>
      <c r="D445" s="112"/>
      <c r="E445" s="112"/>
      <c r="F445" s="118"/>
      <c r="G445" s="445"/>
      <c r="H445" s="118"/>
      <c r="I445" s="428"/>
      <c r="J445" s="446"/>
      <c r="K445" s="446"/>
      <c r="L445" s="447"/>
      <c r="M445" s="428"/>
      <c r="N445" s="447"/>
      <c r="O445" s="139"/>
      <c r="P445" s="139"/>
      <c r="Q445" s="428"/>
      <c r="R445" s="428"/>
      <c r="S445" s="428"/>
      <c r="T445" s="428"/>
      <c r="U445" s="448"/>
      <c r="V445" s="437"/>
    </row>
    <row r="446" spans="1:23" x14ac:dyDescent="0.35">
      <c r="A446" s="1349"/>
      <c r="B446" s="145">
        <v>9</v>
      </c>
      <c r="C446" s="118"/>
      <c r="D446" s="112"/>
      <c r="E446" s="112"/>
      <c r="F446" s="118"/>
      <c r="G446" s="445"/>
      <c r="H446" s="118"/>
      <c r="I446" s="428"/>
      <c r="J446" s="446"/>
      <c r="K446" s="446"/>
      <c r="L446" s="447"/>
      <c r="M446" s="428"/>
      <c r="N446" s="447"/>
      <c r="O446" s="139"/>
      <c r="P446" s="139"/>
      <c r="Q446" s="428"/>
      <c r="R446" s="428"/>
      <c r="S446" s="428"/>
      <c r="T446" s="428"/>
      <c r="U446" s="448"/>
      <c r="V446" s="437"/>
    </row>
    <row r="447" spans="1:23" ht="15" thickBot="1" x14ac:dyDescent="0.4">
      <c r="A447" s="1350"/>
      <c r="B447" s="146">
        <v>10</v>
      </c>
      <c r="C447" s="132"/>
      <c r="D447" s="131"/>
      <c r="E447" s="131"/>
      <c r="F447" s="132"/>
      <c r="G447" s="449"/>
      <c r="H447" s="132"/>
      <c r="I447" s="450"/>
      <c r="J447" s="451"/>
      <c r="K447" s="451"/>
      <c r="L447" s="452"/>
      <c r="M447" s="450"/>
      <c r="N447" s="452"/>
      <c r="O447" s="140"/>
      <c r="P447" s="140"/>
      <c r="Q447" s="450"/>
      <c r="R447" s="450"/>
      <c r="S447" s="450"/>
      <c r="T447" s="450"/>
      <c r="U447" s="453"/>
      <c r="V447" s="437"/>
    </row>
    <row r="448" spans="1:23" ht="25" thickBot="1" x14ac:dyDescent="0.4">
      <c r="A448" s="564"/>
      <c r="C448" s="565"/>
      <c r="D448" s="566"/>
      <c r="E448" s="424" t="s">
        <v>331</v>
      </c>
      <c r="F448" s="425">
        <f>COUNTA(F438:F447)</f>
        <v>0</v>
      </c>
      <c r="G448" s="426">
        <f>COUNTA(G438:G447)</f>
        <v>0</v>
      </c>
      <c r="H448" s="565"/>
      <c r="I448" s="431"/>
      <c r="J448" s="567"/>
      <c r="K448" s="567"/>
      <c r="L448" s="568"/>
      <c r="M448" s="1354" t="s">
        <v>563</v>
      </c>
      <c r="N448" s="1355"/>
      <c r="O448" s="747">
        <f>SUM(O438:O447)</f>
        <v>0</v>
      </c>
      <c r="P448" s="748">
        <f>SUM(P438:P447)</f>
        <v>0</v>
      </c>
      <c r="Q448" s="431"/>
      <c r="S448" s="113"/>
      <c r="T448" s="117"/>
      <c r="U448" s="531"/>
      <c r="V448" s="455"/>
      <c r="W448" s="454"/>
    </row>
    <row r="449" spans="1:23" ht="15" thickBot="1" x14ac:dyDescent="0.4">
      <c r="A449" s="456"/>
      <c r="B449" s="457"/>
      <c r="C449" s="407"/>
      <c r="D449" s="407"/>
      <c r="E449" s="407"/>
      <c r="F449" s="457"/>
      <c r="G449" s="407"/>
      <c r="H449" s="407"/>
      <c r="I449" s="457"/>
      <c r="J449" s="457"/>
      <c r="K449" s="457"/>
      <c r="L449" s="407"/>
      <c r="M449" s="407"/>
      <c r="N449" s="407"/>
      <c r="O449" s="407"/>
      <c r="P449" s="407"/>
      <c r="Q449" s="407"/>
      <c r="R449" s="407"/>
      <c r="S449" s="407"/>
      <c r="T449" s="458"/>
      <c r="U449" s="407"/>
      <c r="V449" s="459"/>
    </row>
    <row r="450" spans="1:23" ht="15" thickBot="1" x14ac:dyDescent="0.4">
      <c r="A450" s="432"/>
      <c r="B450" s="433"/>
      <c r="C450" s="434"/>
      <c r="D450" s="434"/>
      <c r="E450" s="434"/>
      <c r="F450" s="433"/>
      <c r="G450" s="434"/>
      <c r="H450" s="434"/>
      <c r="I450" s="433"/>
      <c r="J450" s="433"/>
      <c r="K450" s="433"/>
      <c r="L450" s="434"/>
      <c r="M450" s="434"/>
      <c r="N450" s="434"/>
      <c r="O450" s="434"/>
      <c r="P450" s="434"/>
      <c r="Q450" s="434"/>
      <c r="R450" s="434"/>
      <c r="S450" s="434"/>
      <c r="T450" s="434"/>
      <c r="U450" s="434"/>
      <c r="V450" s="435"/>
    </row>
    <row r="451" spans="1:23" ht="28.5" customHeight="1" thickBot="1" x14ac:dyDescent="0.4">
      <c r="A451" s="155" t="s">
        <v>9</v>
      </c>
      <c r="B451" s="1317" t="s">
        <v>32</v>
      </c>
      <c r="C451" s="1318"/>
      <c r="E451" s="1312" t="s">
        <v>294</v>
      </c>
      <c r="F451" s="1314"/>
      <c r="G451" s="1315">
        <f>VLOOKUP(B451,'Urbano.Piano inv. forn'!$D$41:$H$70,3,FALSE)</f>
        <v>0</v>
      </c>
      <c r="H451" s="1316"/>
      <c r="I451" s="104"/>
      <c r="J451" s="1312" t="s">
        <v>295</v>
      </c>
      <c r="K451" s="1313"/>
      <c r="L451" s="1314"/>
      <c r="M451" s="1315">
        <f>VLOOKUP(B451,'Urbano.Piano inv. forn'!$D$41:$H$70,4,FALSE)</f>
        <v>0</v>
      </c>
      <c r="N451" s="1316"/>
      <c r="P451" s="162" t="s">
        <v>296</v>
      </c>
      <c r="Q451" s="436"/>
      <c r="S451" s="163" t="s">
        <v>297</v>
      </c>
      <c r="T451" s="1171"/>
      <c r="U451" s="1173"/>
      <c r="V451" s="437"/>
    </row>
    <row r="452" spans="1:23" ht="13.5" customHeight="1" thickBot="1" x14ac:dyDescent="0.4">
      <c r="A452" s="133"/>
      <c r="B452" s="114"/>
      <c r="C452" s="114"/>
      <c r="E452" s="115"/>
      <c r="F452" s="115"/>
      <c r="G452" s="116"/>
      <c r="H452" s="116"/>
      <c r="I452" s="104"/>
      <c r="J452" s="115"/>
      <c r="K452" s="115"/>
      <c r="L452" s="115"/>
      <c r="M452" s="116"/>
      <c r="N452" s="116"/>
      <c r="P452" s="117"/>
      <c r="S452" s="113"/>
      <c r="T452" s="431"/>
      <c r="V452" s="134"/>
      <c r="W452" s="431"/>
    </row>
    <row r="453" spans="1:23" ht="33.75" customHeight="1" thickBot="1" x14ac:dyDescent="0.4">
      <c r="A453" s="1343" t="s">
        <v>298</v>
      </c>
      <c r="B453" s="1344"/>
      <c r="C453" s="1344"/>
      <c r="D453" s="1345"/>
      <c r="E453" s="1346">
        <f>VLOOKUP(B451,'Urbano.Piano inv. forn'!$D$41:$V$70,17,FALSE)</f>
        <v>0</v>
      </c>
      <c r="F453" s="1347"/>
      <c r="G453" s="1347"/>
      <c r="H453" s="1348"/>
      <c r="I453" s="104"/>
      <c r="J453" s="1343" t="s">
        <v>53</v>
      </c>
      <c r="K453" s="1353"/>
      <c r="L453" s="1344"/>
      <c r="M453" s="1346">
        <f>VLOOKUP(B451,'Urbano.Piano inv. forn'!$D$41:$V$70,19,FALSE)</f>
        <v>0</v>
      </c>
      <c r="N453" s="1348"/>
      <c r="O453" s="130"/>
      <c r="P453" s="161" t="s">
        <v>299</v>
      </c>
      <c r="Q453" s="135">
        <f>M453+E453</f>
        <v>0</v>
      </c>
      <c r="S453" s="163" t="s">
        <v>300</v>
      </c>
      <c r="T453" s="1171"/>
      <c r="U453" s="1173"/>
      <c r="V453" s="134"/>
      <c r="W453" s="431"/>
    </row>
    <row r="454" spans="1:23" ht="33.75" customHeight="1" thickBot="1" x14ac:dyDescent="0.4">
      <c r="A454" s="136"/>
      <c r="B454" s="137"/>
      <c r="C454" s="137"/>
      <c r="D454" s="137"/>
      <c r="E454" s="138"/>
      <c r="F454" s="138"/>
      <c r="G454" s="138"/>
      <c r="H454" s="138"/>
      <c r="I454" s="104"/>
      <c r="J454" s="115"/>
      <c r="K454" s="115"/>
      <c r="L454" s="115"/>
      <c r="M454" s="138"/>
      <c r="N454" s="138"/>
      <c r="O454" s="130"/>
      <c r="P454" s="113"/>
      <c r="Q454" s="130"/>
      <c r="S454" s="113"/>
      <c r="T454" s="114"/>
      <c r="U454" s="114"/>
      <c r="V454" s="134"/>
      <c r="W454" s="431"/>
    </row>
    <row r="455" spans="1:23" s="166" customFormat="1" ht="72" customHeight="1" x14ac:dyDescent="0.35">
      <c r="A455" s="1326" t="s">
        <v>301</v>
      </c>
      <c r="B455" s="1328" t="s">
        <v>302</v>
      </c>
      <c r="C455" s="1328" t="s">
        <v>303</v>
      </c>
      <c r="D455" s="156" t="s">
        <v>304</v>
      </c>
      <c r="E455" s="157" t="s">
        <v>305</v>
      </c>
      <c r="F455" s="156" t="s">
        <v>306</v>
      </c>
      <c r="G455" s="156" t="s">
        <v>307</v>
      </c>
      <c r="H455" s="158" t="s">
        <v>268</v>
      </c>
      <c r="I455" s="158" t="s">
        <v>308</v>
      </c>
      <c r="J455" s="158" t="s">
        <v>309</v>
      </c>
      <c r="K455" s="158" t="s">
        <v>818</v>
      </c>
      <c r="L455" s="158" t="s">
        <v>310</v>
      </c>
      <c r="M455" s="158" t="s">
        <v>311</v>
      </c>
      <c r="N455" s="158" t="s">
        <v>312</v>
      </c>
      <c r="O455" s="158" t="s">
        <v>313</v>
      </c>
      <c r="P455" s="158" t="s">
        <v>314</v>
      </c>
      <c r="Q455" s="158" t="s">
        <v>315</v>
      </c>
      <c r="R455" s="158" t="s">
        <v>316</v>
      </c>
      <c r="S455" s="158" t="s">
        <v>317</v>
      </c>
      <c r="T455" s="158" t="s">
        <v>819</v>
      </c>
      <c r="U455" s="159" t="s">
        <v>319</v>
      </c>
      <c r="V455" s="438"/>
    </row>
    <row r="456" spans="1:23" s="166" customFormat="1" ht="28.5" customHeight="1" thickBot="1" x14ac:dyDescent="0.4">
      <c r="A456" s="1351"/>
      <c r="B456" s="1352"/>
      <c r="C456" s="1352"/>
      <c r="D456" s="160" t="s">
        <v>320</v>
      </c>
      <c r="E456" s="160" t="s">
        <v>321</v>
      </c>
      <c r="F456" s="160" t="s">
        <v>322</v>
      </c>
      <c r="G456" s="160" t="s">
        <v>322</v>
      </c>
      <c r="H456" s="160" t="s">
        <v>28</v>
      </c>
      <c r="I456" s="160" t="s">
        <v>29</v>
      </c>
      <c r="J456" s="160" t="s">
        <v>323</v>
      </c>
      <c r="K456" s="160" t="s">
        <v>324</v>
      </c>
      <c r="L456" s="160" t="s">
        <v>324</v>
      </c>
      <c r="M456" s="160" t="s">
        <v>325</v>
      </c>
      <c r="N456" s="160" t="s">
        <v>324</v>
      </c>
      <c r="O456" s="160" t="s">
        <v>326</v>
      </c>
      <c r="P456" s="160" t="s">
        <v>820</v>
      </c>
      <c r="Q456" s="160" t="s">
        <v>327</v>
      </c>
      <c r="R456" s="160" t="s">
        <v>328</v>
      </c>
      <c r="S456" s="160" t="s">
        <v>329</v>
      </c>
      <c r="T456" s="160" t="s">
        <v>329</v>
      </c>
      <c r="U456" s="439"/>
      <c r="V456" s="438"/>
    </row>
    <row r="457" spans="1:23" ht="15" customHeight="1" x14ac:dyDescent="0.35">
      <c r="A457" s="1349" t="str">
        <f>B451</f>
        <v>urb.m.1</v>
      </c>
      <c r="B457" s="144">
        <v>1</v>
      </c>
      <c r="C457" s="185"/>
      <c r="D457" s="119"/>
      <c r="E457" s="119"/>
      <c r="F457" s="185"/>
      <c r="G457" s="440"/>
      <c r="H457" s="120"/>
      <c r="I457" s="441"/>
      <c r="J457" s="442"/>
      <c r="K457" s="442"/>
      <c r="L457" s="443"/>
      <c r="M457" s="441"/>
      <c r="N457" s="443"/>
      <c r="O457" s="148"/>
      <c r="P457" s="148"/>
      <c r="Q457" s="441"/>
      <c r="R457" s="441"/>
      <c r="S457" s="441"/>
      <c r="T457" s="441"/>
      <c r="U457" s="444"/>
      <c r="V457" s="437"/>
    </row>
    <row r="458" spans="1:23" x14ac:dyDescent="0.35">
      <c r="A458" s="1349"/>
      <c r="B458" s="145">
        <v>2</v>
      </c>
      <c r="C458" s="118"/>
      <c r="D458" s="112"/>
      <c r="E458" s="112"/>
      <c r="F458" s="118"/>
      <c r="G458" s="445"/>
      <c r="H458" s="118"/>
      <c r="I458" s="428"/>
      <c r="J458" s="446"/>
      <c r="K458" s="446"/>
      <c r="L458" s="447"/>
      <c r="M458" s="428"/>
      <c r="N458" s="447"/>
      <c r="O458" s="139"/>
      <c r="P458" s="139"/>
      <c r="Q458" s="428"/>
      <c r="R458" s="428" t="s">
        <v>330</v>
      </c>
      <c r="S458" s="428"/>
      <c r="T458" s="428"/>
      <c r="U458" s="448"/>
      <c r="V458" s="437"/>
    </row>
    <row r="459" spans="1:23" x14ac:dyDescent="0.35">
      <c r="A459" s="1349"/>
      <c r="B459" s="145">
        <v>3</v>
      </c>
      <c r="C459" s="118"/>
      <c r="D459" s="112"/>
      <c r="E459" s="112"/>
      <c r="F459" s="118"/>
      <c r="G459" s="445"/>
      <c r="H459" s="118"/>
      <c r="I459" s="428"/>
      <c r="J459" s="446"/>
      <c r="K459" s="446"/>
      <c r="L459" s="447"/>
      <c r="M459" s="428"/>
      <c r="N459" s="447"/>
      <c r="O459" s="139"/>
      <c r="P459" s="139"/>
      <c r="Q459" s="428"/>
      <c r="R459" s="428"/>
      <c r="S459" s="428"/>
      <c r="T459" s="428"/>
      <c r="U459" s="448"/>
      <c r="V459" s="437"/>
    </row>
    <row r="460" spans="1:23" x14ac:dyDescent="0.35">
      <c r="A460" s="1349"/>
      <c r="B460" s="145">
        <v>4</v>
      </c>
      <c r="C460" s="118"/>
      <c r="D460" s="112"/>
      <c r="E460" s="112"/>
      <c r="F460" s="118"/>
      <c r="G460" s="445"/>
      <c r="H460" s="118"/>
      <c r="I460" s="428"/>
      <c r="J460" s="446"/>
      <c r="K460" s="446"/>
      <c r="L460" s="447"/>
      <c r="M460" s="428"/>
      <c r="N460" s="447"/>
      <c r="O460" s="139"/>
      <c r="P460" s="139"/>
      <c r="Q460" s="428"/>
      <c r="R460" s="428"/>
      <c r="S460" s="428"/>
      <c r="T460" s="428"/>
      <c r="U460" s="448"/>
      <c r="V460" s="437"/>
    </row>
    <row r="461" spans="1:23" x14ac:dyDescent="0.35">
      <c r="A461" s="1349"/>
      <c r="B461" s="145">
        <v>5</v>
      </c>
      <c r="C461" s="118"/>
      <c r="D461" s="112"/>
      <c r="E461" s="112"/>
      <c r="F461" s="118"/>
      <c r="G461" s="445"/>
      <c r="H461" s="118"/>
      <c r="I461" s="428"/>
      <c r="J461" s="446"/>
      <c r="K461" s="446"/>
      <c r="L461" s="447"/>
      <c r="M461" s="428"/>
      <c r="N461" s="447"/>
      <c r="O461" s="139"/>
      <c r="P461" s="139"/>
      <c r="Q461" s="428"/>
      <c r="R461" s="428"/>
      <c r="S461" s="428"/>
      <c r="T461" s="428"/>
      <c r="U461" s="448"/>
      <c r="V461" s="437"/>
    </row>
    <row r="462" spans="1:23" x14ac:dyDescent="0.35">
      <c r="A462" s="1349"/>
      <c r="B462" s="145">
        <v>6</v>
      </c>
      <c r="C462" s="118"/>
      <c r="D462" s="112"/>
      <c r="E462" s="112"/>
      <c r="F462" s="118"/>
      <c r="G462" s="445"/>
      <c r="H462" s="118"/>
      <c r="I462" s="428"/>
      <c r="J462" s="446"/>
      <c r="K462" s="446"/>
      <c r="L462" s="447"/>
      <c r="M462" s="428"/>
      <c r="N462" s="447"/>
      <c r="O462" s="139"/>
      <c r="P462" s="139"/>
      <c r="Q462" s="428"/>
      <c r="R462" s="428"/>
      <c r="S462" s="428"/>
      <c r="T462" s="428"/>
      <c r="U462" s="448"/>
      <c r="V462" s="437"/>
    </row>
    <row r="463" spans="1:23" x14ac:dyDescent="0.35">
      <c r="A463" s="1349"/>
      <c r="B463" s="145">
        <v>7</v>
      </c>
      <c r="C463" s="118"/>
      <c r="D463" s="112"/>
      <c r="E463" s="112"/>
      <c r="F463" s="118"/>
      <c r="G463" s="445"/>
      <c r="H463" s="118"/>
      <c r="I463" s="428"/>
      <c r="J463" s="446"/>
      <c r="K463" s="446"/>
      <c r="L463" s="447"/>
      <c r="M463" s="428"/>
      <c r="N463" s="447"/>
      <c r="O463" s="139"/>
      <c r="P463" s="139"/>
      <c r="Q463" s="428"/>
      <c r="R463" s="428"/>
      <c r="S463" s="428"/>
      <c r="T463" s="428"/>
      <c r="U463" s="448"/>
      <c r="V463" s="437"/>
    </row>
    <row r="464" spans="1:23" x14ac:dyDescent="0.35">
      <c r="A464" s="1349"/>
      <c r="B464" s="145">
        <v>8</v>
      </c>
      <c r="C464" s="118"/>
      <c r="D464" s="112"/>
      <c r="E464" s="112"/>
      <c r="F464" s="118"/>
      <c r="G464" s="445"/>
      <c r="H464" s="118"/>
      <c r="I464" s="428"/>
      <c r="J464" s="446"/>
      <c r="K464" s="446"/>
      <c r="L464" s="447"/>
      <c r="M464" s="428"/>
      <c r="N464" s="447"/>
      <c r="O464" s="139"/>
      <c r="P464" s="139"/>
      <c r="Q464" s="428"/>
      <c r="R464" s="428"/>
      <c r="S464" s="428"/>
      <c r="T464" s="428"/>
      <c r="U464" s="448"/>
      <c r="V464" s="437"/>
    </row>
    <row r="465" spans="1:23" x14ac:dyDescent="0.35">
      <c r="A465" s="1349"/>
      <c r="B465" s="145">
        <v>9</v>
      </c>
      <c r="C465" s="118"/>
      <c r="D465" s="112"/>
      <c r="E465" s="112"/>
      <c r="F465" s="118"/>
      <c r="G465" s="445"/>
      <c r="H465" s="118"/>
      <c r="I465" s="428"/>
      <c r="J465" s="446"/>
      <c r="K465" s="446"/>
      <c r="L465" s="447"/>
      <c r="M465" s="428"/>
      <c r="N465" s="447"/>
      <c r="O465" s="139"/>
      <c r="P465" s="139"/>
      <c r="Q465" s="428"/>
      <c r="R465" s="428"/>
      <c r="S465" s="428"/>
      <c r="T465" s="428"/>
      <c r="U465" s="448"/>
      <c r="V465" s="437"/>
    </row>
    <row r="466" spans="1:23" ht="15" thickBot="1" x14ac:dyDescent="0.4">
      <c r="A466" s="1350"/>
      <c r="B466" s="146">
        <v>10</v>
      </c>
      <c r="C466" s="132"/>
      <c r="D466" s="131"/>
      <c r="E466" s="131"/>
      <c r="F466" s="132"/>
      <c r="G466" s="449"/>
      <c r="H466" s="132"/>
      <c r="I466" s="450"/>
      <c r="J466" s="451"/>
      <c r="K466" s="451"/>
      <c r="L466" s="452"/>
      <c r="M466" s="450"/>
      <c r="N466" s="452"/>
      <c r="O466" s="140"/>
      <c r="P466" s="140"/>
      <c r="Q466" s="450"/>
      <c r="R466" s="450"/>
      <c r="S466" s="450"/>
      <c r="T466" s="450"/>
      <c r="U466" s="453"/>
      <c r="V466" s="437"/>
    </row>
    <row r="467" spans="1:23" ht="25" thickBot="1" x14ac:dyDescent="0.4">
      <c r="A467" s="564"/>
      <c r="C467" s="565"/>
      <c r="D467" s="566"/>
      <c r="E467" s="424" t="s">
        <v>331</v>
      </c>
      <c r="F467" s="425">
        <f>COUNTA(F457:F466)</f>
        <v>0</v>
      </c>
      <c r="G467" s="426">
        <f>COUNTA(G457:G466)</f>
        <v>0</v>
      </c>
      <c r="H467" s="565"/>
      <c r="I467" s="431"/>
      <c r="J467" s="567"/>
      <c r="K467" s="567"/>
      <c r="L467" s="568"/>
      <c r="M467" s="1354" t="s">
        <v>563</v>
      </c>
      <c r="N467" s="1355"/>
      <c r="O467" s="747">
        <f>SUM(O457:O466)</f>
        <v>0</v>
      </c>
      <c r="P467" s="748">
        <f>SUM(P457:P466)</f>
        <v>0</v>
      </c>
      <c r="Q467" s="431"/>
      <c r="S467" s="113"/>
      <c r="T467" s="117"/>
      <c r="U467" s="531"/>
      <c r="V467" s="455"/>
      <c r="W467" s="454"/>
    </row>
    <row r="468" spans="1:23" ht="15" thickBot="1" x14ac:dyDescent="0.4">
      <c r="A468" s="456"/>
      <c r="B468" s="457"/>
      <c r="C468" s="407"/>
      <c r="D468" s="407"/>
      <c r="E468" s="407"/>
      <c r="F468" s="457"/>
      <c r="G468" s="407"/>
      <c r="H468" s="407"/>
      <c r="I468" s="457"/>
      <c r="J468" s="457"/>
      <c r="K468" s="457"/>
      <c r="L468" s="407"/>
      <c r="M468" s="407"/>
      <c r="N468" s="407"/>
      <c r="O468" s="407"/>
      <c r="P468" s="407"/>
      <c r="Q468" s="407"/>
      <c r="R468" s="407"/>
      <c r="S468" s="407"/>
      <c r="T468" s="458"/>
      <c r="U468" s="407"/>
      <c r="V468" s="459"/>
    </row>
    <row r="469" spans="1:23" ht="15" thickBot="1" x14ac:dyDescent="0.4">
      <c r="A469" s="432"/>
      <c r="B469" s="433"/>
      <c r="C469" s="434"/>
      <c r="D469" s="434"/>
      <c r="E469" s="434"/>
      <c r="F469" s="433"/>
      <c r="G469" s="434"/>
      <c r="H469" s="434"/>
      <c r="I469" s="433"/>
      <c r="J469" s="433"/>
      <c r="K469" s="433"/>
      <c r="L469" s="434"/>
      <c r="M469" s="434"/>
      <c r="N469" s="434"/>
      <c r="O469" s="434"/>
      <c r="P469" s="434"/>
      <c r="Q469" s="434"/>
      <c r="R469" s="434"/>
      <c r="S469" s="434"/>
      <c r="T469" s="434"/>
      <c r="U469" s="434"/>
      <c r="V469" s="435"/>
    </row>
    <row r="470" spans="1:23" ht="28.5" customHeight="1" thickBot="1" x14ac:dyDescent="0.4">
      <c r="A470" s="155" t="s">
        <v>9</v>
      </c>
      <c r="B470" s="1317" t="s">
        <v>32</v>
      </c>
      <c r="C470" s="1318"/>
      <c r="E470" s="1312" t="s">
        <v>294</v>
      </c>
      <c r="F470" s="1314"/>
      <c r="G470" s="1315">
        <f>VLOOKUP(B470,'Urbano.Piano inv. forn'!$D$41:$H$70,3,FALSE)</f>
        <v>0</v>
      </c>
      <c r="H470" s="1316"/>
      <c r="I470" s="104"/>
      <c r="J470" s="1312" t="s">
        <v>295</v>
      </c>
      <c r="K470" s="1313"/>
      <c r="L470" s="1314"/>
      <c r="M470" s="1315">
        <f>VLOOKUP(B470,'Urbano.Piano inv. forn'!$D$41:$H$70,4,FALSE)</f>
        <v>0</v>
      </c>
      <c r="N470" s="1316"/>
      <c r="P470" s="162" t="s">
        <v>296</v>
      </c>
      <c r="Q470" s="436"/>
      <c r="S470" s="163" t="s">
        <v>297</v>
      </c>
      <c r="T470" s="1171"/>
      <c r="U470" s="1173"/>
      <c r="V470" s="437"/>
    </row>
    <row r="471" spans="1:23" ht="13.5" customHeight="1" thickBot="1" x14ac:dyDescent="0.4">
      <c r="A471" s="133"/>
      <c r="B471" s="114"/>
      <c r="C471" s="114"/>
      <c r="E471" s="115"/>
      <c r="F471" s="115"/>
      <c r="G471" s="116"/>
      <c r="H471" s="116"/>
      <c r="I471" s="104"/>
      <c r="J471" s="115"/>
      <c r="K471" s="115"/>
      <c r="L471" s="115"/>
      <c r="M471" s="116"/>
      <c r="N471" s="116"/>
      <c r="P471" s="117"/>
      <c r="S471" s="113"/>
      <c r="T471" s="431"/>
      <c r="V471" s="134"/>
      <c r="W471" s="431"/>
    </row>
    <row r="472" spans="1:23" ht="33.75" customHeight="1" thickBot="1" x14ac:dyDescent="0.4">
      <c r="A472" s="1343" t="s">
        <v>298</v>
      </c>
      <c r="B472" s="1344"/>
      <c r="C472" s="1344"/>
      <c r="D472" s="1345"/>
      <c r="E472" s="1346">
        <f>VLOOKUP(B470,'Urbano.Piano inv. forn'!$D$41:$V$70,17,FALSE)</f>
        <v>0</v>
      </c>
      <c r="F472" s="1347"/>
      <c r="G472" s="1347"/>
      <c r="H472" s="1348"/>
      <c r="I472" s="104"/>
      <c r="J472" s="1343" t="s">
        <v>53</v>
      </c>
      <c r="K472" s="1353"/>
      <c r="L472" s="1344"/>
      <c r="M472" s="1346">
        <f>VLOOKUP(B470,'Urbano.Piano inv. forn'!$D$41:$V$70,19,FALSE)</f>
        <v>0</v>
      </c>
      <c r="N472" s="1348"/>
      <c r="O472" s="130"/>
      <c r="P472" s="161" t="s">
        <v>299</v>
      </c>
      <c r="Q472" s="135">
        <f>M472+E472</f>
        <v>0</v>
      </c>
      <c r="S472" s="163" t="s">
        <v>300</v>
      </c>
      <c r="T472" s="1171"/>
      <c r="U472" s="1173"/>
      <c r="V472" s="134"/>
      <c r="W472" s="431"/>
    </row>
    <row r="473" spans="1:23" ht="33.75" customHeight="1" thickBot="1" x14ac:dyDescent="0.4">
      <c r="A473" s="136"/>
      <c r="B473" s="137"/>
      <c r="C473" s="137"/>
      <c r="D473" s="137"/>
      <c r="E473" s="138"/>
      <c r="F473" s="138"/>
      <c r="G473" s="138"/>
      <c r="H473" s="138"/>
      <c r="I473" s="104"/>
      <c r="J473" s="115"/>
      <c r="K473" s="115"/>
      <c r="L473" s="115"/>
      <c r="M473" s="138"/>
      <c r="N473" s="138"/>
      <c r="O473" s="130"/>
      <c r="P473" s="113"/>
      <c r="Q473" s="130"/>
      <c r="S473" s="113"/>
      <c r="T473" s="114"/>
      <c r="U473" s="114"/>
      <c r="V473" s="134"/>
      <c r="W473" s="431"/>
    </row>
    <row r="474" spans="1:23" s="166" customFormat="1" ht="72" customHeight="1" x14ac:dyDescent="0.35">
      <c r="A474" s="1326" t="s">
        <v>301</v>
      </c>
      <c r="B474" s="1328" t="s">
        <v>302</v>
      </c>
      <c r="C474" s="1328" t="s">
        <v>303</v>
      </c>
      <c r="D474" s="156" t="s">
        <v>304</v>
      </c>
      <c r="E474" s="157" t="s">
        <v>305</v>
      </c>
      <c r="F474" s="156" t="s">
        <v>306</v>
      </c>
      <c r="G474" s="156" t="s">
        <v>307</v>
      </c>
      <c r="H474" s="158" t="s">
        <v>268</v>
      </c>
      <c r="I474" s="158" t="s">
        <v>308</v>
      </c>
      <c r="J474" s="158" t="s">
        <v>309</v>
      </c>
      <c r="K474" s="158" t="s">
        <v>818</v>
      </c>
      <c r="L474" s="158" t="s">
        <v>310</v>
      </c>
      <c r="M474" s="158" t="s">
        <v>311</v>
      </c>
      <c r="N474" s="158" t="s">
        <v>312</v>
      </c>
      <c r="O474" s="158" t="s">
        <v>313</v>
      </c>
      <c r="P474" s="158" t="s">
        <v>314</v>
      </c>
      <c r="Q474" s="158" t="s">
        <v>315</v>
      </c>
      <c r="R474" s="158" t="s">
        <v>316</v>
      </c>
      <c r="S474" s="158" t="s">
        <v>317</v>
      </c>
      <c r="T474" s="158" t="s">
        <v>819</v>
      </c>
      <c r="U474" s="159" t="s">
        <v>319</v>
      </c>
      <c r="V474" s="438"/>
    </row>
    <row r="475" spans="1:23" s="166" customFormat="1" ht="28.5" customHeight="1" thickBot="1" x14ac:dyDescent="0.4">
      <c r="A475" s="1351"/>
      <c r="B475" s="1352"/>
      <c r="C475" s="1352"/>
      <c r="D475" s="160" t="s">
        <v>320</v>
      </c>
      <c r="E475" s="160" t="s">
        <v>321</v>
      </c>
      <c r="F475" s="160" t="s">
        <v>322</v>
      </c>
      <c r="G475" s="160" t="s">
        <v>322</v>
      </c>
      <c r="H475" s="160" t="s">
        <v>28</v>
      </c>
      <c r="I475" s="160" t="s">
        <v>29</v>
      </c>
      <c r="J475" s="160" t="s">
        <v>323</v>
      </c>
      <c r="K475" s="160" t="s">
        <v>324</v>
      </c>
      <c r="L475" s="160" t="s">
        <v>324</v>
      </c>
      <c r="M475" s="160" t="s">
        <v>325</v>
      </c>
      <c r="N475" s="160" t="s">
        <v>324</v>
      </c>
      <c r="O475" s="160" t="s">
        <v>326</v>
      </c>
      <c r="P475" s="160" t="s">
        <v>820</v>
      </c>
      <c r="Q475" s="160" t="s">
        <v>327</v>
      </c>
      <c r="R475" s="160" t="s">
        <v>328</v>
      </c>
      <c r="S475" s="160" t="s">
        <v>329</v>
      </c>
      <c r="T475" s="160" t="s">
        <v>329</v>
      </c>
      <c r="U475" s="439"/>
      <c r="V475" s="438"/>
    </row>
    <row r="476" spans="1:23" ht="15" customHeight="1" x14ac:dyDescent="0.35">
      <c r="A476" s="1349" t="str">
        <f>B470</f>
        <v>urb.m.1</v>
      </c>
      <c r="B476" s="144">
        <v>1</v>
      </c>
      <c r="C476" s="185"/>
      <c r="D476" s="119"/>
      <c r="E476" s="119"/>
      <c r="F476" s="185"/>
      <c r="G476" s="440"/>
      <c r="H476" s="120"/>
      <c r="I476" s="441"/>
      <c r="J476" s="442"/>
      <c r="K476" s="442"/>
      <c r="L476" s="443"/>
      <c r="M476" s="441"/>
      <c r="N476" s="443"/>
      <c r="O476" s="148"/>
      <c r="P476" s="148"/>
      <c r="Q476" s="441"/>
      <c r="R476" s="441"/>
      <c r="S476" s="441"/>
      <c r="T476" s="441"/>
      <c r="U476" s="444"/>
      <c r="V476" s="437"/>
    </row>
    <row r="477" spans="1:23" x14ac:dyDescent="0.35">
      <c r="A477" s="1349"/>
      <c r="B477" s="145">
        <v>2</v>
      </c>
      <c r="C477" s="118"/>
      <c r="D477" s="112"/>
      <c r="E477" s="112"/>
      <c r="F477" s="118"/>
      <c r="G477" s="445"/>
      <c r="H477" s="118"/>
      <c r="I477" s="428"/>
      <c r="J477" s="446"/>
      <c r="K477" s="446"/>
      <c r="L477" s="447"/>
      <c r="M477" s="428"/>
      <c r="N477" s="447"/>
      <c r="O477" s="139"/>
      <c r="P477" s="139"/>
      <c r="Q477" s="428"/>
      <c r="R477" s="428" t="s">
        <v>330</v>
      </c>
      <c r="S477" s="428"/>
      <c r="T477" s="428"/>
      <c r="U477" s="448"/>
      <c r="V477" s="437"/>
    </row>
    <row r="478" spans="1:23" x14ac:dyDescent="0.35">
      <c r="A478" s="1349"/>
      <c r="B478" s="145">
        <v>3</v>
      </c>
      <c r="C478" s="118"/>
      <c r="D478" s="112"/>
      <c r="E478" s="112"/>
      <c r="F478" s="118"/>
      <c r="G478" s="445"/>
      <c r="H478" s="118"/>
      <c r="I478" s="428"/>
      <c r="J478" s="446"/>
      <c r="K478" s="446"/>
      <c r="L478" s="447"/>
      <c r="M478" s="428"/>
      <c r="N478" s="447"/>
      <c r="O478" s="139"/>
      <c r="P478" s="139"/>
      <c r="Q478" s="428"/>
      <c r="R478" s="428"/>
      <c r="S478" s="428"/>
      <c r="T478" s="428"/>
      <c r="U478" s="448"/>
      <c r="V478" s="437"/>
    </row>
    <row r="479" spans="1:23" x14ac:dyDescent="0.35">
      <c r="A479" s="1349"/>
      <c r="B479" s="145">
        <v>4</v>
      </c>
      <c r="C479" s="118"/>
      <c r="D479" s="112"/>
      <c r="E479" s="112"/>
      <c r="F479" s="118"/>
      <c r="G479" s="445"/>
      <c r="H479" s="118"/>
      <c r="I479" s="428"/>
      <c r="J479" s="446"/>
      <c r="K479" s="446"/>
      <c r="L479" s="447"/>
      <c r="M479" s="428"/>
      <c r="N479" s="447"/>
      <c r="O479" s="139"/>
      <c r="P479" s="139"/>
      <c r="Q479" s="428"/>
      <c r="R479" s="428"/>
      <c r="S479" s="428"/>
      <c r="T479" s="428"/>
      <c r="U479" s="448"/>
      <c r="V479" s="437"/>
    </row>
    <row r="480" spans="1:23" x14ac:dyDescent="0.35">
      <c r="A480" s="1349"/>
      <c r="B480" s="145">
        <v>5</v>
      </c>
      <c r="C480" s="118"/>
      <c r="D480" s="112"/>
      <c r="E480" s="112"/>
      <c r="F480" s="118"/>
      <c r="G480" s="445"/>
      <c r="H480" s="118"/>
      <c r="I480" s="428"/>
      <c r="J480" s="446"/>
      <c r="K480" s="446"/>
      <c r="L480" s="447"/>
      <c r="M480" s="428"/>
      <c r="N480" s="447"/>
      <c r="O480" s="139"/>
      <c r="P480" s="139"/>
      <c r="Q480" s="428"/>
      <c r="R480" s="428"/>
      <c r="S480" s="428"/>
      <c r="T480" s="428"/>
      <c r="U480" s="448"/>
      <c r="V480" s="437"/>
    </row>
    <row r="481" spans="1:23" x14ac:dyDescent="0.35">
      <c r="A481" s="1349"/>
      <c r="B481" s="145">
        <v>6</v>
      </c>
      <c r="C481" s="118"/>
      <c r="D481" s="112"/>
      <c r="E481" s="112"/>
      <c r="F481" s="118"/>
      <c r="G481" s="445"/>
      <c r="H481" s="118"/>
      <c r="I481" s="428"/>
      <c r="J481" s="446"/>
      <c r="K481" s="446"/>
      <c r="L481" s="447"/>
      <c r="M481" s="428"/>
      <c r="N481" s="447"/>
      <c r="O481" s="139"/>
      <c r="P481" s="139"/>
      <c r="Q481" s="428"/>
      <c r="R481" s="428"/>
      <c r="S481" s="428"/>
      <c r="T481" s="428"/>
      <c r="U481" s="448"/>
      <c r="V481" s="437"/>
    </row>
    <row r="482" spans="1:23" x14ac:dyDescent="0.35">
      <c r="A482" s="1349"/>
      <c r="B482" s="145">
        <v>7</v>
      </c>
      <c r="C482" s="118"/>
      <c r="D482" s="112"/>
      <c r="E482" s="112"/>
      <c r="F482" s="118"/>
      <c r="G482" s="445"/>
      <c r="H482" s="118"/>
      <c r="I482" s="428"/>
      <c r="J482" s="446"/>
      <c r="K482" s="446"/>
      <c r="L482" s="447"/>
      <c r="M482" s="428"/>
      <c r="N482" s="447"/>
      <c r="O482" s="139"/>
      <c r="P482" s="139"/>
      <c r="Q482" s="428"/>
      <c r="R482" s="428"/>
      <c r="S482" s="428"/>
      <c r="T482" s="428"/>
      <c r="U482" s="448"/>
      <c r="V482" s="437"/>
    </row>
    <row r="483" spans="1:23" x14ac:dyDescent="0.35">
      <c r="A483" s="1349"/>
      <c r="B483" s="145">
        <v>8</v>
      </c>
      <c r="C483" s="118"/>
      <c r="D483" s="112"/>
      <c r="E483" s="112"/>
      <c r="F483" s="118"/>
      <c r="G483" s="445"/>
      <c r="H483" s="118"/>
      <c r="I483" s="428"/>
      <c r="J483" s="446"/>
      <c r="K483" s="446"/>
      <c r="L483" s="447"/>
      <c r="M483" s="428"/>
      <c r="N483" s="447"/>
      <c r="O483" s="139"/>
      <c r="P483" s="139"/>
      <c r="Q483" s="428"/>
      <c r="R483" s="428"/>
      <c r="S483" s="428"/>
      <c r="T483" s="428"/>
      <c r="U483" s="448"/>
      <c r="V483" s="437"/>
    </row>
    <row r="484" spans="1:23" x14ac:dyDescent="0.35">
      <c r="A484" s="1349"/>
      <c r="B484" s="145">
        <v>9</v>
      </c>
      <c r="C484" s="118"/>
      <c r="D484" s="112"/>
      <c r="E484" s="112"/>
      <c r="F484" s="118"/>
      <c r="G484" s="445"/>
      <c r="H484" s="118"/>
      <c r="I484" s="428"/>
      <c r="J484" s="446"/>
      <c r="K484" s="446"/>
      <c r="L484" s="447"/>
      <c r="M484" s="428"/>
      <c r="N484" s="447"/>
      <c r="O484" s="139"/>
      <c r="P484" s="139"/>
      <c r="Q484" s="428"/>
      <c r="R484" s="428"/>
      <c r="S484" s="428"/>
      <c r="T484" s="428"/>
      <c r="U484" s="448"/>
      <c r="V484" s="437"/>
    </row>
    <row r="485" spans="1:23" ht="15" thickBot="1" x14ac:dyDescent="0.4">
      <c r="A485" s="1350"/>
      <c r="B485" s="146">
        <v>10</v>
      </c>
      <c r="C485" s="132"/>
      <c r="D485" s="131"/>
      <c r="E485" s="131"/>
      <c r="F485" s="132"/>
      <c r="G485" s="449"/>
      <c r="H485" s="132"/>
      <c r="I485" s="450"/>
      <c r="J485" s="451"/>
      <c r="K485" s="451"/>
      <c r="L485" s="452"/>
      <c r="M485" s="450"/>
      <c r="N485" s="452"/>
      <c r="O485" s="140"/>
      <c r="P485" s="140"/>
      <c r="Q485" s="450"/>
      <c r="R485" s="450"/>
      <c r="S485" s="450"/>
      <c r="T485" s="450"/>
      <c r="U485" s="453"/>
      <c r="V485" s="437"/>
    </row>
    <row r="486" spans="1:23" ht="25" thickBot="1" x14ac:dyDescent="0.4">
      <c r="A486" s="564"/>
      <c r="C486" s="565"/>
      <c r="D486" s="566"/>
      <c r="E486" s="424" t="s">
        <v>331</v>
      </c>
      <c r="F486" s="425">
        <f>COUNTA(F476:F485)</f>
        <v>0</v>
      </c>
      <c r="G486" s="426">
        <f>COUNTA(G476:G485)</f>
        <v>0</v>
      </c>
      <c r="H486" s="565"/>
      <c r="I486" s="431"/>
      <c r="J486" s="567"/>
      <c r="K486" s="567"/>
      <c r="L486" s="568"/>
      <c r="M486" s="1354" t="s">
        <v>563</v>
      </c>
      <c r="N486" s="1355"/>
      <c r="O486" s="747">
        <f>SUM(O476:O485)</f>
        <v>0</v>
      </c>
      <c r="P486" s="748">
        <f>SUM(P476:P485)</f>
        <v>0</v>
      </c>
      <c r="Q486" s="431"/>
      <c r="S486" s="113"/>
      <c r="T486" s="117"/>
      <c r="U486" s="531"/>
      <c r="V486" s="455"/>
      <c r="W486" s="454"/>
    </row>
    <row r="487" spans="1:23" ht="15" thickBot="1" x14ac:dyDescent="0.4">
      <c r="A487" s="456"/>
      <c r="B487" s="457"/>
      <c r="C487" s="407"/>
      <c r="D487" s="407"/>
      <c r="E487" s="407"/>
      <c r="F487" s="457"/>
      <c r="G487" s="407"/>
      <c r="H487" s="407"/>
      <c r="I487" s="457"/>
      <c r="J487" s="457"/>
      <c r="K487" s="457"/>
      <c r="L487" s="407"/>
      <c r="M487" s="407"/>
      <c r="N487" s="407"/>
      <c r="O487" s="407"/>
      <c r="P487" s="407"/>
      <c r="Q487" s="407"/>
      <c r="R487" s="407"/>
      <c r="S487" s="407"/>
      <c r="T487" s="458"/>
      <c r="U487" s="407"/>
      <c r="V487" s="459"/>
    </row>
    <row r="488" spans="1:23" ht="15" thickBot="1" x14ac:dyDescent="0.4">
      <c r="A488" s="432"/>
      <c r="B488" s="433"/>
      <c r="C488" s="434"/>
      <c r="D488" s="434"/>
      <c r="E488" s="434"/>
      <c r="F488" s="433"/>
      <c r="G488" s="434"/>
      <c r="H488" s="434"/>
      <c r="I488" s="433"/>
      <c r="J488" s="433"/>
      <c r="K488" s="433"/>
      <c r="L488" s="434"/>
      <c r="M488" s="434"/>
      <c r="N488" s="434"/>
      <c r="O488" s="434"/>
      <c r="P488" s="434"/>
      <c r="Q488" s="434"/>
      <c r="R488" s="434"/>
      <c r="S488" s="434"/>
      <c r="T488" s="434"/>
      <c r="U488" s="434"/>
      <c r="V488" s="435"/>
    </row>
    <row r="489" spans="1:23" ht="28.5" customHeight="1" thickBot="1" x14ac:dyDescent="0.4">
      <c r="A489" s="155" t="s">
        <v>9</v>
      </c>
      <c r="B489" s="1317" t="s">
        <v>32</v>
      </c>
      <c r="C489" s="1318"/>
      <c r="E489" s="1312" t="s">
        <v>294</v>
      </c>
      <c r="F489" s="1314"/>
      <c r="G489" s="1315">
        <f>VLOOKUP(B489,'Urbano.Piano inv. forn'!$D$41:$H$70,3,FALSE)</f>
        <v>0</v>
      </c>
      <c r="H489" s="1316"/>
      <c r="I489" s="104"/>
      <c r="J489" s="1312" t="s">
        <v>295</v>
      </c>
      <c r="K489" s="1313"/>
      <c r="L489" s="1314"/>
      <c r="M489" s="1315">
        <f>VLOOKUP(B489,'Urbano.Piano inv. forn'!$D$41:$H$70,4,FALSE)</f>
        <v>0</v>
      </c>
      <c r="N489" s="1316"/>
      <c r="P489" s="162" t="s">
        <v>296</v>
      </c>
      <c r="Q489" s="436"/>
      <c r="S489" s="163" t="s">
        <v>297</v>
      </c>
      <c r="T489" s="1171"/>
      <c r="U489" s="1173"/>
      <c r="V489" s="437"/>
    </row>
    <row r="490" spans="1:23" ht="13.5" customHeight="1" thickBot="1" x14ac:dyDescent="0.4">
      <c r="A490" s="133"/>
      <c r="B490" s="114"/>
      <c r="C490" s="114"/>
      <c r="E490" s="115"/>
      <c r="F490" s="115"/>
      <c r="G490" s="116"/>
      <c r="H490" s="116"/>
      <c r="I490" s="104"/>
      <c r="J490" s="115"/>
      <c r="K490" s="115"/>
      <c r="L490" s="115"/>
      <c r="M490" s="116"/>
      <c r="N490" s="116"/>
      <c r="P490" s="117"/>
      <c r="S490" s="113"/>
      <c r="T490" s="431"/>
      <c r="V490" s="134"/>
      <c r="W490" s="431"/>
    </row>
    <row r="491" spans="1:23" ht="33.75" customHeight="1" thickBot="1" x14ac:dyDescent="0.4">
      <c r="A491" s="1343" t="s">
        <v>298</v>
      </c>
      <c r="B491" s="1344"/>
      <c r="C491" s="1344"/>
      <c r="D491" s="1345"/>
      <c r="E491" s="1346">
        <f>VLOOKUP(B489,'Urbano.Piano inv. forn'!$D$41:$V$70,17,FALSE)</f>
        <v>0</v>
      </c>
      <c r="F491" s="1347"/>
      <c r="G491" s="1347"/>
      <c r="H491" s="1348"/>
      <c r="I491" s="104"/>
      <c r="J491" s="1343" t="s">
        <v>53</v>
      </c>
      <c r="K491" s="1353"/>
      <c r="L491" s="1344"/>
      <c r="M491" s="1346">
        <f>VLOOKUP(B489,'Urbano.Piano inv. forn'!$D$41:$V$70,19,FALSE)</f>
        <v>0</v>
      </c>
      <c r="N491" s="1348"/>
      <c r="O491" s="130"/>
      <c r="P491" s="161" t="s">
        <v>299</v>
      </c>
      <c r="Q491" s="135">
        <f>M491+E491</f>
        <v>0</v>
      </c>
      <c r="S491" s="163" t="s">
        <v>300</v>
      </c>
      <c r="T491" s="1171"/>
      <c r="U491" s="1173"/>
      <c r="V491" s="134"/>
      <c r="W491" s="431"/>
    </row>
    <row r="492" spans="1:23" ht="33.75" customHeight="1" thickBot="1" x14ac:dyDescent="0.4">
      <c r="A492" s="136"/>
      <c r="B492" s="137"/>
      <c r="C492" s="137"/>
      <c r="D492" s="137"/>
      <c r="E492" s="138"/>
      <c r="F492" s="138"/>
      <c r="G492" s="138"/>
      <c r="H492" s="138"/>
      <c r="I492" s="104"/>
      <c r="J492" s="115"/>
      <c r="K492" s="115"/>
      <c r="L492" s="115"/>
      <c r="M492" s="138"/>
      <c r="N492" s="138"/>
      <c r="O492" s="130"/>
      <c r="P492" s="113"/>
      <c r="Q492" s="130"/>
      <c r="S492" s="113"/>
      <c r="T492" s="114"/>
      <c r="U492" s="114"/>
      <c r="V492" s="134"/>
      <c r="W492" s="431"/>
    </row>
    <row r="493" spans="1:23" s="166" customFormat="1" ht="72" customHeight="1" x14ac:dyDescent="0.35">
      <c r="A493" s="1326" t="s">
        <v>301</v>
      </c>
      <c r="B493" s="1328" t="s">
        <v>302</v>
      </c>
      <c r="C493" s="1328" t="s">
        <v>303</v>
      </c>
      <c r="D493" s="156" t="s">
        <v>304</v>
      </c>
      <c r="E493" s="157" t="s">
        <v>305</v>
      </c>
      <c r="F493" s="156" t="s">
        <v>306</v>
      </c>
      <c r="G493" s="156" t="s">
        <v>307</v>
      </c>
      <c r="H493" s="158" t="s">
        <v>268</v>
      </c>
      <c r="I493" s="158" t="s">
        <v>308</v>
      </c>
      <c r="J493" s="158" t="s">
        <v>309</v>
      </c>
      <c r="K493" s="158" t="s">
        <v>818</v>
      </c>
      <c r="L493" s="158" t="s">
        <v>310</v>
      </c>
      <c r="M493" s="158" t="s">
        <v>311</v>
      </c>
      <c r="N493" s="158" t="s">
        <v>312</v>
      </c>
      <c r="O493" s="158" t="s">
        <v>313</v>
      </c>
      <c r="P493" s="158" t="s">
        <v>314</v>
      </c>
      <c r="Q493" s="158" t="s">
        <v>315</v>
      </c>
      <c r="R493" s="158" t="s">
        <v>316</v>
      </c>
      <c r="S493" s="158" t="s">
        <v>317</v>
      </c>
      <c r="T493" s="158" t="s">
        <v>819</v>
      </c>
      <c r="U493" s="159" t="s">
        <v>319</v>
      </c>
      <c r="V493" s="438"/>
    </row>
    <row r="494" spans="1:23" s="166" customFormat="1" ht="28.5" customHeight="1" thickBot="1" x14ac:dyDescent="0.4">
      <c r="A494" s="1351"/>
      <c r="B494" s="1352"/>
      <c r="C494" s="1352"/>
      <c r="D494" s="160" t="s">
        <v>320</v>
      </c>
      <c r="E494" s="160" t="s">
        <v>321</v>
      </c>
      <c r="F494" s="160" t="s">
        <v>322</v>
      </c>
      <c r="G494" s="160" t="s">
        <v>322</v>
      </c>
      <c r="H494" s="160" t="s">
        <v>28</v>
      </c>
      <c r="I494" s="160" t="s">
        <v>29</v>
      </c>
      <c r="J494" s="160" t="s">
        <v>323</v>
      </c>
      <c r="K494" s="160" t="s">
        <v>324</v>
      </c>
      <c r="L494" s="160" t="s">
        <v>324</v>
      </c>
      <c r="M494" s="160" t="s">
        <v>325</v>
      </c>
      <c r="N494" s="160" t="s">
        <v>324</v>
      </c>
      <c r="O494" s="160" t="s">
        <v>326</v>
      </c>
      <c r="P494" s="160" t="s">
        <v>820</v>
      </c>
      <c r="Q494" s="160" t="s">
        <v>327</v>
      </c>
      <c r="R494" s="160" t="s">
        <v>328</v>
      </c>
      <c r="S494" s="160" t="s">
        <v>329</v>
      </c>
      <c r="T494" s="160" t="s">
        <v>329</v>
      </c>
      <c r="U494" s="439"/>
      <c r="V494" s="438"/>
    </row>
    <row r="495" spans="1:23" ht="15" customHeight="1" x14ac:dyDescent="0.35">
      <c r="A495" s="1349" t="str">
        <f>B489</f>
        <v>urb.m.1</v>
      </c>
      <c r="B495" s="144">
        <v>1</v>
      </c>
      <c r="C495" s="185"/>
      <c r="D495" s="119"/>
      <c r="E495" s="119"/>
      <c r="F495" s="185"/>
      <c r="G495" s="440"/>
      <c r="H495" s="120"/>
      <c r="I495" s="441"/>
      <c r="J495" s="442"/>
      <c r="K495" s="442"/>
      <c r="L495" s="443"/>
      <c r="M495" s="441"/>
      <c r="N495" s="443"/>
      <c r="O495" s="148"/>
      <c r="P495" s="148"/>
      <c r="Q495" s="441"/>
      <c r="R495" s="441"/>
      <c r="S495" s="441"/>
      <c r="T495" s="441"/>
      <c r="U495" s="444"/>
      <c r="V495" s="437"/>
    </row>
    <row r="496" spans="1:23" x14ac:dyDescent="0.35">
      <c r="A496" s="1349"/>
      <c r="B496" s="145">
        <v>2</v>
      </c>
      <c r="C496" s="118"/>
      <c r="D496" s="112"/>
      <c r="E496" s="112"/>
      <c r="F496" s="118"/>
      <c r="G496" s="445"/>
      <c r="H496" s="118"/>
      <c r="I496" s="428"/>
      <c r="J496" s="446"/>
      <c r="K496" s="446"/>
      <c r="L496" s="447"/>
      <c r="M496" s="428"/>
      <c r="N496" s="447"/>
      <c r="O496" s="139"/>
      <c r="P496" s="139"/>
      <c r="Q496" s="428"/>
      <c r="R496" s="428" t="s">
        <v>330</v>
      </c>
      <c r="S496" s="428"/>
      <c r="T496" s="428"/>
      <c r="U496" s="448"/>
      <c r="V496" s="437"/>
    </row>
    <row r="497" spans="1:23" x14ac:dyDescent="0.35">
      <c r="A497" s="1349"/>
      <c r="B497" s="145">
        <v>3</v>
      </c>
      <c r="C497" s="118"/>
      <c r="D497" s="112"/>
      <c r="E497" s="112"/>
      <c r="F497" s="118"/>
      <c r="G497" s="445"/>
      <c r="H497" s="118"/>
      <c r="I497" s="428"/>
      <c r="J497" s="446"/>
      <c r="K497" s="446"/>
      <c r="L497" s="447"/>
      <c r="M497" s="428"/>
      <c r="N497" s="447"/>
      <c r="O497" s="139"/>
      <c r="P497" s="139"/>
      <c r="Q497" s="428"/>
      <c r="R497" s="428"/>
      <c r="S497" s="428"/>
      <c r="T497" s="428"/>
      <c r="U497" s="448"/>
      <c r="V497" s="437"/>
    </row>
    <row r="498" spans="1:23" x14ac:dyDescent="0.35">
      <c r="A498" s="1349"/>
      <c r="B498" s="145">
        <v>4</v>
      </c>
      <c r="C498" s="118"/>
      <c r="D498" s="112"/>
      <c r="E498" s="112"/>
      <c r="F498" s="118"/>
      <c r="G498" s="445"/>
      <c r="H498" s="118"/>
      <c r="I498" s="428"/>
      <c r="J498" s="446"/>
      <c r="K498" s="446"/>
      <c r="L498" s="447"/>
      <c r="M498" s="428"/>
      <c r="N498" s="447"/>
      <c r="O498" s="139"/>
      <c r="P498" s="139"/>
      <c r="Q498" s="428"/>
      <c r="R498" s="428"/>
      <c r="S498" s="428"/>
      <c r="T498" s="428"/>
      <c r="U498" s="448"/>
      <c r="V498" s="437"/>
    </row>
    <row r="499" spans="1:23" x14ac:dyDescent="0.35">
      <c r="A499" s="1349"/>
      <c r="B499" s="145">
        <v>5</v>
      </c>
      <c r="C499" s="118"/>
      <c r="D499" s="112"/>
      <c r="E499" s="112"/>
      <c r="F499" s="118"/>
      <c r="G499" s="445"/>
      <c r="H499" s="118"/>
      <c r="I499" s="428"/>
      <c r="J499" s="446"/>
      <c r="K499" s="446"/>
      <c r="L499" s="447"/>
      <c r="M499" s="428"/>
      <c r="N499" s="447"/>
      <c r="O499" s="139"/>
      <c r="P499" s="139"/>
      <c r="Q499" s="428"/>
      <c r="R499" s="428"/>
      <c r="S499" s="428"/>
      <c r="T499" s="428"/>
      <c r="U499" s="448"/>
      <c r="V499" s="437"/>
    </row>
    <row r="500" spans="1:23" x14ac:dyDescent="0.35">
      <c r="A500" s="1349"/>
      <c r="B500" s="145">
        <v>6</v>
      </c>
      <c r="C500" s="118"/>
      <c r="D500" s="112"/>
      <c r="E500" s="112"/>
      <c r="F500" s="118"/>
      <c r="G500" s="445"/>
      <c r="H500" s="118"/>
      <c r="I500" s="428"/>
      <c r="J500" s="446"/>
      <c r="K500" s="446"/>
      <c r="L500" s="447"/>
      <c r="M500" s="428"/>
      <c r="N500" s="447"/>
      <c r="O500" s="139"/>
      <c r="P500" s="139"/>
      <c r="Q500" s="428"/>
      <c r="R500" s="428"/>
      <c r="S500" s="428"/>
      <c r="T500" s="428"/>
      <c r="U500" s="448"/>
      <c r="V500" s="437"/>
    </row>
    <row r="501" spans="1:23" x14ac:dyDescent="0.35">
      <c r="A501" s="1349"/>
      <c r="B501" s="145">
        <v>7</v>
      </c>
      <c r="C501" s="118"/>
      <c r="D501" s="112"/>
      <c r="E501" s="112"/>
      <c r="F501" s="118"/>
      <c r="G501" s="445"/>
      <c r="H501" s="118"/>
      <c r="I501" s="428"/>
      <c r="J501" s="446"/>
      <c r="K501" s="446"/>
      <c r="L501" s="447"/>
      <c r="M501" s="428"/>
      <c r="N501" s="447"/>
      <c r="O501" s="139"/>
      <c r="P501" s="139"/>
      <c r="Q501" s="428"/>
      <c r="R501" s="428"/>
      <c r="S501" s="428"/>
      <c r="T501" s="428"/>
      <c r="U501" s="448"/>
      <c r="V501" s="437"/>
    </row>
    <row r="502" spans="1:23" x14ac:dyDescent="0.35">
      <c r="A502" s="1349"/>
      <c r="B502" s="145">
        <v>8</v>
      </c>
      <c r="C502" s="118"/>
      <c r="D502" s="112"/>
      <c r="E502" s="112"/>
      <c r="F502" s="118"/>
      <c r="G502" s="445"/>
      <c r="H502" s="118"/>
      <c r="I502" s="428"/>
      <c r="J502" s="446"/>
      <c r="K502" s="446"/>
      <c r="L502" s="447"/>
      <c r="M502" s="428"/>
      <c r="N502" s="447"/>
      <c r="O502" s="139"/>
      <c r="P502" s="139"/>
      <c r="Q502" s="428"/>
      <c r="R502" s="428"/>
      <c r="S502" s="428"/>
      <c r="T502" s="428"/>
      <c r="U502" s="448"/>
      <c r="V502" s="437"/>
    </row>
    <row r="503" spans="1:23" x14ac:dyDescent="0.35">
      <c r="A503" s="1349"/>
      <c r="B503" s="145">
        <v>9</v>
      </c>
      <c r="C503" s="118"/>
      <c r="D503" s="112"/>
      <c r="E503" s="112"/>
      <c r="F503" s="118"/>
      <c r="G503" s="445"/>
      <c r="H503" s="118"/>
      <c r="I503" s="428"/>
      <c r="J503" s="446"/>
      <c r="K503" s="446"/>
      <c r="L503" s="447"/>
      <c r="M503" s="428"/>
      <c r="N503" s="447"/>
      <c r="O503" s="139"/>
      <c r="P503" s="139"/>
      <c r="Q503" s="428"/>
      <c r="R503" s="428"/>
      <c r="S503" s="428"/>
      <c r="T503" s="428"/>
      <c r="U503" s="448"/>
      <c r="V503" s="437"/>
    </row>
    <row r="504" spans="1:23" ht="15" thickBot="1" x14ac:dyDescent="0.4">
      <c r="A504" s="1350"/>
      <c r="B504" s="146">
        <v>10</v>
      </c>
      <c r="C504" s="132"/>
      <c r="D504" s="131"/>
      <c r="E504" s="131"/>
      <c r="F504" s="132"/>
      <c r="G504" s="449"/>
      <c r="H504" s="132"/>
      <c r="I504" s="450"/>
      <c r="J504" s="451"/>
      <c r="K504" s="451"/>
      <c r="L504" s="452"/>
      <c r="M504" s="450"/>
      <c r="N504" s="452"/>
      <c r="O504" s="140"/>
      <c r="P504" s="140"/>
      <c r="Q504" s="450"/>
      <c r="R504" s="450"/>
      <c r="S504" s="450"/>
      <c r="T504" s="450"/>
      <c r="U504" s="453"/>
      <c r="V504" s="437"/>
    </row>
    <row r="505" spans="1:23" ht="25" thickBot="1" x14ac:dyDescent="0.4">
      <c r="A505" s="564"/>
      <c r="C505" s="565"/>
      <c r="D505" s="566"/>
      <c r="E505" s="424" t="s">
        <v>331</v>
      </c>
      <c r="F505" s="425">
        <f>COUNTA(F495:F504)</f>
        <v>0</v>
      </c>
      <c r="G505" s="426">
        <f>COUNTA(G495:G504)</f>
        <v>0</v>
      </c>
      <c r="H505" s="565"/>
      <c r="I505" s="431"/>
      <c r="J505" s="567"/>
      <c r="K505" s="567"/>
      <c r="L505" s="568"/>
      <c r="M505" s="1354" t="s">
        <v>563</v>
      </c>
      <c r="N505" s="1355"/>
      <c r="O505" s="747">
        <f>SUM(O495:O504)</f>
        <v>0</v>
      </c>
      <c r="P505" s="748">
        <f>SUM(P495:P504)</f>
        <v>0</v>
      </c>
      <c r="Q505" s="431"/>
      <c r="S505" s="113"/>
      <c r="T505" s="117"/>
      <c r="U505" s="531"/>
      <c r="V505" s="455"/>
      <c r="W505" s="454"/>
    </row>
    <row r="506" spans="1:23" ht="15" thickBot="1" x14ac:dyDescent="0.4">
      <c r="A506" s="456"/>
      <c r="B506" s="457"/>
      <c r="C506" s="407"/>
      <c r="D506" s="407"/>
      <c r="E506" s="407"/>
      <c r="F506" s="457"/>
      <c r="G506" s="407"/>
      <c r="H506" s="407"/>
      <c r="I506" s="457"/>
      <c r="J506" s="457"/>
      <c r="K506" s="457"/>
      <c r="L506" s="407"/>
      <c r="M506" s="407"/>
      <c r="N506" s="407"/>
      <c r="O506" s="407"/>
      <c r="P506" s="407"/>
      <c r="Q506" s="407"/>
      <c r="R506" s="407"/>
      <c r="S506" s="407"/>
      <c r="T506" s="458"/>
      <c r="U506" s="407"/>
      <c r="V506" s="459"/>
    </row>
    <row r="507" spans="1:23" ht="15" thickBot="1" x14ac:dyDescent="0.4">
      <c r="A507" s="432"/>
      <c r="B507" s="433"/>
      <c r="C507" s="434"/>
      <c r="D507" s="434"/>
      <c r="E507" s="434"/>
      <c r="F507" s="433"/>
      <c r="G507" s="434"/>
      <c r="H507" s="434"/>
      <c r="I507" s="433"/>
      <c r="J507" s="433"/>
      <c r="K507" s="433"/>
      <c r="L507" s="434"/>
      <c r="M507" s="434"/>
      <c r="N507" s="434"/>
      <c r="O507" s="434"/>
      <c r="P507" s="434"/>
      <c r="Q507" s="434"/>
      <c r="R507" s="434"/>
      <c r="S507" s="434"/>
      <c r="T507" s="434"/>
      <c r="U507" s="434"/>
      <c r="V507" s="435"/>
    </row>
    <row r="508" spans="1:23" ht="28.5" customHeight="1" thickBot="1" x14ac:dyDescent="0.4">
      <c r="A508" s="155" t="s">
        <v>9</v>
      </c>
      <c r="B508" s="1317" t="s">
        <v>32</v>
      </c>
      <c r="C508" s="1318"/>
      <c r="E508" s="1312" t="s">
        <v>294</v>
      </c>
      <c r="F508" s="1314"/>
      <c r="G508" s="1315">
        <f>VLOOKUP(B508,'Urbano.Piano inv. forn'!$D$41:$H$70,3,FALSE)</f>
        <v>0</v>
      </c>
      <c r="H508" s="1316"/>
      <c r="I508" s="104"/>
      <c r="J508" s="1312" t="s">
        <v>295</v>
      </c>
      <c r="K508" s="1313"/>
      <c r="L508" s="1314"/>
      <c r="M508" s="1315">
        <f>VLOOKUP(B508,'Urbano.Piano inv. forn'!$D$41:$H$70,4,FALSE)</f>
        <v>0</v>
      </c>
      <c r="N508" s="1316"/>
      <c r="P508" s="162" t="s">
        <v>296</v>
      </c>
      <c r="Q508" s="436"/>
      <c r="S508" s="163" t="s">
        <v>297</v>
      </c>
      <c r="T508" s="1171"/>
      <c r="U508" s="1173"/>
      <c r="V508" s="437"/>
    </row>
    <row r="509" spans="1:23" ht="13.5" customHeight="1" thickBot="1" x14ac:dyDescent="0.4">
      <c r="A509" s="133"/>
      <c r="B509" s="114"/>
      <c r="C509" s="114"/>
      <c r="E509" s="115"/>
      <c r="F509" s="115"/>
      <c r="G509" s="116"/>
      <c r="H509" s="116"/>
      <c r="I509" s="104"/>
      <c r="J509" s="115"/>
      <c r="K509" s="115"/>
      <c r="L509" s="115"/>
      <c r="M509" s="116"/>
      <c r="N509" s="116"/>
      <c r="P509" s="117"/>
      <c r="S509" s="113"/>
      <c r="T509" s="431"/>
      <c r="V509" s="134"/>
      <c r="W509" s="431"/>
    </row>
    <row r="510" spans="1:23" ht="33.75" customHeight="1" thickBot="1" x14ac:dyDescent="0.4">
      <c r="A510" s="1343" t="s">
        <v>298</v>
      </c>
      <c r="B510" s="1344"/>
      <c r="C510" s="1344"/>
      <c r="D510" s="1345"/>
      <c r="E510" s="1346">
        <f>VLOOKUP(B508,'Urbano.Piano inv. forn'!$D$41:$V$70,17,FALSE)</f>
        <v>0</v>
      </c>
      <c r="F510" s="1347"/>
      <c r="G510" s="1347"/>
      <c r="H510" s="1348"/>
      <c r="I510" s="104"/>
      <c r="J510" s="1343" t="s">
        <v>53</v>
      </c>
      <c r="K510" s="1353"/>
      <c r="L510" s="1344"/>
      <c r="M510" s="1346">
        <f>VLOOKUP(B508,'Urbano.Piano inv. forn'!$D$41:$V$70,19,FALSE)</f>
        <v>0</v>
      </c>
      <c r="N510" s="1348"/>
      <c r="O510" s="130"/>
      <c r="P510" s="161" t="s">
        <v>299</v>
      </c>
      <c r="Q510" s="135">
        <f>M510+E510</f>
        <v>0</v>
      </c>
      <c r="S510" s="163" t="s">
        <v>300</v>
      </c>
      <c r="T510" s="1171"/>
      <c r="U510" s="1173"/>
      <c r="V510" s="134"/>
      <c r="W510" s="431"/>
    </row>
    <row r="511" spans="1:23" ht="33.75" customHeight="1" thickBot="1" x14ac:dyDescent="0.4">
      <c r="A511" s="136"/>
      <c r="B511" s="137"/>
      <c r="C511" s="137"/>
      <c r="D511" s="137"/>
      <c r="E511" s="138"/>
      <c r="F511" s="138"/>
      <c r="G511" s="138"/>
      <c r="H511" s="138"/>
      <c r="I511" s="104"/>
      <c r="J511" s="115"/>
      <c r="K511" s="115"/>
      <c r="L511" s="115"/>
      <c r="M511" s="138"/>
      <c r="N511" s="138"/>
      <c r="O511" s="130"/>
      <c r="P511" s="113"/>
      <c r="Q511" s="130"/>
      <c r="S511" s="113"/>
      <c r="T511" s="114"/>
      <c r="U511" s="114"/>
      <c r="V511" s="134"/>
      <c r="W511" s="431"/>
    </row>
    <row r="512" spans="1:23" s="166" customFormat="1" ht="72" customHeight="1" x14ac:dyDescent="0.35">
      <c r="A512" s="1326" t="s">
        <v>301</v>
      </c>
      <c r="B512" s="1328" t="s">
        <v>302</v>
      </c>
      <c r="C512" s="1328" t="s">
        <v>303</v>
      </c>
      <c r="D512" s="156" t="s">
        <v>304</v>
      </c>
      <c r="E512" s="157" t="s">
        <v>305</v>
      </c>
      <c r="F512" s="156" t="s">
        <v>306</v>
      </c>
      <c r="G512" s="156" t="s">
        <v>307</v>
      </c>
      <c r="H512" s="158" t="s">
        <v>268</v>
      </c>
      <c r="I512" s="158" t="s">
        <v>308</v>
      </c>
      <c r="J512" s="158" t="s">
        <v>309</v>
      </c>
      <c r="K512" s="158" t="s">
        <v>818</v>
      </c>
      <c r="L512" s="158" t="s">
        <v>310</v>
      </c>
      <c r="M512" s="158" t="s">
        <v>311</v>
      </c>
      <c r="N512" s="158" t="s">
        <v>312</v>
      </c>
      <c r="O512" s="158" t="s">
        <v>313</v>
      </c>
      <c r="P512" s="158" t="s">
        <v>314</v>
      </c>
      <c r="Q512" s="158" t="s">
        <v>315</v>
      </c>
      <c r="R512" s="158" t="s">
        <v>316</v>
      </c>
      <c r="S512" s="158" t="s">
        <v>317</v>
      </c>
      <c r="T512" s="158" t="s">
        <v>819</v>
      </c>
      <c r="U512" s="159" t="s">
        <v>319</v>
      </c>
      <c r="V512" s="438"/>
    </row>
    <row r="513" spans="1:23" s="166" customFormat="1" ht="28.5" customHeight="1" thickBot="1" x14ac:dyDescent="0.4">
      <c r="A513" s="1351"/>
      <c r="B513" s="1352"/>
      <c r="C513" s="1352"/>
      <c r="D513" s="160" t="s">
        <v>320</v>
      </c>
      <c r="E513" s="160" t="s">
        <v>321</v>
      </c>
      <c r="F513" s="160" t="s">
        <v>322</v>
      </c>
      <c r="G513" s="160" t="s">
        <v>322</v>
      </c>
      <c r="H513" s="160" t="s">
        <v>28</v>
      </c>
      <c r="I513" s="160" t="s">
        <v>29</v>
      </c>
      <c r="J513" s="160" t="s">
        <v>323</v>
      </c>
      <c r="K513" s="160" t="s">
        <v>324</v>
      </c>
      <c r="L513" s="160" t="s">
        <v>324</v>
      </c>
      <c r="M513" s="160" t="s">
        <v>325</v>
      </c>
      <c r="N513" s="160" t="s">
        <v>324</v>
      </c>
      <c r="O513" s="160" t="s">
        <v>326</v>
      </c>
      <c r="P513" s="160" t="s">
        <v>820</v>
      </c>
      <c r="Q513" s="160" t="s">
        <v>327</v>
      </c>
      <c r="R513" s="160" t="s">
        <v>328</v>
      </c>
      <c r="S513" s="160" t="s">
        <v>329</v>
      </c>
      <c r="T513" s="160" t="s">
        <v>329</v>
      </c>
      <c r="U513" s="439"/>
      <c r="V513" s="438"/>
    </row>
    <row r="514" spans="1:23" ht="15" customHeight="1" x14ac:dyDescent="0.35">
      <c r="A514" s="1349" t="str">
        <f>B508</f>
        <v>urb.m.1</v>
      </c>
      <c r="B514" s="144">
        <v>1</v>
      </c>
      <c r="C514" s="185"/>
      <c r="D514" s="119"/>
      <c r="E514" s="119"/>
      <c r="F514" s="185"/>
      <c r="G514" s="440"/>
      <c r="H514" s="120"/>
      <c r="I514" s="441"/>
      <c r="J514" s="442"/>
      <c r="K514" s="442"/>
      <c r="L514" s="443"/>
      <c r="M514" s="441"/>
      <c r="N514" s="443"/>
      <c r="O514" s="148"/>
      <c r="P514" s="148"/>
      <c r="Q514" s="441"/>
      <c r="R514" s="441"/>
      <c r="S514" s="441"/>
      <c r="T514" s="441"/>
      <c r="U514" s="444"/>
      <c r="V514" s="437"/>
    </row>
    <row r="515" spans="1:23" x14ac:dyDescent="0.35">
      <c r="A515" s="1349"/>
      <c r="B515" s="145">
        <v>2</v>
      </c>
      <c r="C515" s="118"/>
      <c r="D515" s="112"/>
      <c r="E515" s="112"/>
      <c r="F515" s="118"/>
      <c r="G515" s="445"/>
      <c r="H515" s="118"/>
      <c r="I515" s="428"/>
      <c r="J515" s="446"/>
      <c r="K515" s="446"/>
      <c r="L515" s="447"/>
      <c r="M515" s="428"/>
      <c r="N515" s="447"/>
      <c r="O515" s="139"/>
      <c r="P515" s="139"/>
      <c r="Q515" s="428"/>
      <c r="R515" s="428" t="s">
        <v>330</v>
      </c>
      <c r="S515" s="428"/>
      <c r="T515" s="428"/>
      <c r="U515" s="448"/>
      <c r="V515" s="437"/>
    </row>
    <row r="516" spans="1:23" x14ac:dyDescent="0.35">
      <c r="A516" s="1349"/>
      <c r="B516" s="145">
        <v>3</v>
      </c>
      <c r="C516" s="118"/>
      <c r="D516" s="112"/>
      <c r="E516" s="112"/>
      <c r="F516" s="118"/>
      <c r="G516" s="445"/>
      <c r="H516" s="118"/>
      <c r="I516" s="428"/>
      <c r="J516" s="446"/>
      <c r="K516" s="446"/>
      <c r="L516" s="447"/>
      <c r="M516" s="428"/>
      <c r="N516" s="447"/>
      <c r="O516" s="139"/>
      <c r="P516" s="139"/>
      <c r="Q516" s="428"/>
      <c r="R516" s="428"/>
      <c r="S516" s="428"/>
      <c r="T516" s="428"/>
      <c r="U516" s="448"/>
      <c r="V516" s="437"/>
    </row>
    <row r="517" spans="1:23" x14ac:dyDescent="0.35">
      <c r="A517" s="1349"/>
      <c r="B517" s="145">
        <v>4</v>
      </c>
      <c r="C517" s="118"/>
      <c r="D517" s="112"/>
      <c r="E517" s="112"/>
      <c r="F517" s="118"/>
      <c r="G517" s="445"/>
      <c r="H517" s="118"/>
      <c r="I517" s="428"/>
      <c r="J517" s="446"/>
      <c r="K517" s="446"/>
      <c r="L517" s="447"/>
      <c r="M517" s="428"/>
      <c r="N517" s="447"/>
      <c r="O517" s="139"/>
      <c r="P517" s="139"/>
      <c r="Q517" s="428"/>
      <c r="R517" s="428"/>
      <c r="S517" s="428"/>
      <c r="T517" s="428"/>
      <c r="U517" s="448"/>
      <c r="V517" s="437"/>
    </row>
    <row r="518" spans="1:23" x14ac:dyDescent="0.35">
      <c r="A518" s="1349"/>
      <c r="B518" s="145">
        <v>5</v>
      </c>
      <c r="C518" s="118"/>
      <c r="D518" s="112"/>
      <c r="E518" s="112"/>
      <c r="F518" s="118"/>
      <c r="G518" s="445"/>
      <c r="H518" s="118"/>
      <c r="I518" s="428"/>
      <c r="J518" s="446"/>
      <c r="K518" s="446"/>
      <c r="L518" s="447"/>
      <c r="M518" s="428"/>
      <c r="N518" s="447"/>
      <c r="O518" s="139"/>
      <c r="P518" s="139"/>
      <c r="Q518" s="428"/>
      <c r="R518" s="428"/>
      <c r="S518" s="428"/>
      <c r="T518" s="428"/>
      <c r="U518" s="448"/>
      <c r="V518" s="437"/>
    </row>
    <row r="519" spans="1:23" x14ac:dyDescent="0.35">
      <c r="A519" s="1349"/>
      <c r="B519" s="145">
        <v>6</v>
      </c>
      <c r="C519" s="118"/>
      <c r="D519" s="112"/>
      <c r="E519" s="112"/>
      <c r="F519" s="118"/>
      <c r="G519" s="445"/>
      <c r="H519" s="118"/>
      <c r="I519" s="428"/>
      <c r="J519" s="446"/>
      <c r="K519" s="446"/>
      <c r="L519" s="447"/>
      <c r="M519" s="428"/>
      <c r="N519" s="447"/>
      <c r="O519" s="139"/>
      <c r="P519" s="139"/>
      <c r="Q519" s="428"/>
      <c r="R519" s="428"/>
      <c r="S519" s="428"/>
      <c r="T519" s="428"/>
      <c r="U519" s="448"/>
      <c r="V519" s="437"/>
    </row>
    <row r="520" spans="1:23" x14ac:dyDescent="0.35">
      <c r="A520" s="1349"/>
      <c r="B520" s="145">
        <v>7</v>
      </c>
      <c r="C520" s="118"/>
      <c r="D520" s="112"/>
      <c r="E520" s="112"/>
      <c r="F520" s="118"/>
      <c r="G520" s="445"/>
      <c r="H520" s="118"/>
      <c r="I520" s="428"/>
      <c r="J520" s="446"/>
      <c r="K520" s="446"/>
      <c r="L520" s="447"/>
      <c r="M520" s="428"/>
      <c r="N520" s="447"/>
      <c r="O520" s="139"/>
      <c r="P520" s="139"/>
      <c r="Q520" s="428"/>
      <c r="R520" s="428"/>
      <c r="S520" s="428"/>
      <c r="T520" s="428"/>
      <c r="U520" s="448"/>
      <c r="V520" s="437"/>
    </row>
    <row r="521" spans="1:23" x14ac:dyDescent="0.35">
      <c r="A521" s="1349"/>
      <c r="B521" s="145">
        <v>8</v>
      </c>
      <c r="C521" s="118"/>
      <c r="D521" s="112"/>
      <c r="E521" s="112"/>
      <c r="F521" s="118"/>
      <c r="G521" s="445"/>
      <c r="H521" s="118"/>
      <c r="I521" s="428"/>
      <c r="J521" s="446"/>
      <c r="K521" s="446"/>
      <c r="L521" s="447"/>
      <c r="M521" s="428"/>
      <c r="N521" s="447"/>
      <c r="O521" s="139"/>
      <c r="P521" s="139"/>
      <c r="Q521" s="428"/>
      <c r="R521" s="428"/>
      <c r="S521" s="428"/>
      <c r="T521" s="428"/>
      <c r="U521" s="448"/>
      <c r="V521" s="437"/>
    </row>
    <row r="522" spans="1:23" x14ac:dyDescent="0.35">
      <c r="A522" s="1349"/>
      <c r="B522" s="145">
        <v>9</v>
      </c>
      <c r="C522" s="118"/>
      <c r="D522" s="112"/>
      <c r="E522" s="112"/>
      <c r="F522" s="118"/>
      <c r="G522" s="445"/>
      <c r="H522" s="118"/>
      <c r="I522" s="428"/>
      <c r="J522" s="446"/>
      <c r="K522" s="446"/>
      <c r="L522" s="447"/>
      <c r="M522" s="428"/>
      <c r="N522" s="447"/>
      <c r="O522" s="139"/>
      <c r="P522" s="139"/>
      <c r="Q522" s="428"/>
      <c r="R522" s="428"/>
      <c r="S522" s="428"/>
      <c r="T522" s="428"/>
      <c r="U522" s="448"/>
      <c r="V522" s="437"/>
    </row>
    <row r="523" spans="1:23" ht="15" thickBot="1" x14ac:dyDescent="0.4">
      <c r="A523" s="1350"/>
      <c r="B523" s="146">
        <v>10</v>
      </c>
      <c r="C523" s="132"/>
      <c r="D523" s="131"/>
      <c r="E523" s="131"/>
      <c r="F523" s="132"/>
      <c r="G523" s="449"/>
      <c r="H523" s="132"/>
      <c r="I523" s="450"/>
      <c r="J523" s="451"/>
      <c r="K523" s="451"/>
      <c r="L523" s="452"/>
      <c r="M523" s="450"/>
      <c r="N523" s="452"/>
      <c r="O523" s="140"/>
      <c r="P523" s="140"/>
      <c r="Q523" s="450"/>
      <c r="R523" s="450"/>
      <c r="S523" s="450"/>
      <c r="T523" s="450"/>
      <c r="U523" s="453"/>
      <c r="V523" s="437"/>
    </row>
    <row r="524" spans="1:23" ht="25" thickBot="1" x14ac:dyDescent="0.4">
      <c r="A524" s="564"/>
      <c r="C524" s="565"/>
      <c r="D524" s="566"/>
      <c r="E524" s="424" t="s">
        <v>331</v>
      </c>
      <c r="F524" s="425">
        <f>COUNTA(F514:F523)</f>
        <v>0</v>
      </c>
      <c r="G524" s="426">
        <f>COUNTA(G514:G523)</f>
        <v>0</v>
      </c>
      <c r="H524" s="565"/>
      <c r="I524" s="431"/>
      <c r="J524" s="567"/>
      <c r="K524" s="567"/>
      <c r="L524" s="568"/>
      <c r="M524" s="1354" t="s">
        <v>563</v>
      </c>
      <c r="N524" s="1355"/>
      <c r="O524" s="747">
        <f>SUM(O514:O523)</f>
        <v>0</v>
      </c>
      <c r="P524" s="748">
        <f>SUM(P514:P523)</f>
        <v>0</v>
      </c>
      <c r="Q524" s="431"/>
      <c r="S524" s="113"/>
      <c r="T524" s="117"/>
      <c r="U524" s="531"/>
      <c r="V524" s="455"/>
      <c r="W524" s="454"/>
    </row>
    <row r="525" spans="1:23" ht="15" thickBot="1" x14ac:dyDescent="0.4">
      <c r="A525" s="456"/>
      <c r="B525" s="457"/>
      <c r="C525" s="407"/>
      <c r="D525" s="407"/>
      <c r="E525" s="407"/>
      <c r="F525" s="457"/>
      <c r="G525" s="407"/>
      <c r="H525" s="407"/>
      <c r="I525" s="457"/>
      <c r="J525" s="457"/>
      <c r="K525" s="457"/>
      <c r="L525" s="407"/>
      <c r="M525" s="407"/>
      <c r="N525" s="407"/>
      <c r="O525" s="407"/>
      <c r="P525" s="407"/>
      <c r="Q525" s="407"/>
      <c r="R525" s="407"/>
      <c r="S525" s="407"/>
      <c r="T525" s="458"/>
      <c r="U525" s="407"/>
      <c r="V525" s="459"/>
    </row>
    <row r="526" spans="1:23" ht="15" thickBot="1" x14ac:dyDescent="0.4">
      <c r="A526" s="432"/>
      <c r="B526" s="433"/>
      <c r="C526" s="434"/>
      <c r="D526" s="434"/>
      <c r="E526" s="434"/>
      <c r="F526" s="433"/>
      <c r="G526" s="434"/>
      <c r="H526" s="434"/>
      <c r="I526" s="433"/>
      <c r="J526" s="433"/>
      <c r="K526" s="433"/>
      <c r="L526" s="434"/>
      <c r="M526" s="434"/>
      <c r="N526" s="434"/>
      <c r="O526" s="434"/>
      <c r="P526" s="434"/>
      <c r="Q526" s="434"/>
      <c r="R526" s="434"/>
      <c r="S526" s="434"/>
      <c r="T526" s="434"/>
      <c r="U526" s="434"/>
      <c r="V526" s="435"/>
    </row>
    <row r="527" spans="1:23" ht="28.5" customHeight="1" thickBot="1" x14ac:dyDescent="0.4">
      <c r="A527" s="155" t="s">
        <v>9</v>
      </c>
      <c r="B527" s="1317" t="s">
        <v>32</v>
      </c>
      <c r="C527" s="1318"/>
      <c r="E527" s="1312" t="s">
        <v>294</v>
      </c>
      <c r="F527" s="1314"/>
      <c r="G527" s="1315">
        <f>VLOOKUP(B527,'Urbano.Piano inv. forn'!$D$41:$H$70,3,FALSE)</f>
        <v>0</v>
      </c>
      <c r="H527" s="1316"/>
      <c r="I527" s="104"/>
      <c r="J527" s="1312" t="s">
        <v>295</v>
      </c>
      <c r="K527" s="1313"/>
      <c r="L527" s="1314"/>
      <c r="M527" s="1315">
        <f>VLOOKUP(B527,'Urbano.Piano inv. forn'!$D$41:$H$70,4,FALSE)</f>
        <v>0</v>
      </c>
      <c r="N527" s="1316"/>
      <c r="P527" s="162" t="s">
        <v>296</v>
      </c>
      <c r="Q527" s="436"/>
      <c r="S527" s="163" t="s">
        <v>297</v>
      </c>
      <c r="T527" s="1171"/>
      <c r="U527" s="1173"/>
      <c r="V527" s="437"/>
    </row>
    <row r="528" spans="1:23" ht="13.5" customHeight="1" thickBot="1" x14ac:dyDescent="0.4">
      <c r="A528" s="133"/>
      <c r="B528" s="114"/>
      <c r="C528" s="114"/>
      <c r="E528" s="115"/>
      <c r="F528" s="115"/>
      <c r="G528" s="116"/>
      <c r="H528" s="116"/>
      <c r="I528" s="104"/>
      <c r="J528" s="115"/>
      <c r="K528" s="115"/>
      <c r="L528" s="115"/>
      <c r="M528" s="116"/>
      <c r="N528" s="116"/>
      <c r="P528" s="117"/>
      <c r="S528" s="113"/>
      <c r="T528" s="431"/>
      <c r="V528" s="134"/>
      <c r="W528" s="431"/>
    </row>
    <row r="529" spans="1:23" ht="33.75" customHeight="1" thickBot="1" x14ac:dyDescent="0.4">
      <c r="A529" s="1343" t="s">
        <v>298</v>
      </c>
      <c r="B529" s="1344"/>
      <c r="C529" s="1344"/>
      <c r="D529" s="1345"/>
      <c r="E529" s="1346">
        <f>VLOOKUP(B527,'Urbano.Piano inv. forn'!$D$41:$V$70,17,FALSE)</f>
        <v>0</v>
      </c>
      <c r="F529" s="1347"/>
      <c r="G529" s="1347"/>
      <c r="H529" s="1348"/>
      <c r="I529" s="104"/>
      <c r="J529" s="1343" t="s">
        <v>53</v>
      </c>
      <c r="K529" s="1353"/>
      <c r="L529" s="1344"/>
      <c r="M529" s="1346">
        <f>VLOOKUP(B527,'Urbano.Piano inv. forn'!$D$41:$V$70,19,FALSE)</f>
        <v>0</v>
      </c>
      <c r="N529" s="1348"/>
      <c r="O529" s="130"/>
      <c r="P529" s="161" t="s">
        <v>299</v>
      </c>
      <c r="Q529" s="135">
        <f>M529+E529</f>
        <v>0</v>
      </c>
      <c r="S529" s="163" t="s">
        <v>300</v>
      </c>
      <c r="T529" s="1171"/>
      <c r="U529" s="1173"/>
      <c r="V529" s="134"/>
      <c r="W529" s="431"/>
    </row>
    <row r="530" spans="1:23" ht="33.75" customHeight="1" thickBot="1" x14ac:dyDescent="0.4">
      <c r="A530" s="136"/>
      <c r="B530" s="137"/>
      <c r="C530" s="137"/>
      <c r="D530" s="137"/>
      <c r="E530" s="138"/>
      <c r="F530" s="138"/>
      <c r="G530" s="138"/>
      <c r="H530" s="138"/>
      <c r="I530" s="104"/>
      <c r="J530" s="115"/>
      <c r="K530" s="115"/>
      <c r="L530" s="115"/>
      <c r="M530" s="138"/>
      <c r="N530" s="138"/>
      <c r="O530" s="130"/>
      <c r="P530" s="113"/>
      <c r="Q530" s="130"/>
      <c r="S530" s="113"/>
      <c r="T530" s="114"/>
      <c r="U530" s="114"/>
      <c r="V530" s="134"/>
      <c r="W530" s="431"/>
    </row>
    <row r="531" spans="1:23" s="166" customFormat="1" ht="72" customHeight="1" x14ac:dyDescent="0.35">
      <c r="A531" s="1326" t="s">
        <v>301</v>
      </c>
      <c r="B531" s="1328" t="s">
        <v>302</v>
      </c>
      <c r="C531" s="1328" t="s">
        <v>303</v>
      </c>
      <c r="D531" s="156" t="s">
        <v>304</v>
      </c>
      <c r="E531" s="157" t="s">
        <v>305</v>
      </c>
      <c r="F531" s="156" t="s">
        <v>306</v>
      </c>
      <c r="G531" s="156" t="s">
        <v>307</v>
      </c>
      <c r="H531" s="158" t="s">
        <v>268</v>
      </c>
      <c r="I531" s="158" t="s">
        <v>308</v>
      </c>
      <c r="J531" s="158" t="s">
        <v>309</v>
      </c>
      <c r="K531" s="158" t="s">
        <v>818</v>
      </c>
      <c r="L531" s="158" t="s">
        <v>310</v>
      </c>
      <c r="M531" s="158" t="s">
        <v>311</v>
      </c>
      <c r="N531" s="158" t="s">
        <v>312</v>
      </c>
      <c r="O531" s="158" t="s">
        <v>313</v>
      </c>
      <c r="P531" s="158" t="s">
        <v>314</v>
      </c>
      <c r="Q531" s="158" t="s">
        <v>315</v>
      </c>
      <c r="R531" s="158" t="s">
        <v>316</v>
      </c>
      <c r="S531" s="158" t="s">
        <v>317</v>
      </c>
      <c r="T531" s="158" t="s">
        <v>819</v>
      </c>
      <c r="U531" s="159" t="s">
        <v>319</v>
      </c>
      <c r="V531" s="438"/>
    </row>
    <row r="532" spans="1:23" s="166" customFormat="1" ht="28.5" customHeight="1" thickBot="1" x14ac:dyDescent="0.4">
      <c r="A532" s="1351"/>
      <c r="B532" s="1352"/>
      <c r="C532" s="1352"/>
      <c r="D532" s="160" t="s">
        <v>320</v>
      </c>
      <c r="E532" s="160" t="s">
        <v>321</v>
      </c>
      <c r="F532" s="160" t="s">
        <v>322</v>
      </c>
      <c r="G532" s="160" t="s">
        <v>322</v>
      </c>
      <c r="H532" s="160" t="s">
        <v>28</v>
      </c>
      <c r="I532" s="160" t="s">
        <v>29</v>
      </c>
      <c r="J532" s="160" t="s">
        <v>323</v>
      </c>
      <c r="K532" s="160" t="s">
        <v>324</v>
      </c>
      <c r="L532" s="160" t="s">
        <v>324</v>
      </c>
      <c r="M532" s="160" t="s">
        <v>325</v>
      </c>
      <c r="N532" s="160" t="s">
        <v>324</v>
      </c>
      <c r="O532" s="160" t="s">
        <v>326</v>
      </c>
      <c r="P532" s="160" t="s">
        <v>820</v>
      </c>
      <c r="Q532" s="160" t="s">
        <v>327</v>
      </c>
      <c r="R532" s="160" t="s">
        <v>328</v>
      </c>
      <c r="S532" s="160" t="s">
        <v>329</v>
      </c>
      <c r="T532" s="160" t="s">
        <v>329</v>
      </c>
      <c r="U532" s="439"/>
      <c r="V532" s="438"/>
    </row>
    <row r="533" spans="1:23" ht="15" customHeight="1" x14ac:dyDescent="0.35">
      <c r="A533" s="1349" t="str">
        <f>B527</f>
        <v>urb.m.1</v>
      </c>
      <c r="B533" s="144">
        <v>1</v>
      </c>
      <c r="C533" s="185"/>
      <c r="D533" s="119"/>
      <c r="E533" s="119"/>
      <c r="F533" s="185"/>
      <c r="G533" s="440"/>
      <c r="H533" s="120"/>
      <c r="I533" s="441"/>
      <c r="J533" s="442"/>
      <c r="K533" s="442"/>
      <c r="L533" s="443"/>
      <c r="M533" s="441"/>
      <c r="N533" s="443"/>
      <c r="O533" s="148"/>
      <c r="P533" s="148"/>
      <c r="Q533" s="441"/>
      <c r="R533" s="441"/>
      <c r="S533" s="441"/>
      <c r="T533" s="441"/>
      <c r="U533" s="444"/>
      <c r="V533" s="437"/>
    </row>
    <row r="534" spans="1:23" x14ac:dyDescent="0.35">
      <c r="A534" s="1349"/>
      <c r="B534" s="145">
        <v>2</v>
      </c>
      <c r="C534" s="118"/>
      <c r="D534" s="112"/>
      <c r="E534" s="112"/>
      <c r="F534" s="118"/>
      <c r="G534" s="445"/>
      <c r="H534" s="118"/>
      <c r="I534" s="428"/>
      <c r="J534" s="446"/>
      <c r="K534" s="446"/>
      <c r="L534" s="447"/>
      <c r="M534" s="428"/>
      <c r="N534" s="447"/>
      <c r="O534" s="139"/>
      <c r="P534" s="139"/>
      <c r="Q534" s="428"/>
      <c r="R534" s="428" t="s">
        <v>330</v>
      </c>
      <c r="S534" s="428"/>
      <c r="T534" s="428"/>
      <c r="U534" s="448"/>
      <c r="V534" s="437"/>
    </row>
    <row r="535" spans="1:23" x14ac:dyDescent="0.35">
      <c r="A535" s="1349"/>
      <c r="B535" s="145">
        <v>3</v>
      </c>
      <c r="C535" s="118"/>
      <c r="D535" s="112"/>
      <c r="E535" s="112"/>
      <c r="F535" s="118"/>
      <c r="G535" s="445"/>
      <c r="H535" s="118"/>
      <c r="I535" s="428"/>
      <c r="J535" s="446"/>
      <c r="K535" s="446"/>
      <c r="L535" s="447"/>
      <c r="M535" s="428"/>
      <c r="N535" s="447"/>
      <c r="O535" s="139"/>
      <c r="P535" s="139"/>
      <c r="Q535" s="428"/>
      <c r="R535" s="428"/>
      <c r="S535" s="428"/>
      <c r="T535" s="428"/>
      <c r="U535" s="448"/>
      <c r="V535" s="437"/>
    </row>
    <row r="536" spans="1:23" x14ac:dyDescent="0.35">
      <c r="A536" s="1349"/>
      <c r="B536" s="145">
        <v>4</v>
      </c>
      <c r="C536" s="118"/>
      <c r="D536" s="112"/>
      <c r="E536" s="112"/>
      <c r="F536" s="118"/>
      <c r="G536" s="445"/>
      <c r="H536" s="118"/>
      <c r="I536" s="428"/>
      <c r="J536" s="446"/>
      <c r="K536" s="446"/>
      <c r="L536" s="447"/>
      <c r="M536" s="428"/>
      <c r="N536" s="447"/>
      <c r="O536" s="139"/>
      <c r="P536" s="139"/>
      <c r="Q536" s="428"/>
      <c r="R536" s="428"/>
      <c r="S536" s="428"/>
      <c r="T536" s="428"/>
      <c r="U536" s="448"/>
      <c r="V536" s="437"/>
    </row>
    <row r="537" spans="1:23" x14ac:dyDescent="0.35">
      <c r="A537" s="1349"/>
      <c r="B537" s="145">
        <v>5</v>
      </c>
      <c r="C537" s="118"/>
      <c r="D537" s="112"/>
      <c r="E537" s="112"/>
      <c r="F537" s="118"/>
      <c r="G537" s="445"/>
      <c r="H537" s="118"/>
      <c r="I537" s="428"/>
      <c r="J537" s="446"/>
      <c r="K537" s="446"/>
      <c r="L537" s="447"/>
      <c r="M537" s="428"/>
      <c r="N537" s="447"/>
      <c r="O537" s="139"/>
      <c r="P537" s="139"/>
      <c r="Q537" s="428"/>
      <c r="R537" s="428"/>
      <c r="S537" s="428"/>
      <c r="T537" s="428"/>
      <c r="U537" s="448"/>
      <c r="V537" s="437"/>
    </row>
    <row r="538" spans="1:23" x14ac:dyDescent="0.35">
      <c r="A538" s="1349"/>
      <c r="B538" s="145">
        <v>6</v>
      </c>
      <c r="C538" s="118"/>
      <c r="D538" s="112"/>
      <c r="E538" s="112"/>
      <c r="F538" s="118"/>
      <c r="G538" s="445"/>
      <c r="H538" s="118"/>
      <c r="I538" s="428"/>
      <c r="J538" s="446"/>
      <c r="K538" s="446"/>
      <c r="L538" s="447"/>
      <c r="M538" s="428"/>
      <c r="N538" s="447"/>
      <c r="O538" s="139"/>
      <c r="P538" s="139"/>
      <c r="Q538" s="428"/>
      <c r="R538" s="428"/>
      <c r="S538" s="428"/>
      <c r="T538" s="428"/>
      <c r="U538" s="448"/>
      <c r="V538" s="437"/>
    </row>
    <row r="539" spans="1:23" x14ac:dyDescent="0.35">
      <c r="A539" s="1349"/>
      <c r="B539" s="145">
        <v>7</v>
      </c>
      <c r="C539" s="118"/>
      <c r="D539" s="112"/>
      <c r="E539" s="112"/>
      <c r="F539" s="118"/>
      <c r="G539" s="445"/>
      <c r="H539" s="118"/>
      <c r="I539" s="428"/>
      <c r="J539" s="446"/>
      <c r="K539" s="446"/>
      <c r="L539" s="447"/>
      <c r="M539" s="428"/>
      <c r="N539" s="447"/>
      <c r="O539" s="139"/>
      <c r="P539" s="139"/>
      <c r="Q539" s="428"/>
      <c r="R539" s="428"/>
      <c r="S539" s="428"/>
      <c r="T539" s="428"/>
      <c r="U539" s="448"/>
      <c r="V539" s="437"/>
    </row>
    <row r="540" spans="1:23" x14ac:dyDescent="0.35">
      <c r="A540" s="1349"/>
      <c r="B540" s="145">
        <v>8</v>
      </c>
      <c r="C540" s="118"/>
      <c r="D540" s="112"/>
      <c r="E540" s="112"/>
      <c r="F540" s="118"/>
      <c r="G540" s="445"/>
      <c r="H540" s="118"/>
      <c r="I540" s="428"/>
      <c r="J540" s="446"/>
      <c r="K540" s="446"/>
      <c r="L540" s="447"/>
      <c r="M540" s="428"/>
      <c r="N540" s="447"/>
      <c r="O540" s="139"/>
      <c r="P540" s="139"/>
      <c r="Q540" s="428"/>
      <c r="R540" s="428"/>
      <c r="S540" s="428"/>
      <c r="T540" s="428"/>
      <c r="U540" s="448"/>
      <c r="V540" s="437"/>
    </row>
    <row r="541" spans="1:23" x14ac:dyDescent="0.35">
      <c r="A541" s="1349"/>
      <c r="B541" s="145">
        <v>9</v>
      </c>
      <c r="C541" s="118"/>
      <c r="D541" s="112"/>
      <c r="E541" s="112"/>
      <c r="F541" s="118"/>
      <c r="G541" s="445"/>
      <c r="H541" s="118"/>
      <c r="I541" s="428"/>
      <c r="J541" s="446"/>
      <c r="K541" s="446"/>
      <c r="L541" s="447"/>
      <c r="M541" s="428"/>
      <c r="N541" s="447"/>
      <c r="O541" s="139"/>
      <c r="P541" s="139"/>
      <c r="Q541" s="428"/>
      <c r="R541" s="428"/>
      <c r="S541" s="428"/>
      <c r="T541" s="428"/>
      <c r="U541" s="448"/>
      <c r="V541" s="437"/>
    </row>
    <row r="542" spans="1:23" ht="15" thickBot="1" x14ac:dyDescent="0.4">
      <c r="A542" s="1350"/>
      <c r="B542" s="146">
        <v>10</v>
      </c>
      <c r="C542" s="132"/>
      <c r="D542" s="131"/>
      <c r="E542" s="131"/>
      <c r="F542" s="132"/>
      <c r="G542" s="449"/>
      <c r="H542" s="132"/>
      <c r="I542" s="450"/>
      <c r="J542" s="451"/>
      <c r="K542" s="451"/>
      <c r="L542" s="452"/>
      <c r="M542" s="450"/>
      <c r="N542" s="452"/>
      <c r="O542" s="140"/>
      <c r="P542" s="140"/>
      <c r="Q542" s="450"/>
      <c r="R542" s="450"/>
      <c r="S542" s="450"/>
      <c r="T542" s="450"/>
      <c r="U542" s="453"/>
      <c r="V542" s="437"/>
    </row>
    <row r="543" spans="1:23" ht="25" thickBot="1" x14ac:dyDescent="0.4">
      <c r="A543" s="564"/>
      <c r="C543" s="565"/>
      <c r="D543" s="566"/>
      <c r="E543" s="424" t="s">
        <v>331</v>
      </c>
      <c r="F543" s="425">
        <f>COUNTA(F533:F542)</f>
        <v>0</v>
      </c>
      <c r="G543" s="426">
        <f>COUNTA(G533:G542)</f>
        <v>0</v>
      </c>
      <c r="H543" s="565"/>
      <c r="I543" s="431"/>
      <c r="J543" s="567"/>
      <c r="K543" s="567"/>
      <c r="L543" s="568"/>
      <c r="M543" s="1354" t="s">
        <v>563</v>
      </c>
      <c r="N543" s="1355"/>
      <c r="O543" s="747">
        <f>SUM(O533:O542)</f>
        <v>0</v>
      </c>
      <c r="P543" s="748">
        <f>SUM(P533:P542)</f>
        <v>0</v>
      </c>
      <c r="Q543" s="431"/>
      <c r="S543" s="113"/>
      <c r="T543" s="117"/>
      <c r="U543" s="531"/>
      <c r="V543" s="455"/>
      <c r="W543" s="454"/>
    </row>
    <row r="544" spans="1:23" ht="15" thickBot="1" x14ac:dyDescent="0.4">
      <c r="A544" s="456"/>
      <c r="B544" s="457"/>
      <c r="C544" s="407"/>
      <c r="D544" s="407"/>
      <c r="E544" s="407"/>
      <c r="F544" s="457"/>
      <c r="G544" s="407"/>
      <c r="H544" s="407"/>
      <c r="I544" s="457"/>
      <c r="J544" s="457"/>
      <c r="K544" s="457"/>
      <c r="L544" s="407"/>
      <c r="M544" s="407"/>
      <c r="N544" s="407"/>
      <c r="O544" s="407"/>
      <c r="P544" s="407"/>
      <c r="Q544" s="407"/>
      <c r="R544" s="407"/>
      <c r="S544" s="407"/>
      <c r="T544" s="458"/>
      <c r="U544" s="407"/>
      <c r="V544" s="459"/>
    </row>
    <row r="545" spans="1:23" ht="15" thickBot="1" x14ac:dyDescent="0.4">
      <c r="A545" s="432"/>
      <c r="B545" s="433"/>
      <c r="C545" s="434"/>
      <c r="D545" s="434"/>
      <c r="E545" s="434"/>
      <c r="F545" s="433"/>
      <c r="G545" s="434"/>
      <c r="H545" s="434"/>
      <c r="I545" s="433"/>
      <c r="J545" s="433"/>
      <c r="K545" s="433"/>
      <c r="L545" s="434"/>
      <c r="M545" s="434"/>
      <c r="N545" s="434"/>
      <c r="O545" s="434"/>
      <c r="P545" s="434"/>
      <c r="Q545" s="434"/>
      <c r="R545" s="434"/>
      <c r="S545" s="434"/>
      <c r="T545" s="434"/>
      <c r="U545" s="434"/>
      <c r="V545" s="435"/>
    </row>
    <row r="546" spans="1:23" ht="28.5" customHeight="1" thickBot="1" x14ac:dyDescent="0.4">
      <c r="A546" s="155" t="s">
        <v>9</v>
      </c>
      <c r="B546" s="1317" t="s">
        <v>32</v>
      </c>
      <c r="C546" s="1318"/>
      <c r="E546" s="1312" t="s">
        <v>294</v>
      </c>
      <c r="F546" s="1314"/>
      <c r="G546" s="1315">
        <f>VLOOKUP(B546,'Urbano.Piano inv. forn'!$D$41:$H$70,3,FALSE)</f>
        <v>0</v>
      </c>
      <c r="H546" s="1316"/>
      <c r="I546" s="104"/>
      <c r="J546" s="1312" t="s">
        <v>295</v>
      </c>
      <c r="K546" s="1313"/>
      <c r="L546" s="1314"/>
      <c r="M546" s="1315">
        <f>VLOOKUP(B546,'Urbano.Piano inv. forn'!$D$41:$H$70,4,FALSE)</f>
        <v>0</v>
      </c>
      <c r="N546" s="1316"/>
      <c r="P546" s="162" t="s">
        <v>296</v>
      </c>
      <c r="Q546" s="436"/>
      <c r="S546" s="163" t="s">
        <v>297</v>
      </c>
      <c r="T546" s="1171"/>
      <c r="U546" s="1173"/>
      <c r="V546" s="437"/>
    </row>
    <row r="547" spans="1:23" ht="13.5" customHeight="1" thickBot="1" x14ac:dyDescent="0.4">
      <c r="A547" s="133"/>
      <c r="B547" s="114"/>
      <c r="C547" s="114"/>
      <c r="E547" s="115"/>
      <c r="F547" s="115"/>
      <c r="G547" s="116"/>
      <c r="H547" s="116"/>
      <c r="I547" s="104"/>
      <c r="J547" s="115"/>
      <c r="K547" s="115"/>
      <c r="L547" s="115"/>
      <c r="M547" s="116"/>
      <c r="N547" s="116"/>
      <c r="P547" s="117"/>
      <c r="S547" s="113"/>
      <c r="T547" s="431"/>
      <c r="V547" s="134"/>
      <c r="W547" s="431"/>
    </row>
    <row r="548" spans="1:23" ht="33.75" customHeight="1" thickBot="1" x14ac:dyDescent="0.4">
      <c r="A548" s="1343" t="s">
        <v>298</v>
      </c>
      <c r="B548" s="1344"/>
      <c r="C548" s="1344"/>
      <c r="D548" s="1345"/>
      <c r="E548" s="1346">
        <f>VLOOKUP(B546,'Urbano.Piano inv. forn'!$D$41:$V$70,17,FALSE)</f>
        <v>0</v>
      </c>
      <c r="F548" s="1347"/>
      <c r="G548" s="1347"/>
      <c r="H548" s="1348"/>
      <c r="I548" s="104"/>
      <c r="J548" s="1343" t="s">
        <v>53</v>
      </c>
      <c r="K548" s="1353"/>
      <c r="L548" s="1344"/>
      <c r="M548" s="1346">
        <f>VLOOKUP(B546,'Urbano.Piano inv. forn'!$D$41:$V$70,19,FALSE)</f>
        <v>0</v>
      </c>
      <c r="N548" s="1348"/>
      <c r="O548" s="130"/>
      <c r="P548" s="161" t="s">
        <v>299</v>
      </c>
      <c r="Q548" s="135">
        <f>M548+E548</f>
        <v>0</v>
      </c>
      <c r="S548" s="163" t="s">
        <v>300</v>
      </c>
      <c r="T548" s="1171"/>
      <c r="U548" s="1173"/>
      <c r="V548" s="134"/>
      <c r="W548" s="431"/>
    </row>
    <row r="549" spans="1:23" ht="33.75" customHeight="1" thickBot="1" x14ac:dyDescent="0.4">
      <c r="A549" s="136"/>
      <c r="B549" s="137"/>
      <c r="C549" s="137"/>
      <c r="D549" s="137"/>
      <c r="E549" s="138"/>
      <c r="F549" s="138"/>
      <c r="G549" s="138"/>
      <c r="H549" s="138"/>
      <c r="I549" s="104"/>
      <c r="J549" s="115"/>
      <c r="K549" s="115"/>
      <c r="L549" s="115"/>
      <c r="M549" s="138"/>
      <c r="N549" s="138"/>
      <c r="O549" s="130"/>
      <c r="P549" s="113"/>
      <c r="Q549" s="130"/>
      <c r="S549" s="113"/>
      <c r="T549" s="114"/>
      <c r="U549" s="114"/>
      <c r="V549" s="134"/>
      <c r="W549" s="431"/>
    </row>
    <row r="550" spans="1:23" s="166" customFormat="1" ht="72" customHeight="1" x14ac:dyDescent="0.35">
      <c r="A550" s="1326" t="s">
        <v>301</v>
      </c>
      <c r="B550" s="1328" t="s">
        <v>302</v>
      </c>
      <c r="C550" s="1328" t="s">
        <v>303</v>
      </c>
      <c r="D550" s="156" t="s">
        <v>304</v>
      </c>
      <c r="E550" s="157" t="s">
        <v>305</v>
      </c>
      <c r="F550" s="156" t="s">
        <v>306</v>
      </c>
      <c r="G550" s="156" t="s">
        <v>307</v>
      </c>
      <c r="H550" s="158" t="s">
        <v>268</v>
      </c>
      <c r="I550" s="158" t="s">
        <v>308</v>
      </c>
      <c r="J550" s="158" t="s">
        <v>309</v>
      </c>
      <c r="K550" s="158" t="s">
        <v>818</v>
      </c>
      <c r="L550" s="158" t="s">
        <v>310</v>
      </c>
      <c r="M550" s="158" t="s">
        <v>311</v>
      </c>
      <c r="N550" s="158" t="s">
        <v>312</v>
      </c>
      <c r="O550" s="158" t="s">
        <v>313</v>
      </c>
      <c r="P550" s="158" t="s">
        <v>314</v>
      </c>
      <c r="Q550" s="158" t="s">
        <v>315</v>
      </c>
      <c r="R550" s="158" t="s">
        <v>316</v>
      </c>
      <c r="S550" s="158" t="s">
        <v>317</v>
      </c>
      <c r="T550" s="158" t="s">
        <v>819</v>
      </c>
      <c r="U550" s="159" t="s">
        <v>319</v>
      </c>
      <c r="V550" s="438"/>
    </row>
    <row r="551" spans="1:23" s="166" customFormat="1" ht="28.5" customHeight="1" thickBot="1" x14ac:dyDescent="0.4">
      <c r="A551" s="1351"/>
      <c r="B551" s="1352"/>
      <c r="C551" s="1352"/>
      <c r="D551" s="160" t="s">
        <v>320</v>
      </c>
      <c r="E551" s="160" t="s">
        <v>321</v>
      </c>
      <c r="F551" s="160" t="s">
        <v>322</v>
      </c>
      <c r="G551" s="160" t="s">
        <v>322</v>
      </c>
      <c r="H551" s="160" t="s">
        <v>28</v>
      </c>
      <c r="I551" s="160" t="s">
        <v>29</v>
      </c>
      <c r="J551" s="160" t="s">
        <v>323</v>
      </c>
      <c r="K551" s="160" t="s">
        <v>324</v>
      </c>
      <c r="L551" s="160" t="s">
        <v>324</v>
      </c>
      <c r="M551" s="160" t="s">
        <v>325</v>
      </c>
      <c r="N551" s="160" t="s">
        <v>324</v>
      </c>
      <c r="O551" s="160" t="s">
        <v>326</v>
      </c>
      <c r="P551" s="160" t="s">
        <v>820</v>
      </c>
      <c r="Q551" s="160" t="s">
        <v>327</v>
      </c>
      <c r="R551" s="160" t="s">
        <v>328</v>
      </c>
      <c r="S551" s="160" t="s">
        <v>329</v>
      </c>
      <c r="T551" s="160" t="s">
        <v>329</v>
      </c>
      <c r="U551" s="439"/>
      <c r="V551" s="438"/>
    </row>
    <row r="552" spans="1:23" ht="15" customHeight="1" x14ac:dyDescent="0.35">
      <c r="A552" s="1349" t="str">
        <f>B546</f>
        <v>urb.m.1</v>
      </c>
      <c r="B552" s="144">
        <v>1</v>
      </c>
      <c r="C552" s="185"/>
      <c r="D552" s="119"/>
      <c r="E552" s="119"/>
      <c r="F552" s="185"/>
      <c r="G552" s="440"/>
      <c r="H552" s="120"/>
      <c r="I552" s="441"/>
      <c r="J552" s="442"/>
      <c r="K552" s="442"/>
      <c r="L552" s="443"/>
      <c r="M552" s="441"/>
      <c r="N552" s="443"/>
      <c r="O552" s="148"/>
      <c r="P552" s="148"/>
      <c r="Q552" s="441"/>
      <c r="R552" s="441"/>
      <c r="S552" s="441"/>
      <c r="T552" s="441"/>
      <c r="U552" s="444"/>
      <c r="V552" s="437"/>
    </row>
    <row r="553" spans="1:23" x14ac:dyDescent="0.35">
      <c r="A553" s="1349"/>
      <c r="B553" s="145">
        <v>2</v>
      </c>
      <c r="C553" s="118"/>
      <c r="D553" s="112"/>
      <c r="E553" s="112"/>
      <c r="F553" s="118"/>
      <c r="G553" s="445"/>
      <c r="H553" s="118"/>
      <c r="I553" s="428"/>
      <c r="J553" s="446"/>
      <c r="K553" s="446"/>
      <c r="L553" s="447"/>
      <c r="M553" s="428"/>
      <c r="N553" s="447"/>
      <c r="O553" s="139"/>
      <c r="P553" s="139"/>
      <c r="Q553" s="428"/>
      <c r="R553" s="428" t="s">
        <v>330</v>
      </c>
      <c r="S553" s="428"/>
      <c r="T553" s="428"/>
      <c r="U553" s="448"/>
      <c r="V553" s="437"/>
    </row>
    <row r="554" spans="1:23" x14ac:dyDescent="0.35">
      <c r="A554" s="1349"/>
      <c r="B554" s="145">
        <v>3</v>
      </c>
      <c r="C554" s="118"/>
      <c r="D554" s="112"/>
      <c r="E554" s="112"/>
      <c r="F554" s="118"/>
      <c r="G554" s="445"/>
      <c r="H554" s="118"/>
      <c r="I554" s="428"/>
      <c r="J554" s="446"/>
      <c r="K554" s="446"/>
      <c r="L554" s="447"/>
      <c r="M554" s="428"/>
      <c r="N554" s="447"/>
      <c r="O554" s="139"/>
      <c r="P554" s="139"/>
      <c r="Q554" s="428"/>
      <c r="R554" s="428"/>
      <c r="S554" s="428"/>
      <c r="T554" s="428"/>
      <c r="U554" s="448"/>
      <c r="V554" s="437"/>
    </row>
    <row r="555" spans="1:23" x14ac:dyDescent="0.35">
      <c r="A555" s="1349"/>
      <c r="B555" s="145">
        <v>4</v>
      </c>
      <c r="C555" s="118"/>
      <c r="D555" s="112"/>
      <c r="E555" s="112"/>
      <c r="F555" s="118"/>
      <c r="G555" s="445"/>
      <c r="H555" s="118"/>
      <c r="I555" s="428"/>
      <c r="J555" s="446"/>
      <c r="K555" s="446"/>
      <c r="L555" s="447"/>
      <c r="M555" s="428"/>
      <c r="N555" s="447"/>
      <c r="O555" s="139"/>
      <c r="P555" s="139"/>
      <c r="Q555" s="428"/>
      <c r="R555" s="428"/>
      <c r="S555" s="428"/>
      <c r="T555" s="428"/>
      <c r="U555" s="448"/>
      <c r="V555" s="437"/>
    </row>
    <row r="556" spans="1:23" x14ac:dyDescent="0.35">
      <c r="A556" s="1349"/>
      <c r="B556" s="145">
        <v>5</v>
      </c>
      <c r="C556" s="118"/>
      <c r="D556" s="112"/>
      <c r="E556" s="112"/>
      <c r="F556" s="118"/>
      <c r="G556" s="445"/>
      <c r="H556" s="118"/>
      <c r="I556" s="428"/>
      <c r="J556" s="446"/>
      <c r="K556" s="446"/>
      <c r="L556" s="447"/>
      <c r="M556" s="428"/>
      <c r="N556" s="447"/>
      <c r="O556" s="139"/>
      <c r="P556" s="139"/>
      <c r="Q556" s="428"/>
      <c r="R556" s="428"/>
      <c r="S556" s="428"/>
      <c r="T556" s="428"/>
      <c r="U556" s="448"/>
      <c r="V556" s="437"/>
    </row>
    <row r="557" spans="1:23" x14ac:dyDescent="0.35">
      <c r="A557" s="1349"/>
      <c r="B557" s="145">
        <v>6</v>
      </c>
      <c r="C557" s="118"/>
      <c r="D557" s="112"/>
      <c r="E557" s="112"/>
      <c r="F557" s="118"/>
      <c r="G557" s="445"/>
      <c r="H557" s="118"/>
      <c r="I557" s="428"/>
      <c r="J557" s="446"/>
      <c r="K557" s="446"/>
      <c r="L557" s="447"/>
      <c r="M557" s="428"/>
      <c r="N557" s="447"/>
      <c r="O557" s="139"/>
      <c r="P557" s="139"/>
      <c r="Q557" s="428"/>
      <c r="R557" s="428"/>
      <c r="S557" s="428"/>
      <c r="T557" s="428"/>
      <c r="U557" s="448"/>
      <c r="V557" s="437"/>
    </row>
    <row r="558" spans="1:23" x14ac:dyDescent="0.35">
      <c r="A558" s="1349"/>
      <c r="B558" s="145">
        <v>7</v>
      </c>
      <c r="C558" s="118"/>
      <c r="D558" s="112"/>
      <c r="E558" s="112"/>
      <c r="F558" s="118"/>
      <c r="G558" s="445"/>
      <c r="H558" s="118"/>
      <c r="I558" s="428"/>
      <c r="J558" s="446"/>
      <c r="K558" s="446"/>
      <c r="L558" s="447"/>
      <c r="M558" s="428"/>
      <c r="N558" s="447"/>
      <c r="O558" s="139"/>
      <c r="P558" s="139"/>
      <c r="Q558" s="428"/>
      <c r="R558" s="428"/>
      <c r="S558" s="428"/>
      <c r="T558" s="428"/>
      <c r="U558" s="448"/>
      <c r="V558" s="437"/>
    </row>
    <row r="559" spans="1:23" x14ac:dyDescent="0.35">
      <c r="A559" s="1349"/>
      <c r="B559" s="145">
        <v>8</v>
      </c>
      <c r="C559" s="118"/>
      <c r="D559" s="112"/>
      <c r="E559" s="112"/>
      <c r="F559" s="118"/>
      <c r="G559" s="445"/>
      <c r="H559" s="118"/>
      <c r="I559" s="428"/>
      <c r="J559" s="446"/>
      <c r="K559" s="446"/>
      <c r="L559" s="447"/>
      <c r="M559" s="428"/>
      <c r="N559" s="447"/>
      <c r="O559" s="139"/>
      <c r="P559" s="139"/>
      <c r="Q559" s="428"/>
      <c r="R559" s="428"/>
      <c r="S559" s="428"/>
      <c r="T559" s="428"/>
      <c r="U559" s="448"/>
      <c r="V559" s="437"/>
    </row>
    <row r="560" spans="1:23" x14ac:dyDescent="0.35">
      <c r="A560" s="1349"/>
      <c r="B560" s="145">
        <v>9</v>
      </c>
      <c r="C560" s="118"/>
      <c r="D560" s="112"/>
      <c r="E560" s="112"/>
      <c r="F560" s="118"/>
      <c r="G560" s="445"/>
      <c r="H560" s="118"/>
      <c r="I560" s="428"/>
      <c r="J560" s="446"/>
      <c r="K560" s="446"/>
      <c r="L560" s="447"/>
      <c r="M560" s="428"/>
      <c r="N560" s="447"/>
      <c r="O560" s="139"/>
      <c r="P560" s="139"/>
      <c r="Q560" s="428"/>
      <c r="R560" s="428"/>
      <c r="S560" s="428"/>
      <c r="T560" s="428"/>
      <c r="U560" s="448"/>
      <c r="V560" s="437"/>
    </row>
    <row r="561" spans="1:23" ht="15" thickBot="1" x14ac:dyDescent="0.4">
      <c r="A561" s="1350"/>
      <c r="B561" s="146">
        <v>10</v>
      </c>
      <c r="C561" s="132"/>
      <c r="D561" s="131"/>
      <c r="E561" s="131"/>
      <c r="F561" s="132"/>
      <c r="G561" s="449"/>
      <c r="H561" s="132"/>
      <c r="I561" s="450"/>
      <c r="J561" s="451"/>
      <c r="K561" s="451"/>
      <c r="L561" s="452"/>
      <c r="M561" s="450"/>
      <c r="N561" s="452"/>
      <c r="O561" s="140"/>
      <c r="P561" s="140"/>
      <c r="Q561" s="450"/>
      <c r="R561" s="450"/>
      <c r="S561" s="450"/>
      <c r="T561" s="450"/>
      <c r="U561" s="453"/>
      <c r="V561" s="437"/>
    </row>
    <row r="562" spans="1:23" ht="25" thickBot="1" x14ac:dyDescent="0.4">
      <c r="A562" s="564"/>
      <c r="C562" s="565"/>
      <c r="D562" s="566"/>
      <c r="E562" s="424" t="s">
        <v>331</v>
      </c>
      <c r="F562" s="425">
        <f>COUNTA(F552:F561)</f>
        <v>0</v>
      </c>
      <c r="G562" s="426">
        <f>COUNTA(G552:G561)</f>
        <v>0</v>
      </c>
      <c r="H562" s="565"/>
      <c r="I562" s="431"/>
      <c r="J562" s="567"/>
      <c r="K562" s="567"/>
      <c r="L562" s="568"/>
      <c r="M562" s="1354" t="s">
        <v>563</v>
      </c>
      <c r="N562" s="1355"/>
      <c r="O562" s="747">
        <f>SUM(O552:O561)</f>
        <v>0</v>
      </c>
      <c r="P562" s="748">
        <f>SUM(P552:P561)</f>
        <v>0</v>
      </c>
      <c r="Q562" s="431"/>
      <c r="S562" s="113"/>
      <c r="T562" s="117"/>
      <c r="U562" s="531"/>
      <c r="V562" s="455"/>
      <c r="W562" s="454"/>
    </row>
    <row r="563" spans="1:23" ht="30" customHeight="1" thickBot="1" x14ac:dyDescent="0.4">
      <c r="A563" s="456"/>
      <c r="B563" s="457"/>
      <c r="C563" s="407"/>
      <c r="D563" s="407"/>
      <c r="E563" s="407"/>
      <c r="F563" s="457"/>
      <c r="G563" s="407"/>
      <c r="H563" s="407"/>
      <c r="I563" s="457"/>
      <c r="J563" s="457"/>
      <c r="K563" s="457"/>
      <c r="L563" s="407"/>
      <c r="M563" s="407"/>
      <c r="N563" s="407"/>
      <c r="O563" s="407"/>
      <c r="P563" s="407"/>
      <c r="Q563" s="407"/>
      <c r="R563" s="407"/>
      <c r="S563" s="407"/>
      <c r="T563" s="458"/>
      <c r="U563" s="407"/>
      <c r="V563" s="459"/>
    </row>
    <row r="564" spans="1:23" ht="15" thickBot="1" x14ac:dyDescent="0.4">
      <c r="A564" s="432"/>
      <c r="B564" s="433"/>
      <c r="C564" s="434"/>
      <c r="D564" s="434"/>
      <c r="E564" s="434"/>
      <c r="F564" s="433"/>
      <c r="G564" s="434"/>
      <c r="H564" s="434"/>
      <c r="I564" s="433"/>
      <c r="J564" s="433"/>
      <c r="K564" s="433"/>
      <c r="L564" s="434"/>
      <c r="M564" s="434"/>
      <c r="N564" s="434"/>
      <c r="O564" s="434"/>
      <c r="P564" s="434"/>
      <c r="Q564" s="434"/>
      <c r="R564" s="434"/>
      <c r="S564" s="434"/>
      <c r="T564" s="434"/>
      <c r="U564" s="434"/>
      <c r="V564" s="435"/>
    </row>
    <row r="565" spans="1:23" ht="28.5" customHeight="1" thickBot="1" x14ac:dyDescent="0.4">
      <c r="A565" s="155" t="s">
        <v>9</v>
      </c>
      <c r="B565" s="1317" t="s">
        <v>32</v>
      </c>
      <c r="C565" s="1318"/>
      <c r="E565" s="1312" t="s">
        <v>294</v>
      </c>
      <c r="F565" s="1314"/>
      <c r="G565" s="1315">
        <f>VLOOKUP(B565,'Urbano.Piano inv. forn'!$D$41:$H$70,3,FALSE)</f>
        <v>0</v>
      </c>
      <c r="H565" s="1316"/>
      <c r="I565" s="104"/>
      <c r="J565" s="1312" t="s">
        <v>295</v>
      </c>
      <c r="K565" s="1313"/>
      <c r="L565" s="1314"/>
      <c r="M565" s="1315">
        <f>VLOOKUP(B565,'Urbano.Piano inv. forn'!$D$41:$H$70,4,FALSE)</f>
        <v>0</v>
      </c>
      <c r="N565" s="1316"/>
      <c r="P565" s="162" t="s">
        <v>296</v>
      </c>
      <c r="Q565" s="436"/>
      <c r="S565" s="163" t="s">
        <v>297</v>
      </c>
      <c r="T565" s="1171"/>
      <c r="U565" s="1173"/>
      <c r="V565" s="437"/>
    </row>
    <row r="566" spans="1:23" ht="13.5" customHeight="1" thickBot="1" x14ac:dyDescent="0.4">
      <c r="A566" s="133"/>
      <c r="B566" s="114"/>
      <c r="C566" s="114"/>
      <c r="E566" s="115"/>
      <c r="F566" s="115"/>
      <c r="G566" s="116"/>
      <c r="H566" s="116"/>
      <c r="I566" s="104"/>
      <c r="J566" s="115"/>
      <c r="K566" s="115"/>
      <c r="L566" s="115"/>
      <c r="M566" s="116"/>
      <c r="N566" s="116"/>
      <c r="P566" s="117"/>
      <c r="S566" s="113"/>
      <c r="T566" s="431"/>
      <c r="V566" s="134"/>
      <c r="W566" s="431"/>
    </row>
    <row r="567" spans="1:23" ht="33.75" customHeight="1" thickBot="1" x14ac:dyDescent="0.4">
      <c r="A567" s="1343" t="s">
        <v>298</v>
      </c>
      <c r="B567" s="1344"/>
      <c r="C567" s="1344"/>
      <c r="D567" s="1345"/>
      <c r="E567" s="1346">
        <f>VLOOKUP(B565,'Urbano.Piano inv. forn'!$D$41:$V$70,17,FALSE)</f>
        <v>0</v>
      </c>
      <c r="F567" s="1347"/>
      <c r="G567" s="1347"/>
      <c r="H567" s="1348"/>
      <c r="I567" s="104"/>
      <c r="J567" s="1343" t="s">
        <v>53</v>
      </c>
      <c r="K567" s="1353"/>
      <c r="L567" s="1344"/>
      <c r="M567" s="1346">
        <f>VLOOKUP(B565,'Urbano.Piano inv. forn'!$D$41:$V$70,19,FALSE)</f>
        <v>0</v>
      </c>
      <c r="N567" s="1348"/>
      <c r="O567" s="130"/>
      <c r="P567" s="161" t="s">
        <v>299</v>
      </c>
      <c r="Q567" s="135">
        <f>M567+E567</f>
        <v>0</v>
      </c>
      <c r="S567" s="163" t="s">
        <v>300</v>
      </c>
      <c r="T567" s="1171"/>
      <c r="U567" s="1173"/>
      <c r="V567" s="134"/>
      <c r="W567" s="431"/>
    </row>
    <row r="568" spans="1:23" ht="33.75" customHeight="1" thickBot="1" x14ac:dyDescent="0.4">
      <c r="A568" s="136"/>
      <c r="B568" s="137"/>
      <c r="C568" s="137"/>
      <c r="D568" s="137"/>
      <c r="E568" s="138"/>
      <c r="F568" s="138"/>
      <c r="G568" s="138"/>
      <c r="H568" s="138"/>
      <c r="I568" s="104"/>
      <c r="J568" s="115"/>
      <c r="K568" s="115"/>
      <c r="L568" s="115"/>
      <c r="M568" s="138"/>
      <c r="N568" s="138"/>
      <c r="O568" s="130"/>
      <c r="P568" s="113"/>
      <c r="Q568" s="130"/>
      <c r="S568" s="113"/>
      <c r="T568" s="114"/>
      <c r="U568" s="114"/>
      <c r="V568" s="134"/>
      <c r="W568" s="431"/>
    </row>
    <row r="569" spans="1:23" s="166" customFormat="1" ht="72" customHeight="1" x14ac:dyDescent="0.35">
      <c r="A569" s="1326" t="s">
        <v>301</v>
      </c>
      <c r="B569" s="1328" t="s">
        <v>302</v>
      </c>
      <c r="C569" s="1328" t="s">
        <v>303</v>
      </c>
      <c r="D569" s="156" t="s">
        <v>304</v>
      </c>
      <c r="E569" s="157" t="s">
        <v>305</v>
      </c>
      <c r="F569" s="156" t="s">
        <v>306</v>
      </c>
      <c r="G569" s="156" t="s">
        <v>307</v>
      </c>
      <c r="H569" s="158" t="s">
        <v>268</v>
      </c>
      <c r="I569" s="158" t="s">
        <v>308</v>
      </c>
      <c r="J569" s="158" t="s">
        <v>309</v>
      </c>
      <c r="K569" s="158" t="s">
        <v>818</v>
      </c>
      <c r="L569" s="158" t="s">
        <v>310</v>
      </c>
      <c r="M569" s="158" t="s">
        <v>311</v>
      </c>
      <c r="N569" s="158" t="s">
        <v>312</v>
      </c>
      <c r="O569" s="158" t="s">
        <v>313</v>
      </c>
      <c r="P569" s="158" t="s">
        <v>314</v>
      </c>
      <c r="Q569" s="158" t="s">
        <v>315</v>
      </c>
      <c r="R569" s="158" t="s">
        <v>316</v>
      </c>
      <c r="S569" s="158" t="s">
        <v>317</v>
      </c>
      <c r="T569" s="158" t="s">
        <v>819</v>
      </c>
      <c r="U569" s="159" t="s">
        <v>319</v>
      </c>
      <c r="V569" s="438"/>
    </row>
    <row r="570" spans="1:23" s="166" customFormat="1" ht="28.5" customHeight="1" thickBot="1" x14ac:dyDescent="0.4">
      <c r="A570" s="1351"/>
      <c r="B570" s="1352"/>
      <c r="C570" s="1352"/>
      <c r="D570" s="160" t="s">
        <v>320</v>
      </c>
      <c r="E570" s="160" t="s">
        <v>321</v>
      </c>
      <c r="F570" s="160" t="s">
        <v>322</v>
      </c>
      <c r="G570" s="160" t="s">
        <v>322</v>
      </c>
      <c r="H570" s="160" t="s">
        <v>28</v>
      </c>
      <c r="I570" s="160" t="s">
        <v>29</v>
      </c>
      <c r="J570" s="160" t="s">
        <v>323</v>
      </c>
      <c r="K570" s="160" t="s">
        <v>324</v>
      </c>
      <c r="L570" s="160" t="s">
        <v>324</v>
      </c>
      <c r="M570" s="160" t="s">
        <v>325</v>
      </c>
      <c r="N570" s="160" t="s">
        <v>324</v>
      </c>
      <c r="O570" s="160" t="s">
        <v>326</v>
      </c>
      <c r="P570" s="160" t="s">
        <v>820</v>
      </c>
      <c r="Q570" s="160" t="s">
        <v>327</v>
      </c>
      <c r="R570" s="160" t="s">
        <v>328</v>
      </c>
      <c r="S570" s="160" t="s">
        <v>329</v>
      </c>
      <c r="T570" s="160" t="s">
        <v>329</v>
      </c>
      <c r="U570" s="439"/>
      <c r="V570" s="438"/>
    </row>
    <row r="571" spans="1:23" ht="15" customHeight="1" x14ac:dyDescent="0.35">
      <c r="A571" s="1349" t="str">
        <f>B565</f>
        <v>urb.m.1</v>
      </c>
      <c r="B571" s="144">
        <v>1</v>
      </c>
      <c r="C571" s="185"/>
      <c r="D571" s="119"/>
      <c r="E571" s="119"/>
      <c r="F571" s="185"/>
      <c r="G571" s="440"/>
      <c r="H571" s="120"/>
      <c r="I571" s="441"/>
      <c r="J571" s="442"/>
      <c r="K571" s="442"/>
      <c r="L571" s="443"/>
      <c r="M571" s="441"/>
      <c r="N571" s="443"/>
      <c r="O571" s="148"/>
      <c r="P571" s="148"/>
      <c r="Q571" s="441"/>
      <c r="R571" s="441"/>
      <c r="S571" s="441"/>
      <c r="T571" s="441"/>
      <c r="U571" s="444"/>
      <c r="V571" s="437"/>
    </row>
    <row r="572" spans="1:23" x14ac:dyDescent="0.35">
      <c r="A572" s="1349"/>
      <c r="B572" s="145">
        <v>2</v>
      </c>
      <c r="C572" s="118"/>
      <c r="D572" s="112"/>
      <c r="E572" s="112"/>
      <c r="F572" s="118"/>
      <c r="G572" s="445"/>
      <c r="H572" s="118"/>
      <c r="I572" s="428"/>
      <c r="J572" s="446"/>
      <c r="K572" s="446"/>
      <c r="L572" s="447"/>
      <c r="M572" s="428"/>
      <c r="N572" s="447"/>
      <c r="O572" s="139"/>
      <c r="P572" s="139"/>
      <c r="Q572" s="428"/>
      <c r="R572" s="428" t="s">
        <v>330</v>
      </c>
      <c r="S572" s="428"/>
      <c r="T572" s="428"/>
      <c r="U572" s="448"/>
      <c r="V572" s="437"/>
    </row>
    <row r="573" spans="1:23" x14ac:dyDescent="0.35">
      <c r="A573" s="1349"/>
      <c r="B573" s="145">
        <v>3</v>
      </c>
      <c r="C573" s="118"/>
      <c r="D573" s="112"/>
      <c r="E573" s="112"/>
      <c r="F573" s="118"/>
      <c r="G573" s="445"/>
      <c r="H573" s="118"/>
      <c r="I573" s="428"/>
      <c r="J573" s="446"/>
      <c r="K573" s="446"/>
      <c r="L573" s="447"/>
      <c r="M573" s="428"/>
      <c r="N573" s="447"/>
      <c r="O573" s="139"/>
      <c r="P573" s="139"/>
      <c r="Q573" s="428"/>
      <c r="R573" s="428"/>
      <c r="S573" s="428"/>
      <c r="T573" s="428"/>
      <c r="U573" s="448"/>
      <c r="V573" s="437"/>
    </row>
    <row r="574" spans="1:23" x14ac:dyDescent="0.35">
      <c r="A574" s="1349"/>
      <c r="B574" s="145">
        <v>4</v>
      </c>
      <c r="C574" s="118"/>
      <c r="D574" s="112"/>
      <c r="E574" s="112"/>
      <c r="F574" s="118"/>
      <c r="G574" s="445"/>
      <c r="H574" s="118"/>
      <c r="I574" s="428"/>
      <c r="J574" s="446"/>
      <c r="K574" s="446"/>
      <c r="L574" s="447"/>
      <c r="M574" s="428"/>
      <c r="N574" s="447"/>
      <c r="O574" s="139"/>
      <c r="P574" s="139"/>
      <c r="Q574" s="428"/>
      <c r="R574" s="428"/>
      <c r="S574" s="428"/>
      <c r="T574" s="428"/>
      <c r="U574" s="448"/>
      <c r="V574" s="437"/>
    </row>
    <row r="575" spans="1:23" x14ac:dyDescent="0.35">
      <c r="A575" s="1349"/>
      <c r="B575" s="145">
        <v>5</v>
      </c>
      <c r="C575" s="118"/>
      <c r="D575" s="112"/>
      <c r="E575" s="112"/>
      <c r="F575" s="118"/>
      <c r="G575" s="445"/>
      <c r="H575" s="118"/>
      <c r="I575" s="428"/>
      <c r="J575" s="446"/>
      <c r="K575" s="446"/>
      <c r="L575" s="447"/>
      <c r="M575" s="428"/>
      <c r="N575" s="447"/>
      <c r="O575" s="139"/>
      <c r="P575" s="139"/>
      <c r="Q575" s="428"/>
      <c r="R575" s="428"/>
      <c r="S575" s="428"/>
      <c r="T575" s="428"/>
      <c r="U575" s="448"/>
      <c r="V575" s="437"/>
    </row>
    <row r="576" spans="1:23" x14ac:dyDescent="0.35">
      <c r="A576" s="1349"/>
      <c r="B576" s="145">
        <v>6</v>
      </c>
      <c r="C576" s="118"/>
      <c r="D576" s="112"/>
      <c r="E576" s="112"/>
      <c r="F576" s="118"/>
      <c r="G576" s="445"/>
      <c r="H576" s="118"/>
      <c r="I576" s="428"/>
      <c r="J576" s="446"/>
      <c r="K576" s="446"/>
      <c r="L576" s="447"/>
      <c r="M576" s="428"/>
      <c r="N576" s="447"/>
      <c r="O576" s="139"/>
      <c r="P576" s="139"/>
      <c r="Q576" s="428"/>
      <c r="R576" s="428"/>
      <c r="S576" s="428"/>
      <c r="T576" s="428"/>
      <c r="U576" s="448"/>
      <c r="V576" s="437"/>
    </row>
    <row r="577" spans="1:23" x14ac:dyDescent="0.35">
      <c r="A577" s="1349"/>
      <c r="B577" s="145">
        <v>7</v>
      </c>
      <c r="C577" s="118"/>
      <c r="D577" s="112"/>
      <c r="E577" s="112"/>
      <c r="F577" s="118"/>
      <c r="G577" s="445"/>
      <c r="H577" s="118"/>
      <c r="I577" s="428"/>
      <c r="J577" s="446"/>
      <c r="K577" s="446"/>
      <c r="L577" s="447"/>
      <c r="M577" s="428"/>
      <c r="N577" s="447"/>
      <c r="O577" s="139"/>
      <c r="P577" s="139"/>
      <c r="Q577" s="428"/>
      <c r="R577" s="428"/>
      <c r="S577" s="428"/>
      <c r="T577" s="428"/>
      <c r="U577" s="448"/>
      <c r="V577" s="437"/>
    </row>
    <row r="578" spans="1:23" x14ac:dyDescent="0.35">
      <c r="A578" s="1349"/>
      <c r="B578" s="145">
        <v>8</v>
      </c>
      <c r="C578" s="118"/>
      <c r="D578" s="112"/>
      <c r="E578" s="112"/>
      <c r="F578" s="118"/>
      <c r="G578" s="445"/>
      <c r="H578" s="118"/>
      <c r="I578" s="428"/>
      <c r="J578" s="446"/>
      <c r="K578" s="446"/>
      <c r="L578" s="447"/>
      <c r="M578" s="428"/>
      <c r="N578" s="447"/>
      <c r="O578" s="139"/>
      <c r="P578" s="139"/>
      <c r="Q578" s="428"/>
      <c r="R578" s="428"/>
      <c r="S578" s="428"/>
      <c r="T578" s="428"/>
      <c r="U578" s="448"/>
      <c r="V578" s="437"/>
    </row>
    <row r="579" spans="1:23" x14ac:dyDescent="0.35">
      <c r="A579" s="1349"/>
      <c r="B579" s="145">
        <v>9</v>
      </c>
      <c r="C579" s="118"/>
      <c r="D579" s="112"/>
      <c r="E579" s="112"/>
      <c r="F579" s="118"/>
      <c r="G579" s="445"/>
      <c r="H579" s="118"/>
      <c r="I579" s="428"/>
      <c r="J579" s="446"/>
      <c r="K579" s="446"/>
      <c r="L579" s="447"/>
      <c r="M579" s="428"/>
      <c r="N579" s="447"/>
      <c r="O579" s="139"/>
      <c r="P579" s="139"/>
      <c r="Q579" s="428"/>
      <c r="R579" s="428"/>
      <c r="S579" s="428"/>
      <c r="T579" s="428"/>
      <c r="U579" s="448"/>
      <c r="V579" s="437"/>
    </row>
    <row r="580" spans="1:23" ht="15" thickBot="1" x14ac:dyDescent="0.4">
      <c r="A580" s="1350"/>
      <c r="B580" s="146">
        <v>10</v>
      </c>
      <c r="C580" s="132"/>
      <c r="D580" s="131"/>
      <c r="E580" s="131"/>
      <c r="F580" s="132"/>
      <c r="G580" s="449"/>
      <c r="H580" s="132"/>
      <c r="I580" s="450"/>
      <c r="J580" s="451"/>
      <c r="K580" s="451"/>
      <c r="L580" s="452"/>
      <c r="M580" s="450"/>
      <c r="N580" s="452"/>
      <c r="O580" s="140"/>
      <c r="P580" s="140"/>
      <c r="Q580" s="450"/>
      <c r="R580" s="450"/>
      <c r="S580" s="450"/>
      <c r="T580" s="450"/>
      <c r="U580" s="453"/>
      <c r="V580" s="437"/>
    </row>
    <row r="581" spans="1:23" ht="25" thickBot="1" x14ac:dyDescent="0.4">
      <c r="A581" s="564"/>
      <c r="C581" s="565"/>
      <c r="D581" s="566"/>
      <c r="E581" s="424" t="s">
        <v>331</v>
      </c>
      <c r="F581" s="425">
        <f>COUNTA(F571:F580)</f>
        <v>0</v>
      </c>
      <c r="G581" s="426">
        <f>COUNTA(G571:G580)</f>
        <v>0</v>
      </c>
      <c r="H581" s="565"/>
      <c r="I581" s="431"/>
      <c r="J581" s="567"/>
      <c r="K581" s="567"/>
      <c r="L581" s="568"/>
      <c r="M581" s="1354" t="s">
        <v>563</v>
      </c>
      <c r="N581" s="1355"/>
      <c r="O581" s="747">
        <f>SUM(O571:O580)</f>
        <v>0</v>
      </c>
      <c r="P581" s="748">
        <f>SUM(P571:P580)</f>
        <v>0</v>
      </c>
      <c r="Q581" s="431"/>
      <c r="S581" s="113"/>
      <c r="T581" s="117"/>
      <c r="U581" s="531"/>
      <c r="V581" s="455"/>
      <c r="W581" s="454"/>
    </row>
    <row r="582" spans="1:23" ht="15" thickBot="1" x14ac:dyDescent="0.4">
      <c r="A582" s="456"/>
      <c r="B582" s="457"/>
      <c r="C582" s="407"/>
      <c r="D582" s="407"/>
      <c r="E582" s="407"/>
      <c r="F582" s="457"/>
      <c r="G582" s="407"/>
      <c r="H582" s="407"/>
      <c r="I582" s="457"/>
      <c r="J582" s="457"/>
      <c r="K582" s="457"/>
      <c r="L582" s="407"/>
      <c r="M582" s="407"/>
      <c r="N582" s="407"/>
      <c r="O582" s="407"/>
      <c r="P582" s="407"/>
      <c r="Q582" s="407"/>
      <c r="R582" s="407"/>
      <c r="S582" s="407"/>
      <c r="T582" s="458"/>
      <c r="U582" s="407"/>
      <c r="V582" s="459"/>
    </row>
    <row r="583" spans="1:23" ht="15" thickBot="1" x14ac:dyDescent="0.4">
      <c r="A583" s="432"/>
      <c r="B583" s="433"/>
      <c r="C583" s="434"/>
      <c r="D583" s="434"/>
      <c r="E583" s="434"/>
      <c r="F583" s="433"/>
      <c r="G583" s="434"/>
      <c r="H583" s="434"/>
      <c r="I583" s="433"/>
      <c r="J583" s="433"/>
      <c r="K583" s="433"/>
      <c r="L583" s="434"/>
      <c r="M583" s="434"/>
      <c r="N583" s="434"/>
      <c r="O583" s="434"/>
      <c r="P583" s="434"/>
      <c r="Q583" s="434"/>
      <c r="R583" s="434"/>
      <c r="S583" s="434"/>
      <c r="T583" s="434"/>
      <c r="U583" s="434"/>
      <c r="V583" s="435"/>
    </row>
    <row r="584" spans="1:23" ht="28.5" customHeight="1" thickBot="1" x14ac:dyDescent="0.4">
      <c r="A584" s="155" t="s">
        <v>9</v>
      </c>
      <c r="B584" s="1317" t="s">
        <v>32</v>
      </c>
      <c r="C584" s="1318"/>
      <c r="E584" s="1312" t="s">
        <v>294</v>
      </c>
      <c r="F584" s="1314"/>
      <c r="G584" s="1315">
        <f>VLOOKUP(B584,'Urbano.Piano inv. forn'!$D$41:$H$70,3,FALSE)</f>
        <v>0</v>
      </c>
      <c r="H584" s="1316"/>
      <c r="I584" s="104"/>
      <c r="J584" s="1312" t="s">
        <v>295</v>
      </c>
      <c r="K584" s="1313"/>
      <c r="L584" s="1314"/>
      <c r="M584" s="1315">
        <f>VLOOKUP(B584,'Urbano.Piano inv. forn'!$D$41:$H$70,4,FALSE)</f>
        <v>0</v>
      </c>
      <c r="N584" s="1316"/>
      <c r="P584" s="162" t="s">
        <v>296</v>
      </c>
      <c r="Q584" s="436"/>
      <c r="S584" s="163" t="s">
        <v>297</v>
      </c>
      <c r="T584" s="1171"/>
      <c r="U584" s="1173"/>
      <c r="V584" s="437"/>
    </row>
    <row r="585" spans="1:23" ht="13.5" customHeight="1" thickBot="1" x14ac:dyDescent="0.4">
      <c r="A585" s="133"/>
      <c r="B585" s="114"/>
      <c r="C585" s="114"/>
      <c r="E585" s="115"/>
      <c r="F585" s="115"/>
      <c r="G585" s="116"/>
      <c r="H585" s="116"/>
      <c r="I585" s="104"/>
      <c r="J585" s="115"/>
      <c r="K585" s="115"/>
      <c r="L585" s="115"/>
      <c r="M585" s="116"/>
      <c r="N585" s="116"/>
      <c r="P585" s="117"/>
      <c r="S585" s="113"/>
      <c r="T585" s="431"/>
      <c r="V585" s="134"/>
      <c r="W585" s="431"/>
    </row>
    <row r="586" spans="1:23" ht="33.75" customHeight="1" thickBot="1" x14ac:dyDescent="0.4">
      <c r="A586" s="1343" t="s">
        <v>298</v>
      </c>
      <c r="B586" s="1344"/>
      <c r="C586" s="1344"/>
      <c r="D586" s="1345"/>
      <c r="E586" s="1346">
        <f>VLOOKUP(B584,'Urbano.Piano inv. forn'!$D$41:$V$70,17,FALSE)</f>
        <v>0</v>
      </c>
      <c r="F586" s="1347"/>
      <c r="G586" s="1347"/>
      <c r="H586" s="1348"/>
      <c r="I586" s="104"/>
      <c r="J586" s="1343" t="s">
        <v>53</v>
      </c>
      <c r="K586" s="1353"/>
      <c r="L586" s="1344"/>
      <c r="M586" s="1346">
        <f>VLOOKUP(B584,'Urbano.Piano inv. forn'!$D$41:$V$70,19,FALSE)</f>
        <v>0</v>
      </c>
      <c r="N586" s="1348"/>
      <c r="O586" s="130"/>
      <c r="P586" s="161" t="s">
        <v>299</v>
      </c>
      <c r="Q586" s="135">
        <f>M586+E586</f>
        <v>0</v>
      </c>
      <c r="S586" s="163" t="s">
        <v>300</v>
      </c>
      <c r="T586" s="1171"/>
      <c r="U586" s="1173"/>
      <c r="V586" s="134"/>
      <c r="W586" s="431"/>
    </row>
    <row r="587" spans="1:23" ht="33.75" customHeight="1" thickBot="1" x14ac:dyDescent="0.4">
      <c r="A587" s="136"/>
      <c r="B587" s="137"/>
      <c r="C587" s="137"/>
      <c r="D587" s="137"/>
      <c r="E587" s="138"/>
      <c r="F587" s="138"/>
      <c r="G587" s="138"/>
      <c r="H587" s="138"/>
      <c r="I587" s="104"/>
      <c r="J587" s="115"/>
      <c r="K587" s="115"/>
      <c r="L587" s="115"/>
      <c r="M587" s="138"/>
      <c r="N587" s="138"/>
      <c r="O587" s="130"/>
      <c r="P587" s="113"/>
      <c r="Q587" s="130"/>
      <c r="S587" s="113"/>
      <c r="T587" s="114"/>
      <c r="U587" s="114"/>
      <c r="V587" s="134"/>
      <c r="W587" s="431"/>
    </row>
    <row r="588" spans="1:23" s="166" customFormat="1" ht="72" customHeight="1" x14ac:dyDescent="0.35">
      <c r="A588" s="1326" t="s">
        <v>301</v>
      </c>
      <c r="B588" s="1328" t="s">
        <v>302</v>
      </c>
      <c r="C588" s="1328" t="s">
        <v>303</v>
      </c>
      <c r="D588" s="156" t="s">
        <v>304</v>
      </c>
      <c r="E588" s="157" t="s">
        <v>305</v>
      </c>
      <c r="F588" s="156" t="s">
        <v>306</v>
      </c>
      <c r="G588" s="156" t="s">
        <v>307</v>
      </c>
      <c r="H588" s="158" t="s">
        <v>268</v>
      </c>
      <c r="I588" s="158" t="s">
        <v>308</v>
      </c>
      <c r="J588" s="158" t="s">
        <v>309</v>
      </c>
      <c r="K588" s="158" t="s">
        <v>818</v>
      </c>
      <c r="L588" s="158" t="s">
        <v>310</v>
      </c>
      <c r="M588" s="158" t="s">
        <v>311</v>
      </c>
      <c r="N588" s="158" t="s">
        <v>312</v>
      </c>
      <c r="O588" s="158" t="s">
        <v>313</v>
      </c>
      <c r="P588" s="158" t="s">
        <v>314</v>
      </c>
      <c r="Q588" s="158" t="s">
        <v>315</v>
      </c>
      <c r="R588" s="158" t="s">
        <v>316</v>
      </c>
      <c r="S588" s="158" t="s">
        <v>317</v>
      </c>
      <c r="T588" s="158" t="s">
        <v>819</v>
      </c>
      <c r="U588" s="159" t="s">
        <v>319</v>
      </c>
      <c r="V588" s="438"/>
    </row>
    <row r="589" spans="1:23" s="166" customFormat="1" ht="28.5" customHeight="1" thickBot="1" x14ac:dyDescent="0.4">
      <c r="A589" s="1351"/>
      <c r="B589" s="1352"/>
      <c r="C589" s="1352"/>
      <c r="D589" s="160" t="s">
        <v>320</v>
      </c>
      <c r="E589" s="160" t="s">
        <v>321</v>
      </c>
      <c r="F589" s="160" t="s">
        <v>322</v>
      </c>
      <c r="G589" s="160" t="s">
        <v>322</v>
      </c>
      <c r="H589" s="160" t="s">
        <v>28</v>
      </c>
      <c r="I589" s="160" t="s">
        <v>29</v>
      </c>
      <c r="J589" s="160" t="s">
        <v>323</v>
      </c>
      <c r="K589" s="160" t="s">
        <v>324</v>
      </c>
      <c r="L589" s="160" t="s">
        <v>324</v>
      </c>
      <c r="M589" s="160" t="s">
        <v>325</v>
      </c>
      <c r="N589" s="160" t="s">
        <v>324</v>
      </c>
      <c r="O589" s="160" t="s">
        <v>326</v>
      </c>
      <c r="P589" s="160" t="s">
        <v>820</v>
      </c>
      <c r="Q589" s="160" t="s">
        <v>327</v>
      </c>
      <c r="R589" s="160" t="s">
        <v>328</v>
      </c>
      <c r="S589" s="160" t="s">
        <v>329</v>
      </c>
      <c r="T589" s="160" t="s">
        <v>329</v>
      </c>
      <c r="U589" s="439"/>
      <c r="V589" s="438"/>
    </row>
    <row r="590" spans="1:23" ht="15" customHeight="1" x14ac:dyDescent="0.35">
      <c r="A590" s="1349" t="str">
        <f>B584</f>
        <v>urb.m.1</v>
      </c>
      <c r="B590" s="144">
        <v>1</v>
      </c>
      <c r="C590" s="185"/>
      <c r="D590" s="119"/>
      <c r="E590" s="119"/>
      <c r="F590" s="185"/>
      <c r="G590" s="440"/>
      <c r="H590" s="120"/>
      <c r="I590" s="441"/>
      <c r="J590" s="442"/>
      <c r="K590" s="442"/>
      <c r="L590" s="443"/>
      <c r="M590" s="441"/>
      <c r="N590" s="443"/>
      <c r="O590" s="148"/>
      <c r="P590" s="148"/>
      <c r="Q590" s="441"/>
      <c r="R590" s="441"/>
      <c r="S590" s="441"/>
      <c r="T590" s="441"/>
      <c r="U590" s="444"/>
      <c r="V590" s="437"/>
    </row>
    <row r="591" spans="1:23" x14ac:dyDescent="0.35">
      <c r="A591" s="1349"/>
      <c r="B591" s="145">
        <v>2</v>
      </c>
      <c r="C591" s="118"/>
      <c r="D591" s="112"/>
      <c r="E591" s="112"/>
      <c r="F591" s="118"/>
      <c r="G591" s="445"/>
      <c r="H591" s="118"/>
      <c r="I591" s="428"/>
      <c r="J591" s="446"/>
      <c r="K591" s="446"/>
      <c r="L591" s="447"/>
      <c r="M591" s="428"/>
      <c r="N591" s="447"/>
      <c r="O591" s="139"/>
      <c r="P591" s="139"/>
      <c r="Q591" s="428"/>
      <c r="R591" s="428" t="s">
        <v>330</v>
      </c>
      <c r="S591" s="428"/>
      <c r="T591" s="428"/>
      <c r="U591" s="448"/>
      <c r="V591" s="437"/>
    </row>
    <row r="592" spans="1:23" x14ac:dyDescent="0.35">
      <c r="A592" s="1349"/>
      <c r="B592" s="145">
        <v>3</v>
      </c>
      <c r="C592" s="118"/>
      <c r="D592" s="112"/>
      <c r="E592" s="112"/>
      <c r="F592" s="118"/>
      <c r="G592" s="445"/>
      <c r="H592" s="118"/>
      <c r="I592" s="428"/>
      <c r="J592" s="446"/>
      <c r="K592" s="446"/>
      <c r="L592" s="447"/>
      <c r="M592" s="428"/>
      <c r="N592" s="447"/>
      <c r="O592" s="139"/>
      <c r="P592" s="139"/>
      <c r="Q592" s="428"/>
      <c r="R592" s="428"/>
      <c r="S592" s="428"/>
      <c r="T592" s="428"/>
      <c r="U592" s="448"/>
      <c r="V592" s="437"/>
    </row>
    <row r="593" spans="1:23" x14ac:dyDescent="0.35">
      <c r="A593" s="1349"/>
      <c r="B593" s="145">
        <v>4</v>
      </c>
      <c r="C593" s="118"/>
      <c r="D593" s="112"/>
      <c r="E593" s="112"/>
      <c r="F593" s="118"/>
      <c r="G593" s="445"/>
      <c r="H593" s="118"/>
      <c r="I593" s="428"/>
      <c r="J593" s="446"/>
      <c r="K593" s="446"/>
      <c r="L593" s="447"/>
      <c r="M593" s="428"/>
      <c r="N593" s="447"/>
      <c r="O593" s="139"/>
      <c r="P593" s="139"/>
      <c r="Q593" s="428"/>
      <c r="R593" s="428"/>
      <c r="S593" s="428"/>
      <c r="T593" s="428"/>
      <c r="U593" s="448"/>
      <c r="V593" s="437"/>
    </row>
    <row r="594" spans="1:23" x14ac:dyDescent="0.35">
      <c r="A594" s="1349"/>
      <c r="B594" s="145">
        <v>5</v>
      </c>
      <c r="C594" s="118"/>
      <c r="D594" s="112"/>
      <c r="E594" s="112"/>
      <c r="F594" s="118"/>
      <c r="G594" s="445"/>
      <c r="H594" s="118"/>
      <c r="I594" s="428"/>
      <c r="J594" s="446"/>
      <c r="K594" s="446"/>
      <c r="L594" s="447"/>
      <c r="M594" s="428"/>
      <c r="N594" s="447"/>
      <c r="O594" s="139"/>
      <c r="P594" s="139"/>
      <c r="Q594" s="428"/>
      <c r="R594" s="428"/>
      <c r="S594" s="428"/>
      <c r="T594" s="428"/>
      <c r="U594" s="448"/>
      <c r="V594" s="437"/>
    </row>
    <row r="595" spans="1:23" x14ac:dyDescent="0.35">
      <c r="A595" s="1349"/>
      <c r="B595" s="145">
        <v>6</v>
      </c>
      <c r="C595" s="118"/>
      <c r="D595" s="112"/>
      <c r="E595" s="112"/>
      <c r="F595" s="118"/>
      <c r="G595" s="445"/>
      <c r="H595" s="118"/>
      <c r="I595" s="428"/>
      <c r="J595" s="446"/>
      <c r="K595" s="446"/>
      <c r="L595" s="447"/>
      <c r="M595" s="428"/>
      <c r="N595" s="447"/>
      <c r="O595" s="139"/>
      <c r="P595" s="139"/>
      <c r="Q595" s="428"/>
      <c r="R595" s="428"/>
      <c r="S595" s="428"/>
      <c r="T595" s="428"/>
      <c r="U595" s="448"/>
      <c r="V595" s="437"/>
    </row>
    <row r="596" spans="1:23" x14ac:dyDescent="0.35">
      <c r="A596" s="1349"/>
      <c r="B596" s="145">
        <v>7</v>
      </c>
      <c r="C596" s="118"/>
      <c r="D596" s="112"/>
      <c r="E596" s="112"/>
      <c r="F596" s="118"/>
      <c r="G596" s="445"/>
      <c r="H596" s="118"/>
      <c r="I596" s="428"/>
      <c r="J596" s="446"/>
      <c r="K596" s="446"/>
      <c r="L596" s="447"/>
      <c r="M596" s="428"/>
      <c r="N596" s="447"/>
      <c r="O596" s="139"/>
      <c r="P596" s="139"/>
      <c r="Q596" s="428"/>
      <c r="R596" s="428"/>
      <c r="S596" s="428"/>
      <c r="T596" s="428"/>
      <c r="U596" s="448"/>
      <c r="V596" s="437"/>
    </row>
    <row r="597" spans="1:23" x14ac:dyDescent="0.35">
      <c r="A597" s="1349"/>
      <c r="B597" s="145">
        <v>8</v>
      </c>
      <c r="C597" s="118"/>
      <c r="D597" s="112"/>
      <c r="E597" s="112"/>
      <c r="F597" s="118"/>
      <c r="G597" s="445"/>
      <c r="H597" s="118"/>
      <c r="I597" s="428"/>
      <c r="J597" s="446"/>
      <c r="K597" s="446"/>
      <c r="L597" s="447"/>
      <c r="M597" s="428"/>
      <c r="N597" s="447"/>
      <c r="O597" s="139"/>
      <c r="P597" s="139"/>
      <c r="Q597" s="428"/>
      <c r="R597" s="428"/>
      <c r="S597" s="428"/>
      <c r="T597" s="428"/>
      <c r="U597" s="448"/>
      <c r="V597" s="437"/>
    </row>
    <row r="598" spans="1:23" x14ac:dyDescent="0.35">
      <c r="A598" s="1349"/>
      <c r="B598" s="145">
        <v>9</v>
      </c>
      <c r="C598" s="118"/>
      <c r="D598" s="112"/>
      <c r="E598" s="112"/>
      <c r="F598" s="118"/>
      <c r="G598" s="445"/>
      <c r="H598" s="118"/>
      <c r="I598" s="428"/>
      <c r="J598" s="446"/>
      <c r="K598" s="446"/>
      <c r="L598" s="447"/>
      <c r="M598" s="428"/>
      <c r="N598" s="447"/>
      <c r="O598" s="139"/>
      <c r="P598" s="139"/>
      <c r="Q598" s="428"/>
      <c r="R598" s="428"/>
      <c r="S598" s="428"/>
      <c r="T598" s="428"/>
      <c r="U598" s="448"/>
      <c r="V598" s="437"/>
    </row>
    <row r="599" spans="1:23" ht="15" thickBot="1" x14ac:dyDescent="0.4">
      <c r="A599" s="1350"/>
      <c r="B599" s="146">
        <v>10</v>
      </c>
      <c r="C599" s="132"/>
      <c r="D599" s="131"/>
      <c r="E599" s="131"/>
      <c r="F599" s="132"/>
      <c r="G599" s="449"/>
      <c r="H599" s="132"/>
      <c r="I599" s="450"/>
      <c r="J599" s="451"/>
      <c r="K599" s="451"/>
      <c r="L599" s="452"/>
      <c r="M599" s="450"/>
      <c r="N599" s="452"/>
      <c r="O599" s="140"/>
      <c r="P599" s="140"/>
      <c r="Q599" s="450"/>
      <c r="R599" s="450"/>
      <c r="S599" s="450"/>
      <c r="T599" s="450"/>
      <c r="U599" s="453"/>
      <c r="V599" s="437"/>
    </row>
    <row r="600" spans="1:23" ht="25" thickBot="1" x14ac:dyDescent="0.4">
      <c r="A600" s="564"/>
      <c r="C600" s="565"/>
      <c r="D600" s="566"/>
      <c r="E600" s="424" t="s">
        <v>331</v>
      </c>
      <c r="F600" s="425">
        <f>COUNTA(F590:F599)</f>
        <v>0</v>
      </c>
      <c r="G600" s="426">
        <f>COUNTA(G590:G599)</f>
        <v>0</v>
      </c>
      <c r="H600" s="565"/>
      <c r="I600" s="431"/>
      <c r="J600" s="567"/>
      <c r="K600" s="567"/>
      <c r="L600" s="568"/>
      <c r="M600" s="1354" t="s">
        <v>563</v>
      </c>
      <c r="N600" s="1355"/>
      <c r="O600" s="747">
        <f>SUM(O590:O599)</f>
        <v>0</v>
      </c>
      <c r="P600" s="748">
        <f>SUM(P590:P599)</f>
        <v>0</v>
      </c>
      <c r="Q600" s="431"/>
      <c r="S600" s="113"/>
      <c r="T600" s="117"/>
      <c r="U600" s="531"/>
      <c r="V600" s="455"/>
      <c r="W600" s="454"/>
    </row>
    <row r="601" spans="1:23" ht="15" thickBot="1" x14ac:dyDescent="0.4">
      <c r="A601" s="456"/>
      <c r="B601" s="457"/>
      <c r="C601" s="407"/>
      <c r="D601" s="407"/>
      <c r="E601" s="407"/>
      <c r="F601" s="457"/>
      <c r="G601" s="407"/>
      <c r="H601" s="407"/>
      <c r="I601" s="457"/>
      <c r="J601" s="457"/>
      <c r="K601" s="457"/>
      <c r="L601" s="407"/>
      <c r="M601" s="407"/>
      <c r="N601" s="407"/>
      <c r="O601" s="407"/>
      <c r="P601" s="407"/>
      <c r="Q601" s="407"/>
      <c r="R601" s="407"/>
      <c r="S601" s="407"/>
      <c r="T601" s="458"/>
      <c r="U601" s="407"/>
      <c r="V601" s="459"/>
    </row>
    <row r="602" spans="1:23" ht="15" thickBot="1" x14ac:dyDescent="0.4">
      <c r="A602" s="432"/>
      <c r="B602" s="433"/>
      <c r="C602" s="434"/>
      <c r="D602" s="434"/>
      <c r="E602" s="434"/>
      <c r="F602" s="433"/>
      <c r="G602" s="434"/>
      <c r="H602" s="434"/>
      <c r="I602" s="433"/>
      <c r="J602" s="433"/>
      <c r="K602" s="433"/>
      <c r="L602" s="434"/>
      <c r="M602" s="434"/>
      <c r="N602" s="434"/>
      <c r="O602" s="434"/>
      <c r="P602" s="434"/>
      <c r="Q602" s="434"/>
      <c r="R602" s="434"/>
      <c r="S602" s="434"/>
      <c r="T602" s="434"/>
      <c r="U602" s="434"/>
      <c r="V602" s="435"/>
    </row>
    <row r="603" spans="1:23" ht="28.5" customHeight="1" thickBot="1" x14ac:dyDescent="0.4">
      <c r="A603" s="155" t="s">
        <v>9</v>
      </c>
      <c r="B603" s="1317" t="s">
        <v>32</v>
      </c>
      <c r="C603" s="1318"/>
      <c r="E603" s="1312" t="s">
        <v>294</v>
      </c>
      <c r="F603" s="1314"/>
      <c r="G603" s="1315">
        <f>VLOOKUP(B603,'Urbano.Piano inv. forn'!$D$41:$H$70,3,FALSE)</f>
        <v>0</v>
      </c>
      <c r="H603" s="1316"/>
      <c r="I603" s="104"/>
      <c r="J603" s="1312" t="s">
        <v>295</v>
      </c>
      <c r="K603" s="1313"/>
      <c r="L603" s="1314"/>
      <c r="M603" s="1315">
        <f>VLOOKUP(B603,'Urbano.Piano inv. forn'!$D$41:$H$70,4,FALSE)</f>
        <v>0</v>
      </c>
      <c r="N603" s="1316"/>
      <c r="P603" s="162" t="s">
        <v>296</v>
      </c>
      <c r="Q603" s="436"/>
      <c r="S603" s="163" t="s">
        <v>297</v>
      </c>
      <c r="T603" s="1171"/>
      <c r="U603" s="1173"/>
      <c r="V603" s="437"/>
    </row>
    <row r="604" spans="1:23" ht="13.5" customHeight="1" thickBot="1" x14ac:dyDescent="0.4">
      <c r="A604" s="133"/>
      <c r="B604" s="114"/>
      <c r="C604" s="114"/>
      <c r="E604" s="115"/>
      <c r="F604" s="115"/>
      <c r="G604" s="116"/>
      <c r="H604" s="116"/>
      <c r="I604" s="104"/>
      <c r="J604" s="115"/>
      <c r="K604" s="115"/>
      <c r="L604" s="115"/>
      <c r="M604" s="116"/>
      <c r="N604" s="116"/>
      <c r="P604" s="117"/>
      <c r="S604" s="113"/>
      <c r="T604" s="431"/>
      <c r="V604" s="134"/>
      <c r="W604" s="431"/>
    </row>
    <row r="605" spans="1:23" ht="33.75" customHeight="1" thickBot="1" x14ac:dyDescent="0.4">
      <c r="A605" s="1343" t="s">
        <v>298</v>
      </c>
      <c r="B605" s="1344"/>
      <c r="C605" s="1344"/>
      <c r="D605" s="1345"/>
      <c r="E605" s="1346">
        <f>VLOOKUP(B603,'Urbano.Piano inv. forn'!$D$41:$V$70,17,FALSE)</f>
        <v>0</v>
      </c>
      <c r="F605" s="1347"/>
      <c r="G605" s="1347"/>
      <c r="H605" s="1348"/>
      <c r="I605" s="104"/>
      <c r="J605" s="1343" t="s">
        <v>53</v>
      </c>
      <c r="K605" s="1353"/>
      <c r="L605" s="1344"/>
      <c r="M605" s="1346">
        <f>VLOOKUP(B603,'Urbano.Piano inv. forn'!$D$41:$V$70,19,FALSE)</f>
        <v>0</v>
      </c>
      <c r="N605" s="1348"/>
      <c r="O605" s="130"/>
      <c r="P605" s="161" t="s">
        <v>299</v>
      </c>
      <c r="Q605" s="135">
        <f>M605+E605</f>
        <v>0</v>
      </c>
      <c r="S605" s="163" t="s">
        <v>300</v>
      </c>
      <c r="T605" s="1171"/>
      <c r="U605" s="1173"/>
      <c r="V605" s="134"/>
      <c r="W605" s="431"/>
    </row>
    <row r="606" spans="1:23" ht="33.75" customHeight="1" thickBot="1" x14ac:dyDescent="0.4">
      <c r="A606" s="136"/>
      <c r="B606" s="137"/>
      <c r="C606" s="137"/>
      <c r="D606" s="137"/>
      <c r="E606" s="138"/>
      <c r="F606" s="138"/>
      <c r="G606" s="138"/>
      <c r="H606" s="138"/>
      <c r="I606" s="104"/>
      <c r="J606" s="115"/>
      <c r="K606" s="115"/>
      <c r="L606" s="115"/>
      <c r="M606" s="138"/>
      <c r="N606" s="138"/>
      <c r="O606" s="130"/>
      <c r="P606" s="113"/>
      <c r="Q606" s="130"/>
      <c r="S606" s="113"/>
      <c r="T606" s="114"/>
      <c r="U606" s="114"/>
      <c r="V606" s="134"/>
      <c r="W606" s="431"/>
    </row>
    <row r="607" spans="1:23" s="166" customFormat="1" ht="72" customHeight="1" x14ac:dyDescent="0.35">
      <c r="A607" s="1326" t="s">
        <v>301</v>
      </c>
      <c r="B607" s="1328" t="s">
        <v>302</v>
      </c>
      <c r="C607" s="1328" t="s">
        <v>303</v>
      </c>
      <c r="D607" s="156" t="s">
        <v>304</v>
      </c>
      <c r="E607" s="157" t="s">
        <v>305</v>
      </c>
      <c r="F607" s="156" t="s">
        <v>306</v>
      </c>
      <c r="G607" s="156" t="s">
        <v>307</v>
      </c>
      <c r="H607" s="158" t="s">
        <v>268</v>
      </c>
      <c r="I607" s="158" t="s">
        <v>308</v>
      </c>
      <c r="J607" s="158" t="s">
        <v>309</v>
      </c>
      <c r="K607" s="158" t="s">
        <v>818</v>
      </c>
      <c r="L607" s="158" t="s">
        <v>310</v>
      </c>
      <c r="M607" s="158" t="s">
        <v>311</v>
      </c>
      <c r="N607" s="158" t="s">
        <v>312</v>
      </c>
      <c r="O607" s="158" t="s">
        <v>313</v>
      </c>
      <c r="P607" s="158" t="s">
        <v>314</v>
      </c>
      <c r="Q607" s="158" t="s">
        <v>315</v>
      </c>
      <c r="R607" s="158" t="s">
        <v>316</v>
      </c>
      <c r="S607" s="158" t="s">
        <v>317</v>
      </c>
      <c r="T607" s="158" t="s">
        <v>819</v>
      </c>
      <c r="U607" s="159" t="s">
        <v>319</v>
      </c>
      <c r="V607" s="438"/>
    </row>
    <row r="608" spans="1:23" s="166" customFormat="1" ht="28.5" customHeight="1" thickBot="1" x14ac:dyDescent="0.4">
      <c r="A608" s="1351"/>
      <c r="B608" s="1352"/>
      <c r="C608" s="1352"/>
      <c r="D608" s="160" t="s">
        <v>320</v>
      </c>
      <c r="E608" s="160" t="s">
        <v>321</v>
      </c>
      <c r="F608" s="160" t="s">
        <v>322</v>
      </c>
      <c r="G608" s="160" t="s">
        <v>322</v>
      </c>
      <c r="H608" s="160" t="s">
        <v>28</v>
      </c>
      <c r="I608" s="160" t="s">
        <v>29</v>
      </c>
      <c r="J608" s="160" t="s">
        <v>323</v>
      </c>
      <c r="K608" s="160" t="s">
        <v>324</v>
      </c>
      <c r="L608" s="160" t="s">
        <v>324</v>
      </c>
      <c r="M608" s="160" t="s">
        <v>325</v>
      </c>
      <c r="N608" s="160" t="s">
        <v>324</v>
      </c>
      <c r="O608" s="160" t="s">
        <v>326</v>
      </c>
      <c r="P608" s="160" t="s">
        <v>820</v>
      </c>
      <c r="Q608" s="160" t="s">
        <v>327</v>
      </c>
      <c r="R608" s="160" t="s">
        <v>328</v>
      </c>
      <c r="S608" s="160" t="s">
        <v>329</v>
      </c>
      <c r="T608" s="160" t="s">
        <v>329</v>
      </c>
      <c r="U608" s="439"/>
      <c r="V608" s="438"/>
    </row>
    <row r="609" spans="1:23" ht="15" customHeight="1" x14ac:dyDescent="0.35">
      <c r="A609" s="1349" t="str">
        <f>B603</f>
        <v>urb.m.1</v>
      </c>
      <c r="B609" s="144">
        <v>1</v>
      </c>
      <c r="C609" s="185"/>
      <c r="D609" s="119"/>
      <c r="E609" s="119"/>
      <c r="F609" s="185"/>
      <c r="G609" s="440"/>
      <c r="H609" s="120"/>
      <c r="I609" s="441"/>
      <c r="J609" s="442"/>
      <c r="K609" s="442"/>
      <c r="L609" s="443"/>
      <c r="M609" s="441"/>
      <c r="N609" s="443"/>
      <c r="O609" s="148"/>
      <c r="P609" s="148"/>
      <c r="Q609" s="441"/>
      <c r="R609" s="441"/>
      <c r="S609" s="441"/>
      <c r="T609" s="441"/>
      <c r="U609" s="444"/>
      <c r="V609" s="437"/>
    </row>
    <row r="610" spans="1:23" x14ac:dyDescent="0.35">
      <c r="A610" s="1349"/>
      <c r="B610" s="145">
        <v>2</v>
      </c>
      <c r="C610" s="118"/>
      <c r="D610" s="112"/>
      <c r="E610" s="112"/>
      <c r="F610" s="118"/>
      <c r="G610" s="445"/>
      <c r="H610" s="118"/>
      <c r="I610" s="428"/>
      <c r="J610" s="446"/>
      <c r="K610" s="446"/>
      <c r="L610" s="447"/>
      <c r="M610" s="428"/>
      <c r="N610" s="447"/>
      <c r="O610" s="139"/>
      <c r="P610" s="139"/>
      <c r="Q610" s="428"/>
      <c r="R610" s="428" t="s">
        <v>330</v>
      </c>
      <c r="S610" s="428"/>
      <c r="T610" s="428"/>
      <c r="U610" s="448"/>
      <c r="V610" s="437"/>
    </row>
    <row r="611" spans="1:23" x14ac:dyDescent="0.35">
      <c r="A611" s="1349"/>
      <c r="B611" s="145">
        <v>3</v>
      </c>
      <c r="C611" s="118"/>
      <c r="D611" s="112"/>
      <c r="E611" s="112"/>
      <c r="F611" s="118"/>
      <c r="G611" s="445"/>
      <c r="H611" s="118"/>
      <c r="I611" s="428"/>
      <c r="J611" s="446"/>
      <c r="K611" s="446"/>
      <c r="L611" s="447"/>
      <c r="M611" s="428"/>
      <c r="N611" s="447"/>
      <c r="O611" s="139"/>
      <c r="P611" s="139"/>
      <c r="Q611" s="428"/>
      <c r="R611" s="428"/>
      <c r="S611" s="428"/>
      <c r="T611" s="428"/>
      <c r="U611" s="448"/>
      <c r="V611" s="437"/>
    </row>
    <row r="612" spans="1:23" x14ac:dyDescent="0.35">
      <c r="A612" s="1349"/>
      <c r="B612" s="145">
        <v>4</v>
      </c>
      <c r="C612" s="118"/>
      <c r="D612" s="112"/>
      <c r="E612" s="112"/>
      <c r="F612" s="118"/>
      <c r="G612" s="445"/>
      <c r="H612" s="118"/>
      <c r="I612" s="428"/>
      <c r="J612" s="446"/>
      <c r="K612" s="446"/>
      <c r="L612" s="447"/>
      <c r="M612" s="428"/>
      <c r="N612" s="447"/>
      <c r="O612" s="139"/>
      <c r="P612" s="139"/>
      <c r="Q612" s="428"/>
      <c r="R612" s="428"/>
      <c r="S612" s="428"/>
      <c r="T612" s="428"/>
      <c r="U612" s="448"/>
      <c r="V612" s="437"/>
    </row>
    <row r="613" spans="1:23" x14ac:dyDescent="0.35">
      <c r="A613" s="1349"/>
      <c r="B613" s="145">
        <v>5</v>
      </c>
      <c r="C613" s="118"/>
      <c r="D613" s="112"/>
      <c r="E613" s="112"/>
      <c r="F613" s="118"/>
      <c r="G613" s="445"/>
      <c r="H613" s="118"/>
      <c r="I613" s="428"/>
      <c r="J613" s="446"/>
      <c r="K613" s="446"/>
      <c r="L613" s="447"/>
      <c r="M613" s="428"/>
      <c r="N613" s="447"/>
      <c r="O613" s="139"/>
      <c r="P613" s="139"/>
      <c r="Q613" s="428"/>
      <c r="R613" s="428"/>
      <c r="S613" s="428"/>
      <c r="T613" s="428"/>
      <c r="U613" s="448"/>
      <c r="V613" s="437"/>
    </row>
    <row r="614" spans="1:23" x14ac:dyDescent="0.35">
      <c r="A614" s="1349"/>
      <c r="B614" s="145">
        <v>6</v>
      </c>
      <c r="C614" s="118"/>
      <c r="D614" s="112"/>
      <c r="E614" s="112"/>
      <c r="F614" s="118"/>
      <c r="G614" s="445"/>
      <c r="H614" s="118"/>
      <c r="I614" s="428"/>
      <c r="J614" s="446"/>
      <c r="K614" s="446"/>
      <c r="L614" s="447"/>
      <c r="M614" s="428"/>
      <c r="N614" s="447"/>
      <c r="O614" s="139"/>
      <c r="P614" s="139"/>
      <c r="Q614" s="428"/>
      <c r="R614" s="428"/>
      <c r="S614" s="428"/>
      <c r="T614" s="428"/>
      <c r="U614" s="448"/>
      <c r="V614" s="437"/>
    </row>
    <row r="615" spans="1:23" x14ac:dyDescent="0.35">
      <c r="A615" s="1349"/>
      <c r="B615" s="145">
        <v>7</v>
      </c>
      <c r="C615" s="118"/>
      <c r="D615" s="112"/>
      <c r="E615" s="112"/>
      <c r="F615" s="118"/>
      <c r="G615" s="445"/>
      <c r="H615" s="118"/>
      <c r="I615" s="428"/>
      <c r="J615" s="446"/>
      <c r="K615" s="446"/>
      <c r="L615" s="447"/>
      <c r="M615" s="428"/>
      <c r="N615" s="447"/>
      <c r="O615" s="139"/>
      <c r="P615" s="139"/>
      <c r="Q615" s="428"/>
      <c r="R615" s="428"/>
      <c r="S615" s="428"/>
      <c r="T615" s="428"/>
      <c r="U615" s="448"/>
      <c r="V615" s="437"/>
    </row>
    <row r="616" spans="1:23" x14ac:dyDescent="0.35">
      <c r="A616" s="1349"/>
      <c r="B616" s="145">
        <v>8</v>
      </c>
      <c r="C616" s="118"/>
      <c r="D616" s="112"/>
      <c r="E616" s="112"/>
      <c r="F616" s="118"/>
      <c r="G616" s="445"/>
      <c r="H616" s="118"/>
      <c r="I616" s="428"/>
      <c r="J616" s="446"/>
      <c r="K616" s="446"/>
      <c r="L616" s="447"/>
      <c r="M616" s="428"/>
      <c r="N616" s="447"/>
      <c r="O616" s="139"/>
      <c r="P616" s="139"/>
      <c r="Q616" s="428"/>
      <c r="R616" s="428"/>
      <c r="S616" s="428"/>
      <c r="T616" s="428"/>
      <c r="U616" s="448"/>
      <c r="V616" s="437"/>
    </row>
    <row r="617" spans="1:23" x14ac:dyDescent="0.35">
      <c r="A617" s="1349"/>
      <c r="B617" s="145">
        <v>9</v>
      </c>
      <c r="C617" s="118"/>
      <c r="D617" s="112"/>
      <c r="E617" s="112"/>
      <c r="F617" s="118"/>
      <c r="G617" s="445"/>
      <c r="H617" s="118"/>
      <c r="I617" s="428"/>
      <c r="J617" s="446"/>
      <c r="K617" s="446"/>
      <c r="L617" s="447"/>
      <c r="M617" s="428"/>
      <c r="N617" s="447"/>
      <c r="O617" s="139"/>
      <c r="P617" s="139"/>
      <c r="Q617" s="428"/>
      <c r="R617" s="428"/>
      <c r="S617" s="428"/>
      <c r="T617" s="428"/>
      <c r="U617" s="448"/>
      <c r="V617" s="437"/>
    </row>
    <row r="618" spans="1:23" ht="15" thickBot="1" x14ac:dyDescent="0.4">
      <c r="A618" s="1350"/>
      <c r="B618" s="146">
        <v>10</v>
      </c>
      <c r="C618" s="132"/>
      <c r="D618" s="131"/>
      <c r="E618" s="131"/>
      <c r="F618" s="132"/>
      <c r="G618" s="449"/>
      <c r="H618" s="132"/>
      <c r="I618" s="450"/>
      <c r="J618" s="451"/>
      <c r="K618" s="451"/>
      <c r="L618" s="452"/>
      <c r="M618" s="450"/>
      <c r="N618" s="452"/>
      <c r="O618" s="140"/>
      <c r="P618" s="140"/>
      <c r="Q618" s="450"/>
      <c r="R618" s="450"/>
      <c r="S618" s="450"/>
      <c r="T618" s="450"/>
      <c r="U618" s="453"/>
      <c r="V618" s="437"/>
    </row>
    <row r="619" spans="1:23" ht="25" thickBot="1" x14ac:dyDescent="0.4">
      <c r="A619" s="564"/>
      <c r="C619" s="565"/>
      <c r="D619" s="566"/>
      <c r="E619" s="424" t="s">
        <v>331</v>
      </c>
      <c r="F619" s="425">
        <f>COUNTA(F609:F618)</f>
        <v>0</v>
      </c>
      <c r="G619" s="426">
        <f>COUNTA(G609:G618)</f>
        <v>0</v>
      </c>
      <c r="H619" s="565"/>
      <c r="I619" s="431"/>
      <c r="J619" s="567"/>
      <c r="K619" s="567"/>
      <c r="L619" s="568"/>
      <c r="M619" s="1354" t="s">
        <v>563</v>
      </c>
      <c r="N619" s="1355"/>
      <c r="O619" s="747">
        <f>SUM(O609:O618)</f>
        <v>0</v>
      </c>
      <c r="P619" s="748">
        <f>SUM(P609:P618)</f>
        <v>0</v>
      </c>
      <c r="Q619" s="431"/>
      <c r="S619" s="113"/>
      <c r="T619" s="117"/>
      <c r="U619" s="531"/>
      <c r="V619" s="455"/>
      <c r="W619" s="454"/>
    </row>
    <row r="620" spans="1:23" ht="15" thickBot="1" x14ac:dyDescent="0.4">
      <c r="A620" s="456"/>
      <c r="B620" s="457"/>
      <c r="C620" s="407"/>
      <c r="D620" s="407"/>
      <c r="E620" s="407"/>
      <c r="F620" s="457"/>
      <c r="G620" s="407"/>
      <c r="H620" s="407"/>
      <c r="I620" s="457"/>
      <c r="J620" s="457"/>
      <c r="K620" s="457"/>
      <c r="L620" s="407"/>
      <c r="M620" s="407"/>
      <c r="N620" s="407"/>
      <c r="O620" s="407"/>
      <c r="P620" s="407"/>
      <c r="Q620" s="407"/>
      <c r="R620" s="407"/>
      <c r="S620" s="407"/>
      <c r="T620" s="458"/>
      <c r="U620" s="407"/>
      <c r="V620" s="459"/>
    </row>
    <row r="621" spans="1:23" ht="15" thickBot="1" x14ac:dyDescent="0.4">
      <c r="A621" s="432"/>
      <c r="B621" s="433"/>
      <c r="C621" s="434"/>
      <c r="D621" s="434"/>
      <c r="E621" s="434"/>
      <c r="F621" s="433"/>
      <c r="G621" s="434"/>
      <c r="H621" s="434"/>
      <c r="I621" s="433"/>
      <c r="J621" s="433"/>
      <c r="K621" s="433"/>
      <c r="L621" s="434"/>
      <c r="M621" s="434"/>
      <c r="N621" s="434"/>
      <c r="O621" s="434"/>
      <c r="P621" s="434"/>
      <c r="Q621" s="434"/>
      <c r="R621" s="434"/>
      <c r="S621" s="434"/>
      <c r="T621" s="434"/>
      <c r="U621" s="434"/>
      <c r="V621" s="435"/>
    </row>
    <row r="622" spans="1:23" ht="28.5" customHeight="1" thickBot="1" x14ac:dyDescent="0.4">
      <c r="A622" s="155" t="s">
        <v>9</v>
      </c>
      <c r="B622" s="1317" t="s">
        <v>33</v>
      </c>
      <c r="C622" s="1318"/>
      <c r="E622" s="1312" t="s">
        <v>294</v>
      </c>
      <c r="F622" s="1314"/>
      <c r="G622" s="1315">
        <f>VLOOKUP(B622,'Urbano.Piano inv. forn'!$D$41:$H$70,3,FALSE)</f>
        <v>0</v>
      </c>
      <c r="H622" s="1316"/>
      <c r="I622" s="104"/>
      <c r="J622" s="1312" t="s">
        <v>295</v>
      </c>
      <c r="K622" s="1313"/>
      <c r="L622" s="1314"/>
      <c r="M622" s="1315">
        <f>VLOOKUP(B622,'Urbano.Piano inv. forn'!$D$41:$H$70,4,FALSE)</f>
        <v>0</v>
      </c>
      <c r="N622" s="1316"/>
      <c r="P622" s="162" t="s">
        <v>296</v>
      </c>
      <c r="Q622" s="436"/>
      <c r="S622" s="163" t="s">
        <v>297</v>
      </c>
      <c r="T622" s="1171"/>
      <c r="U622" s="1173"/>
      <c r="V622" s="437"/>
    </row>
    <row r="623" spans="1:23" ht="13.5" customHeight="1" thickBot="1" x14ac:dyDescent="0.4">
      <c r="A623" s="133"/>
      <c r="B623" s="114"/>
      <c r="C623" s="114"/>
      <c r="E623" s="115"/>
      <c r="F623" s="115"/>
      <c r="G623" s="116"/>
      <c r="H623" s="116"/>
      <c r="I623" s="104"/>
      <c r="J623" s="115"/>
      <c r="K623" s="115"/>
      <c r="L623" s="115"/>
      <c r="M623" s="116"/>
      <c r="N623" s="116"/>
      <c r="P623" s="117"/>
      <c r="S623" s="113"/>
      <c r="T623" s="431"/>
      <c r="V623" s="134"/>
      <c r="W623" s="431"/>
    </row>
    <row r="624" spans="1:23" ht="33.75" customHeight="1" thickBot="1" x14ac:dyDescent="0.4">
      <c r="A624" s="1343" t="s">
        <v>298</v>
      </c>
      <c r="B624" s="1344"/>
      <c r="C624" s="1344"/>
      <c r="D624" s="1345"/>
      <c r="E624" s="1346">
        <f>VLOOKUP(B622,'Urbano.Piano inv. forn'!$D$41:$V$70,17,FALSE)</f>
        <v>0</v>
      </c>
      <c r="F624" s="1347"/>
      <c r="G624" s="1347"/>
      <c r="H624" s="1348"/>
      <c r="I624" s="104"/>
      <c r="J624" s="1343" t="s">
        <v>53</v>
      </c>
      <c r="K624" s="1353"/>
      <c r="L624" s="1344"/>
      <c r="M624" s="1346">
        <f>VLOOKUP(B622,'Urbano.Piano inv. forn'!$D$41:$V$70,19,FALSE)</f>
        <v>0</v>
      </c>
      <c r="N624" s="1348"/>
      <c r="O624" s="130"/>
      <c r="P624" s="161" t="s">
        <v>299</v>
      </c>
      <c r="Q624" s="135">
        <f>M624+E624</f>
        <v>0</v>
      </c>
      <c r="S624" s="163" t="s">
        <v>300</v>
      </c>
      <c r="T624" s="1171"/>
      <c r="U624" s="1173"/>
      <c r="V624" s="134"/>
      <c r="W624" s="431"/>
    </row>
    <row r="625" spans="1:23" ht="33.75" customHeight="1" thickBot="1" x14ac:dyDescent="0.4">
      <c r="A625" s="136"/>
      <c r="B625" s="137"/>
      <c r="C625" s="137"/>
      <c r="D625" s="137"/>
      <c r="E625" s="138"/>
      <c r="F625" s="138"/>
      <c r="G625" s="138"/>
      <c r="H625" s="138"/>
      <c r="I625" s="104"/>
      <c r="J625" s="115"/>
      <c r="K625" s="115"/>
      <c r="L625" s="115"/>
      <c r="M625" s="138"/>
      <c r="N625" s="138"/>
      <c r="O625" s="130"/>
      <c r="P625" s="113"/>
      <c r="Q625" s="130"/>
      <c r="S625" s="113"/>
      <c r="T625" s="114"/>
      <c r="U625" s="114"/>
      <c r="V625" s="134"/>
      <c r="W625" s="431"/>
    </row>
    <row r="626" spans="1:23" s="166" customFormat="1" ht="72" customHeight="1" x14ac:dyDescent="0.35">
      <c r="A626" s="1326" t="s">
        <v>301</v>
      </c>
      <c r="B626" s="1328" t="s">
        <v>302</v>
      </c>
      <c r="C626" s="1328" t="s">
        <v>303</v>
      </c>
      <c r="D626" s="156" t="s">
        <v>304</v>
      </c>
      <c r="E626" s="157" t="s">
        <v>305</v>
      </c>
      <c r="F626" s="156" t="s">
        <v>306</v>
      </c>
      <c r="G626" s="156" t="s">
        <v>307</v>
      </c>
      <c r="H626" s="158" t="s">
        <v>268</v>
      </c>
      <c r="I626" s="158" t="s">
        <v>308</v>
      </c>
      <c r="J626" s="158" t="s">
        <v>309</v>
      </c>
      <c r="K626" s="158" t="s">
        <v>818</v>
      </c>
      <c r="L626" s="158" t="s">
        <v>310</v>
      </c>
      <c r="M626" s="158" t="s">
        <v>311</v>
      </c>
      <c r="N626" s="158" t="s">
        <v>312</v>
      </c>
      <c r="O626" s="158" t="s">
        <v>313</v>
      </c>
      <c r="P626" s="158" t="s">
        <v>314</v>
      </c>
      <c r="Q626" s="158" t="s">
        <v>315</v>
      </c>
      <c r="R626" s="158" t="s">
        <v>316</v>
      </c>
      <c r="S626" s="158" t="s">
        <v>317</v>
      </c>
      <c r="T626" s="158" t="s">
        <v>819</v>
      </c>
      <c r="U626" s="159" t="s">
        <v>319</v>
      </c>
      <c r="V626" s="438"/>
    </row>
    <row r="627" spans="1:23" s="166" customFormat="1" ht="28.5" customHeight="1" thickBot="1" x14ac:dyDescent="0.4">
      <c r="A627" s="1351"/>
      <c r="B627" s="1352"/>
      <c r="C627" s="1352"/>
      <c r="D627" s="160" t="s">
        <v>320</v>
      </c>
      <c r="E627" s="160" t="s">
        <v>321</v>
      </c>
      <c r="F627" s="160" t="s">
        <v>322</v>
      </c>
      <c r="G627" s="160" t="s">
        <v>322</v>
      </c>
      <c r="H627" s="160" t="s">
        <v>28</v>
      </c>
      <c r="I627" s="160" t="s">
        <v>29</v>
      </c>
      <c r="J627" s="160" t="s">
        <v>323</v>
      </c>
      <c r="K627" s="160" t="s">
        <v>324</v>
      </c>
      <c r="L627" s="160" t="s">
        <v>324</v>
      </c>
      <c r="M627" s="160" t="s">
        <v>325</v>
      </c>
      <c r="N627" s="160" t="s">
        <v>324</v>
      </c>
      <c r="O627" s="160" t="s">
        <v>326</v>
      </c>
      <c r="P627" s="160" t="s">
        <v>820</v>
      </c>
      <c r="Q627" s="160" t="s">
        <v>327</v>
      </c>
      <c r="R627" s="160" t="s">
        <v>328</v>
      </c>
      <c r="S627" s="160" t="s">
        <v>329</v>
      </c>
      <c r="T627" s="160" t="s">
        <v>329</v>
      </c>
      <c r="U627" s="439"/>
      <c r="V627" s="438"/>
    </row>
    <row r="628" spans="1:23" ht="15" customHeight="1" x14ac:dyDescent="0.35">
      <c r="A628" s="1349" t="str">
        <f>B622</f>
        <v>urb.m.2</v>
      </c>
      <c r="B628" s="144">
        <v>1</v>
      </c>
      <c r="C628" s="185"/>
      <c r="D628" s="119"/>
      <c r="E628" s="119"/>
      <c r="F628" s="185"/>
      <c r="G628" s="440"/>
      <c r="H628" s="120"/>
      <c r="I628" s="441"/>
      <c r="J628" s="442"/>
      <c r="K628" s="442"/>
      <c r="L628" s="443"/>
      <c r="M628" s="441"/>
      <c r="N628" s="443"/>
      <c r="O628" s="148"/>
      <c r="P628" s="148"/>
      <c r="Q628" s="441"/>
      <c r="R628" s="441"/>
      <c r="S628" s="441"/>
      <c r="T628" s="441"/>
      <c r="U628" s="444"/>
      <c r="V628" s="437"/>
    </row>
    <row r="629" spans="1:23" x14ac:dyDescent="0.35">
      <c r="A629" s="1349"/>
      <c r="B629" s="145">
        <v>2</v>
      </c>
      <c r="C629" s="118"/>
      <c r="D629" s="112"/>
      <c r="E629" s="112"/>
      <c r="F629" s="118"/>
      <c r="G629" s="445"/>
      <c r="H629" s="118"/>
      <c r="I629" s="428"/>
      <c r="J629" s="446"/>
      <c r="K629" s="446"/>
      <c r="L629" s="447"/>
      <c r="M629" s="428"/>
      <c r="N629" s="447"/>
      <c r="O629" s="139"/>
      <c r="P629" s="139"/>
      <c r="Q629" s="428"/>
      <c r="R629" s="428" t="s">
        <v>330</v>
      </c>
      <c r="S629" s="428"/>
      <c r="T629" s="428"/>
      <c r="U629" s="448"/>
      <c r="V629" s="437"/>
    </row>
    <row r="630" spans="1:23" x14ac:dyDescent="0.35">
      <c r="A630" s="1349"/>
      <c r="B630" s="145">
        <v>3</v>
      </c>
      <c r="C630" s="118"/>
      <c r="D630" s="112"/>
      <c r="E630" s="112"/>
      <c r="F630" s="118"/>
      <c r="G630" s="445"/>
      <c r="H630" s="118"/>
      <c r="I630" s="428"/>
      <c r="J630" s="446"/>
      <c r="K630" s="446"/>
      <c r="L630" s="447"/>
      <c r="M630" s="428"/>
      <c r="N630" s="447"/>
      <c r="O630" s="139"/>
      <c r="P630" s="139"/>
      <c r="Q630" s="428"/>
      <c r="R630" s="428"/>
      <c r="S630" s="428"/>
      <c r="T630" s="428"/>
      <c r="U630" s="448"/>
      <c r="V630" s="437"/>
    </row>
    <row r="631" spans="1:23" x14ac:dyDescent="0.35">
      <c r="A631" s="1349"/>
      <c r="B631" s="145">
        <v>4</v>
      </c>
      <c r="C631" s="118"/>
      <c r="D631" s="112"/>
      <c r="E631" s="112"/>
      <c r="F631" s="118"/>
      <c r="G631" s="445"/>
      <c r="H631" s="118"/>
      <c r="I631" s="428"/>
      <c r="J631" s="446"/>
      <c r="K631" s="446"/>
      <c r="L631" s="447"/>
      <c r="M631" s="428"/>
      <c r="N631" s="447"/>
      <c r="O631" s="139"/>
      <c r="P631" s="139"/>
      <c r="Q631" s="428"/>
      <c r="R631" s="428"/>
      <c r="S631" s="428"/>
      <c r="T631" s="428"/>
      <c r="U631" s="448"/>
      <c r="V631" s="437"/>
    </row>
    <row r="632" spans="1:23" x14ac:dyDescent="0.35">
      <c r="A632" s="1349"/>
      <c r="B632" s="145">
        <v>5</v>
      </c>
      <c r="C632" s="118"/>
      <c r="D632" s="112"/>
      <c r="E632" s="112"/>
      <c r="F632" s="118"/>
      <c r="G632" s="445"/>
      <c r="H632" s="118"/>
      <c r="I632" s="428"/>
      <c r="J632" s="446"/>
      <c r="K632" s="446"/>
      <c r="L632" s="447"/>
      <c r="M632" s="428"/>
      <c r="N632" s="447"/>
      <c r="O632" s="139"/>
      <c r="P632" s="139"/>
      <c r="Q632" s="428"/>
      <c r="R632" s="428"/>
      <c r="S632" s="428"/>
      <c r="T632" s="428"/>
      <c r="U632" s="448"/>
      <c r="V632" s="437"/>
    </row>
    <row r="633" spans="1:23" x14ac:dyDescent="0.35">
      <c r="A633" s="1349"/>
      <c r="B633" s="145">
        <v>6</v>
      </c>
      <c r="C633" s="118"/>
      <c r="D633" s="112"/>
      <c r="E633" s="112"/>
      <c r="F633" s="118"/>
      <c r="G633" s="445"/>
      <c r="H633" s="118"/>
      <c r="I633" s="428"/>
      <c r="J633" s="446"/>
      <c r="K633" s="446"/>
      <c r="L633" s="447"/>
      <c r="M633" s="428"/>
      <c r="N633" s="447"/>
      <c r="O633" s="139"/>
      <c r="P633" s="139"/>
      <c r="Q633" s="428"/>
      <c r="R633" s="428"/>
      <c r="S633" s="428"/>
      <c r="T633" s="428"/>
      <c r="U633" s="448"/>
      <c r="V633" s="437"/>
    </row>
    <row r="634" spans="1:23" x14ac:dyDescent="0.35">
      <c r="A634" s="1349"/>
      <c r="B634" s="145">
        <v>7</v>
      </c>
      <c r="C634" s="118"/>
      <c r="D634" s="112"/>
      <c r="E634" s="112"/>
      <c r="F634" s="118"/>
      <c r="G634" s="445"/>
      <c r="H634" s="118"/>
      <c r="I634" s="428"/>
      <c r="J634" s="446"/>
      <c r="K634" s="446"/>
      <c r="L634" s="447"/>
      <c r="M634" s="428"/>
      <c r="N634" s="447"/>
      <c r="O634" s="139"/>
      <c r="P634" s="139"/>
      <c r="Q634" s="428"/>
      <c r="R634" s="428"/>
      <c r="S634" s="428"/>
      <c r="T634" s="428"/>
      <c r="U634" s="448"/>
      <c r="V634" s="437"/>
    </row>
    <row r="635" spans="1:23" x14ac:dyDescent="0.35">
      <c r="A635" s="1349"/>
      <c r="B635" s="145">
        <v>8</v>
      </c>
      <c r="C635" s="118"/>
      <c r="D635" s="112"/>
      <c r="E635" s="112"/>
      <c r="F635" s="118"/>
      <c r="G635" s="445"/>
      <c r="H635" s="118"/>
      <c r="I635" s="428"/>
      <c r="J635" s="446"/>
      <c r="K635" s="446"/>
      <c r="L635" s="447"/>
      <c r="M635" s="428"/>
      <c r="N635" s="447"/>
      <c r="O635" s="139"/>
      <c r="P635" s="139"/>
      <c r="Q635" s="428"/>
      <c r="R635" s="428"/>
      <c r="S635" s="428"/>
      <c r="T635" s="428"/>
      <c r="U635" s="448"/>
      <c r="V635" s="437"/>
    </row>
    <row r="636" spans="1:23" x14ac:dyDescent="0.35">
      <c r="A636" s="1349"/>
      <c r="B636" s="145">
        <v>9</v>
      </c>
      <c r="C636" s="118"/>
      <c r="D636" s="112"/>
      <c r="E636" s="112"/>
      <c r="F636" s="118"/>
      <c r="G636" s="445"/>
      <c r="H636" s="118"/>
      <c r="I636" s="428"/>
      <c r="J636" s="446"/>
      <c r="K636" s="446"/>
      <c r="L636" s="447"/>
      <c r="M636" s="428"/>
      <c r="N636" s="447"/>
      <c r="O636" s="139"/>
      <c r="P636" s="139"/>
      <c r="Q636" s="428"/>
      <c r="R636" s="428"/>
      <c r="S636" s="428"/>
      <c r="T636" s="428"/>
      <c r="U636" s="448"/>
      <c r="V636" s="437"/>
    </row>
    <row r="637" spans="1:23" ht="15" thickBot="1" x14ac:dyDescent="0.4">
      <c r="A637" s="1350"/>
      <c r="B637" s="146">
        <v>10</v>
      </c>
      <c r="C637" s="132"/>
      <c r="D637" s="131"/>
      <c r="E637" s="131"/>
      <c r="F637" s="132"/>
      <c r="G637" s="449"/>
      <c r="H637" s="132"/>
      <c r="I637" s="450"/>
      <c r="J637" s="451"/>
      <c r="K637" s="451"/>
      <c r="L637" s="452"/>
      <c r="M637" s="450"/>
      <c r="N637" s="452"/>
      <c r="O637" s="140"/>
      <c r="P637" s="140"/>
      <c r="Q637" s="450"/>
      <c r="R637" s="450"/>
      <c r="S637" s="450"/>
      <c r="T637" s="450"/>
      <c r="U637" s="453"/>
      <c r="V637" s="437"/>
    </row>
    <row r="638" spans="1:23" ht="25" thickBot="1" x14ac:dyDescent="0.4">
      <c r="A638" s="564"/>
      <c r="C638" s="565"/>
      <c r="D638" s="566"/>
      <c r="E638" s="424" t="s">
        <v>331</v>
      </c>
      <c r="F638" s="425">
        <f>COUNTA(F628:F637)</f>
        <v>0</v>
      </c>
      <c r="G638" s="426">
        <f>COUNTA(G628:G637)</f>
        <v>0</v>
      </c>
      <c r="H638" s="565"/>
      <c r="I638" s="431"/>
      <c r="J638" s="567"/>
      <c r="K638" s="567"/>
      <c r="L638" s="568"/>
      <c r="M638" s="1354" t="s">
        <v>563</v>
      </c>
      <c r="N638" s="1355"/>
      <c r="O638" s="747">
        <f>SUM(O628:O637)</f>
        <v>0</v>
      </c>
      <c r="P638" s="748">
        <f>SUM(P628:P637)</f>
        <v>0</v>
      </c>
      <c r="Q638" s="431"/>
      <c r="S638" s="113"/>
      <c r="T638" s="117"/>
      <c r="U638" s="531"/>
      <c r="V638" s="455"/>
      <c r="W638" s="454"/>
    </row>
    <row r="639" spans="1:23" ht="15" thickBot="1" x14ac:dyDescent="0.4">
      <c r="A639" s="456"/>
      <c r="B639" s="457"/>
      <c r="C639" s="407"/>
      <c r="D639" s="407"/>
      <c r="E639" s="407"/>
      <c r="F639" s="457"/>
      <c r="G639" s="407"/>
      <c r="H639" s="407"/>
      <c r="I639" s="457"/>
      <c r="J639" s="457"/>
      <c r="K639" s="457"/>
      <c r="L639" s="407"/>
      <c r="M639" s="407"/>
      <c r="N639" s="407"/>
      <c r="O639" s="407"/>
      <c r="P639" s="407"/>
      <c r="Q639" s="407"/>
      <c r="R639" s="407"/>
      <c r="S639" s="407"/>
      <c r="T639" s="458"/>
      <c r="U639" s="407"/>
      <c r="V639" s="459"/>
    </row>
  </sheetData>
  <sheetProtection algorithmName="SHA-512" hashValue="t/kqq0A6yMzaJHrb2MZ22MVyGgdPXLQbwnYxXmN1bXnVfY7r9g33sY23aUJ40r/e+n0KtdqsCToZzsCOQHv7AA==" saltValue="rjoVlaFhtay+YZZadAJyJg==" spinCount="100000" sheet="1" objects="1" scenarios="1"/>
  <mergeCells count="542">
    <mergeCell ref="M638:N638"/>
    <mergeCell ref="M315:N315"/>
    <mergeCell ref="M320:N320"/>
    <mergeCell ref="A624:D624"/>
    <mergeCell ref="E624:H624"/>
    <mergeCell ref="J624:L624"/>
    <mergeCell ref="M624:N624"/>
    <mergeCell ref="A605:D605"/>
    <mergeCell ref="E605:H605"/>
    <mergeCell ref="J605:L605"/>
    <mergeCell ref="M605:N605"/>
    <mergeCell ref="A586:D586"/>
    <mergeCell ref="E586:H586"/>
    <mergeCell ref="J586:L586"/>
    <mergeCell ref="M586:N586"/>
    <mergeCell ref="A567:D567"/>
    <mergeCell ref="E567:H567"/>
    <mergeCell ref="J567:L567"/>
    <mergeCell ref="M567:N567"/>
    <mergeCell ref="A548:D548"/>
    <mergeCell ref="E548:H548"/>
    <mergeCell ref="J548:L548"/>
    <mergeCell ref="M548:N548"/>
    <mergeCell ref="A529:D529"/>
    <mergeCell ref="T624:U624"/>
    <mergeCell ref="A626:A627"/>
    <mergeCell ref="B626:B627"/>
    <mergeCell ref="C626:C627"/>
    <mergeCell ref="A628:A637"/>
    <mergeCell ref="M619:N619"/>
    <mergeCell ref="B622:C622"/>
    <mergeCell ref="E622:F622"/>
    <mergeCell ref="G622:H622"/>
    <mergeCell ref="J622:L622"/>
    <mergeCell ref="M622:N622"/>
    <mergeCell ref="T622:U622"/>
    <mergeCell ref="T605:U605"/>
    <mergeCell ref="A607:A608"/>
    <mergeCell ref="B607:B608"/>
    <mergeCell ref="C607:C608"/>
    <mergeCell ref="A609:A618"/>
    <mergeCell ref="M600:N600"/>
    <mergeCell ref="B603:C603"/>
    <mergeCell ref="E603:F603"/>
    <mergeCell ref="G603:H603"/>
    <mergeCell ref="J603:L603"/>
    <mergeCell ref="M603:N603"/>
    <mergeCell ref="T603:U603"/>
    <mergeCell ref="T586:U586"/>
    <mergeCell ref="A588:A589"/>
    <mergeCell ref="B588:B589"/>
    <mergeCell ref="C588:C589"/>
    <mergeCell ref="A590:A599"/>
    <mergeCell ref="M581:N581"/>
    <mergeCell ref="B584:C584"/>
    <mergeCell ref="E584:F584"/>
    <mergeCell ref="G584:H584"/>
    <mergeCell ref="J584:L584"/>
    <mergeCell ref="M584:N584"/>
    <mergeCell ref="T584:U584"/>
    <mergeCell ref="T567:U567"/>
    <mergeCell ref="A569:A570"/>
    <mergeCell ref="B569:B570"/>
    <mergeCell ref="C569:C570"/>
    <mergeCell ref="A571:A580"/>
    <mergeCell ref="M562:N562"/>
    <mergeCell ref="B565:C565"/>
    <mergeCell ref="E565:F565"/>
    <mergeCell ref="G565:H565"/>
    <mergeCell ref="J565:L565"/>
    <mergeCell ref="M565:N565"/>
    <mergeCell ref="T565:U565"/>
    <mergeCell ref="T548:U548"/>
    <mergeCell ref="A550:A551"/>
    <mergeCell ref="B550:B551"/>
    <mergeCell ref="C550:C551"/>
    <mergeCell ref="A552:A561"/>
    <mergeCell ref="M543:N543"/>
    <mergeCell ref="B546:C546"/>
    <mergeCell ref="E546:F546"/>
    <mergeCell ref="G546:H546"/>
    <mergeCell ref="J546:L546"/>
    <mergeCell ref="M546:N546"/>
    <mergeCell ref="T546:U546"/>
    <mergeCell ref="E529:H529"/>
    <mergeCell ref="J529:L529"/>
    <mergeCell ref="M529:N529"/>
    <mergeCell ref="T529:U529"/>
    <mergeCell ref="A531:A532"/>
    <mergeCell ref="B531:B532"/>
    <mergeCell ref="C531:C532"/>
    <mergeCell ref="A533:A542"/>
    <mergeCell ref="M524:N524"/>
    <mergeCell ref="B527:C527"/>
    <mergeCell ref="E527:F527"/>
    <mergeCell ref="G527:H527"/>
    <mergeCell ref="J527:L527"/>
    <mergeCell ref="M527:N527"/>
    <mergeCell ref="T527:U527"/>
    <mergeCell ref="A510:D510"/>
    <mergeCell ref="E510:H510"/>
    <mergeCell ref="J510:L510"/>
    <mergeCell ref="M510:N510"/>
    <mergeCell ref="T510:U510"/>
    <mergeCell ref="A512:A513"/>
    <mergeCell ref="B512:B513"/>
    <mergeCell ref="C512:C513"/>
    <mergeCell ref="A514:A523"/>
    <mergeCell ref="T508:U508"/>
    <mergeCell ref="M220:N220"/>
    <mergeCell ref="M225:N225"/>
    <mergeCell ref="M239:N239"/>
    <mergeCell ref="M244:N244"/>
    <mergeCell ref="M258:N258"/>
    <mergeCell ref="M489:N489"/>
    <mergeCell ref="T489:U489"/>
    <mergeCell ref="M491:N491"/>
    <mergeCell ref="T491:U491"/>
    <mergeCell ref="T470:U470"/>
    <mergeCell ref="M472:N472"/>
    <mergeCell ref="T472:U472"/>
    <mergeCell ref="T432:U432"/>
    <mergeCell ref="T394:U394"/>
    <mergeCell ref="T356:U356"/>
    <mergeCell ref="T318:U318"/>
    <mergeCell ref="T280:U280"/>
    <mergeCell ref="T242:U242"/>
    <mergeCell ref="M30:N30"/>
    <mergeCell ref="M35:N35"/>
    <mergeCell ref="M49:N49"/>
    <mergeCell ref="M16:N16"/>
    <mergeCell ref="M505:N505"/>
    <mergeCell ref="B508:C508"/>
    <mergeCell ref="E508:F508"/>
    <mergeCell ref="G508:H508"/>
    <mergeCell ref="J508:L508"/>
    <mergeCell ref="M508:N508"/>
    <mergeCell ref="A472:D472"/>
    <mergeCell ref="E472:H472"/>
    <mergeCell ref="J472:L472"/>
    <mergeCell ref="A474:A475"/>
    <mergeCell ref="B474:B475"/>
    <mergeCell ref="A493:A494"/>
    <mergeCell ref="B493:B494"/>
    <mergeCell ref="C493:C494"/>
    <mergeCell ref="A495:A504"/>
    <mergeCell ref="A476:A485"/>
    <mergeCell ref="B489:C489"/>
    <mergeCell ref="E489:F489"/>
    <mergeCell ref="G489:H489"/>
    <mergeCell ref="J489:L489"/>
    <mergeCell ref="A491:D491"/>
    <mergeCell ref="E491:H491"/>
    <mergeCell ref="J491:L491"/>
    <mergeCell ref="C474:C475"/>
    <mergeCell ref="M486:N486"/>
    <mergeCell ref="A455:A456"/>
    <mergeCell ref="B455:B456"/>
    <mergeCell ref="C455:C456"/>
    <mergeCell ref="A457:A466"/>
    <mergeCell ref="B470:C470"/>
    <mergeCell ref="E470:F470"/>
    <mergeCell ref="G470:H470"/>
    <mergeCell ref="J470:L470"/>
    <mergeCell ref="M470:N470"/>
    <mergeCell ref="M467:N467"/>
    <mergeCell ref="A438:A447"/>
    <mergeCell ref="B451:C451"/>
    <mergeCell ref="E451:F451"/>
    <mergeCell ref="G451:H451"/>
    <mergeCell ref="J451:L451"/>
    <mergeCell ref="M451:N451"/>
    <mergeCell ref="T451:U451"/>
    <mergeCell ref="A453:D453"/>
    <mergeCell ref="E453:H453"/>
    <mergeCell ref="J453:L453"/>
    <mergeCell ref="M453:N453"/>
    <mergeCell ref="T453:U453"/>
    <mergeCell ref="M448:N448"/>
    <mergeCell ref="A434:D434"/>
    <mergeCell ref="E434:H434"/>
    <mergeCell ref="J434:L434"/>
    <mergeCell ref="M434:N434"/>
    <mergeCell ref="T434:U434"/>
    <mergeCell ref="A436:A437"/>
    <mergeCell ref="B436:B437"/>
    <mergeCell ref="C436:C437"/>
    <mergeCell ref="A417:A418"/>
    <mergeCell ref="B417:B418"/>
    <mergeCell ref="C417:C418"/>
    <mergeCell ref="A419:A428"/>
    <mergeCell ref="B432:C432"/>
    <mergeCell ref="E432:F432"/>
    <mergeCell ref="G432:H432"/>
    <mergeCell ref="J432:L432"/>
    <mergeCell ref="M432:N432"/>
    <mergeCell ref="M429:N429"/>
    <mergeCell ref="A400:A409"/>
    <mergeCell ref="B413:C413"/>
    <mergeCell ref="E413:F413"/>
    <mergeCell ref="G413:H413"/>
    <mergeCell ref="J413:L413"/>
    <mergeCell ref="M413:N413"/>
    <mergeCell ref="T413:U413"/>
    <mergeCell ref="A415:D415"/>
    <mergeCell ref="E415:H415"/>
    <mergeCell ref="J415:L415"/>
    <mergeCell ref="M415:N415"/>
    <mergeCell ref="T415:U415"/>
    <mergeCell ref="M410:N410"/>
    <mergeCell ref="A396:D396"/>
    <mergeCell ref="E396:H396"/>
    <mergeCell ref="J396:L396"/>
    <mergeCell ref="M396:N396"/>
    <mergeCell ref="T396:U396"/>
    <mergeCell ref="A398:A399"/>
    <mergeCell ref="B398:B399"/>
    <mergeCell ref="C398:C399"/>
    <mergeCell ref="A379:A380"/>
    <mergeCell ref="B379:B380"/>
    <mergeCell ref="C379:C380"/>
    <mergeCell ref="A381:A390"/>
    <mergeCell ref="B394:C394"/>
    <mergeCell ref="E394:F394"/>
    <mergeCell ref="G394:H394"/>
    <mergeCell ref="J394:L394"/>
    <mergeCell ref="M394:N394"/>
    <mergeCell ref="M391:N391"/>
    <mergeCell ref="A362:A371"/>
    <mergeCell ref="B375:C375"/>
    <mergeCell ref="E375:F375"/>
    <mergeCell ref="G375:H375"/>
    <mergeCell ref="J375:L375"/>
    <mergeCell ref="M375:N375"/>
    <mergeCell ref="T375:U375"/>
    <mergeCell ref="A377:D377"/>
    <mergeCell ref="E377:H377"/>
    <mergeCell ref="J377:L377"/>
    <mergeCell ref="M377:N377"/>
    <mergeCell ref="T377:U377"/>
    <mergeCell ref="M372:N372"/>
    <mergeCell ref="A358:D358"/>
    <mergeCell ref="E358:H358"/>
    <mergeCell ref="J358:L358"/>
    <mergeCell ref="M358:N358"/>
    <mergeCell ref="T358:U358"/>
    <mergeCell ref="A360:A361"/>
    <mergeCell ref="B360:B361"/>
    <mergeCell ref="C360:C361"/>
    <mergeCell ref="A341:A342"/>
    <mergeCell ref="B341:B342"/>
    <mergeCell ref="C341:C342"/>
    <mergeCell ref="A343:A352"/>
    <mergeCell ref="B356:C356"/>
    <mergeCell ref="E356:F356"/>
    <mergeCell ref="G356:H356"/>
    <mergeCell ref="J356:L356"/>
    <mergeCell ref="M356:N356"/>
    <mergeCell ref="M353:N353"/>
    <mergeCell ref="A324:A333"/>
    <mergeCell ref="B337:C337"/>
    <mergeCell ref="E337:F337"/>
    <mergeCell ref="G337:H337"/>
    <mergeCell ref="J337:L337"/>
    <mergeCell ref="M337:N337"/>
    <mergeCell ref="T337:U337"/>
    <mergeCell ref="A339:D339"/>
    <mergeCell ref="E339:H339"/>
    <mergeCell ref="J339:L339"/>
    <mergeCell ref="M339:N339"/>
    <mergeCell ref="T339:U339"/>
    <mergeCell ref="M334:N334"/>
    <mergeCell ref="A320:D320"/>
    <mergeCell ref="E320:H320"/>
    <mergeCell ref="J320:L320"/>
    <mergeCell ref="T320:U320"/>
    <mergeCell ref="A322:A323"/>
    <mergeCell ref="B322:B323"/>
    <mergeCell ref="C322:C323"/>
    <mergeCell ref="A303:A304"/>
    <mergeCell ref="B303:B304"/>
    <mergeCell ref="C303:C304"/>
    <mergeCell ref="A305:A314"/>
    <mergeCell ref="B318:C318"/>
    <mergeCell ref="E318:F318"/>
    <mergeCell ref="G318:H318"/>
    <mergeCell ref="J318:L318"/>
    <mergeCell ref="M318:N318"/>
    <mergeCell ref="A286:A295"/>
    <mergeCell ref="B299:C299"/>
    <mergeCell ref="E299:F299"/>
    <mergeCell ref="G299:H299"/>
    <mergeCell ref="J299:L299"/>
    <mergeCell ref="M299:N299"/>
    <mergeCell ref="T299:U299"/>
    <mergeCell ref="A301:D301"/>
    <mergeCell ref="E301:H301"/>
    <mergeCell ref="J301:L301"/>
    <mergeCell ref="M301:N301"/>
    <mergeCell ref="T301:U301"/>
    <mergeCell ref="M296:N296"/>
    <mergeCell ref="A282:D282"/>
    <mergeCell ref="E282:H282"/>
    <mergeCell ref="J282:L282"/>
    <mergeCell ref="M282:N282"/>
    <mergeCell ref="T282:U282"/>
    <mergeCell ref="A284:A285"/>
    <mergeCell ref="B284:B285"/>
    <mergeCell ref="C284:C285"/>
    <mergeCell ref="A265:A266"/>
    <mergeCell ref="B265:B266"/>
    <mergeCell ref="C265:C266"/>
    <mergeCell ref="A267:A276"/>
    <mergeCell ref="B280:C280"/>
    <mergeCell ref="E280:F280"/>
    <mergeCell ref="G280:H280"/>
    <mergeCell ref="J280:L280"/>
    <mergeCell ref="M280:N280"/>
    <mergeCell ref="M277:N277"/>
    <mergeCell ref="A248:A257"/>
    <mergeCell ref="B261:C261"/>
    <mergeCell ref="E261:F261"/>
    <mergeCell ref="G261:H261"/>
    <mergeCell ref="J261:L261"/>
    <mergeCell ref="M261:N261"/>
    <mergeCell ref="T261:U261"/>
    <mergeCell ref="A263:D263"/>
    <mergeCell ref="E263:H263"/>
    <mergeCell ref="J263:L263"/>
    <mergeCell ref="M263:N263"/>
    <mergeCell ref="T263:U263"/>
    <mergeCell ref="A244:D244"/>
    <mergeCell ref="E244:H244"/>
    <mergeCell ref="J244:L244"/>
    <mergeCell ref="T244:U244"/>
    <mergeCell ref="A246:A247"/>
    <mergeCell ref="B246:B247"/>
    <mergeCell ref="C246:C247"/>
    <mergeCell ref="A227:A228"/>
    <mergeCell ref="B227:B228"/>
    <mergeCell ref="C227:C228"/>
    <mergeCell ref="A229:A238"/>
    <mergeCell ref="B242:C242"/>
    <mergeCell ref="E242:F242"/>
    <mergeCell ref="G242:H242"/>
    <mergeCell ref="J242:L242"/>
    <mergeCell ref="M242:N242"/>
    <mergeCell ref="B223:C223"/>
    <mergeCell ref="E223:F223"/>
    <mergeCell ref="G223:H223"/>
    <mergeCell ref="J223:L223"/>
    <mergeCell ref="M223:N223"/>
    <mergeCell ref="T223:U223"/>
    <mergeCell ref="A225:D225"/>
    <mergeCell ref="E225:H225"/>
    <mergeCell ref="J225:L225"/>
    <mergeCell ref="T225:U225"/>
    <mergeCell ref="A1:U1"/>
    <mergeCell ref="C170:C171"/>
    <mergeCell ref="E166:F166"/>
    <mergeCell ref="G166:H166"/>
    <mergeCell ref="J166:L166"/>
    <mergeCell ref="T168:U168"/>
    <mergeCell ref="A170:A171"/>
    <mergeCell ref="B170:B171"/>
    <mergeCell ref="E185:F185"/>
    <mergeCell ref="M166:N166"/>
    <mergeCell ref="T166:U166"/>
    <mergeCell ref="E149:H149"/>
    <mergeCell ref="J149:L149"/>
    <mergeCell ref="M149:N149"/>
    <mergeCell ref="T149:U149"/>
    <mergeCell ref="A151:A152"/>
    <mergeCell ref="B151:B152"/>
    <mergeCell ref="M163:N163"/>
    <mergeCell ref="M168:N168"/>
    <mergeCell ref="M182:N182"/>
    <mergeCell ref="T147:U147"/>
    <mergeCell ref="T130:U130"/>
    <mergeCell ref="M144:N144"/>
    <mergeCell ref="G185:H185"/>
    <mergeCell ref="A208:A209"/>
    <mergeCell ref="B208:B209"/>
    <mergeCell ref="C208:C209"/>
    <mergeCell ref="E187:H187"/>
    <mergeCell ref="J187:L187"/>
    <mergeCell ref="T187:U187"/>
    <mergeCell ref="A189:A190"/>
    <mergeCell ref="B189:B190"/>
    <mergeCell ref="C189:C190"/>
    <mergeCell ref="M204:N204"/>
    <mergeCell ref="T204:U204"/>
    <mergeCell ref="E206:H206"/>
    <mergeCell ref="J206:L206"/>
    <mergeCell ref="M206:N206"/>
    <mergeCell ref="T206:U206"/>
    <mergeCell ref="A206:D206"/>
    <mergeCell ref="M187:N187"/>
    <mergeCell ref="M201:N201"/>
    <mergeCell ref="A113:A114"/>
    <mergeCell ref="B113:B114"/>
    <mergeCell ref="C113:C114"/>
    <mergeCell ref="A130:D130"/>
    <mergeCell ref="M125:N125"/>
    <mergeCell ref="C151:C152"/>
    <mergeCell ref="E147:F147"/>
    <mergeCell ref="G147:H147"/>
    <mergeCell ref="J147:L147"/>
    <mergeCell ref="M147:N147"/>
    <mergeCell ref="E128:F128"/>
    <mergeCell ref="G128:H128"/>
    <mergeCell ref="J128:L128"/>
    <mergeCell ref="M128:N128"/>
    <mergeCell ref="E130:H130"/>
    <mergeCell ref="J130:L130"/>
    <mergeCell ref="M130:N130"/>
    <mergeCell ref="M111:N111"/>
    <mergeCell ref="T111:U111"/>
    <mergeCell ref="E109:F109"/>
    <mergeCell ref="G109:H109"/>
    <mergeCell ref="J109:L109"/>
    <mergeCell ref="M109:N109"/>
    <mergeCell ref="T109:U109"/>
    <mergeCell ref="J185:L185"/>
    <mergeCell ref="M185:N185"/>
    <mergeCell ref="T185:U185"/>
    <mergeCell ref="E168:H168"/>
    <mergeCell ref="J168:L168"/>
    <mergeCell ref="T128:U128"/>
    <mergeCell ref="E92:H92"/>
    <mergeCell ref="J92:L92"/>
    <mergeCell ref="M92:N92"/>
    <mergeCell ref="T92:U92"/>
    <mergeCell ref="M106:N106"/>
    <mergeCell ref="E90:F90"/>
    <mergeCell ref="G90:H90"/>
    <mergeCell ref="J90:L90"/>
    <mergeCell ref="M90:N90"/>
    <mergeCell ref="T90:U90"/>
    <mergeCell ref="E73:H73"/>
    <mergeCell ref="J73:L73"/>
    <mergeCell ref="M73:N73"/>
    <mergeCell ref="T73:U73"/>
    <mergeCell ref="M87:N87"/>
    <mergeCell ref="M33:N33"/>
    <mergeCell ref="E71:F71"/>
    <mergeCell ref="G71:H71"/>
    <mergeCell ref="J71:L71"/>
    <mergeCell ref="M71:N71"/>
    <mergeCell ref="T71:U71"/>
    <mergeCell ref="M52:N52"/>
    <mergeCell ref="T52:U52"/>
    <mergeCell ref="M68:N68"/>
    <mergeCell ref="A54:D54"/>
    <mergeCell ref="E54:H54"/>
    <mergeCell ref="J54:L54"/>
    <mergeCell ref="M54:N54"/>
    <mergeCell ref="T54:U54"/>
    <mergeCell ref="A56:A57"/>
    <mergeCell ref="B56:B57"/>
    <mergeCell ref="C56:C57"/>
    <mergeCell ref="G52:H52"/>
    <mergeCell ref="J52:L52"/>
    <mergeCell ref="A210:A219"/>
    <mergeCell ref="J204:L204"/>
    <mergeCell ref="B204:C204"/>
    <mergeCell ref="E204:F204"/>
    <mergeCell ref="G204:H204"/>
    <mergeCell ref="B185:C185"/>
    <mergeCell ref="A187:D187"/>
    <mergeCell ref="A191:A200"/>
    <mergeCell ref="B109:C109"/>
    <mergeCell ref="A111:D111"/>
    <mergeCell ref="A168:D168"/>
    <mergeCell ref="A172:A181"/>
    <mergeCell ref="A153:A162"/>
    <mergeCell ref="A134:A143"/>
    <mergeCell ref="B147:C147"/>
    <mergeCell ref="A149:D149"/>
    <mergeCell ref="A115:A124"/>
    <mergeCell ref="B128:C128"/>
    <mergeCell ref="A132:A133"/>
    <mergeCell ref="B132:B133"/>
    <mergeCell ref="C132:C133"/>
    <mergeCell ref="E111:H111"/>
    <mergeCell ref="J111:L111"/>
    <mergeCell ref="B166:C166"/>
    <mergeCell ref="A77:A86"/>
    <mergeCell ref="B90:C90"/>
    <mergeCell ref="A92:D92"/>
    <mergeCell ref="A58:A67"/>
    <mergeCell ref="B71:C71"/>
    <mergeCell ref="A73:D73"/>
    <mergeCell ref="A94:A95"/>
    <mergeCell ref="B94:B95"/>
    <mergeCell ref="C94:C95"/>
    <mergeCell ref="A75:A76"/>
    <mergeCell ref="B75:B76"/>
    <mergeCell ref="C75:C76"/>
    <mergeCell ref="T16:U16"/>
    <mergeCell ref="A16:D16"/>
    <mergeCell ref="E16:H16"/>
    <mergeCell ref="A20:A29"/>
    <mergeCell ref="A18:A19"/>
    <mergeCell ref="B18:B19"/>
    <mergeCell ref="C18:C19"/>
    <mergeCell ref="J16:L16"/>
    <mergeCell ref="A96:A105"/>
    <mergeCell ref="A37:A38"/>
    <mergeCell ref="B37:B38"/>
    <mergeCell ref="C37:C38"/>
    <mergeCell ref="A39:A48"/>
    <mergeCell ref="B52:C52"/>
    <mergeCell ref="E52:F52"/>
    <mergeCell ref="T33:U33"/>
    <mergeCell ref="A35:D35"/>
    <mergeCell ref="E35:H35"/>
    <mergeCell ref="J35:L35"/>
    <mergeCell ref="T35:U35"/>
    <mergeCell ref="B33:C33"/>
    <mergeCell ref="E33:F33"/>
    <mergeCell ref="G33:H33"/>
    <mergeCell ref="J33:L33"/>
    <mergeCell ref="A3:U3"/>
    <mergeCell ref="A8:U8"/>
    <mergeCell ref="P10:Q11"/>
    <mergeCell ref="A6:D6"/>
    <mergeCell ref="E6:J6"/>
    <mergeCell ref="J14:L14"/>
    <mergeCell ref="M14:N14"/>
    <mergeCell ref="B14:C14"/>
    <mergeCell ref="E14:F14"/>
    <mergeCell ref="G14:H14"/>
    <mergeCell ref="A10:D11"/>
    <mergeCell ref="E10:H11"/>
    <mergeCell ref="J10:O10"/>
    <mergeCell ref="J11:O11"/>
    <mergeCell ref="P6:U6"/>
    <mergeCell ref="S10:T11"/>
    <mergeCell ref="U10:U11"/>
    <mergeCell ref="T14:U14"/>
    <mergeCell ref="M6:O6"/>
  </mergeCells>
  <dataValidations xWindow="104" yWindow="515" count="12">
    <dataValidation allowBlank="1" showInputMessage="1" showErrorMessage="1" prompt="Inserire il riferimento corretto da piano di investimento (es.m1,e.1. ecc.)_x000a_" sqref="A18:A19 A607:A608 A37:A38 A56:A57 A75:A76 A94:A95 A113:A114 A132:A133 A151:A152 A170:A171 A189:A190 A208:A209 A227:A228 A246:A247 A265:A266 A284:A285 A303:A304 A322:A323 A341:A342 A360:A361 A379:A380 A398:A399 A417:A418 A436:A437 A455:A456 A474:A475 A493:A494 A512:A513 A531:A532 A550:A551 A569:A570 A588:A589 A626:A627" xr:uid="{00000000-0002-0000-0500-000000000000}"/>
    <dataValidation type="list" allowBlank="1" showInputMessage="1" showErrorMessage="1" sqref="E20:E30 E609:E619 E39:E49 E58:E68 E77:E87 E96:E106 E115:E125 E134:E144 E153:E163 E172:E182 E191:E201 E210:E220 E229:E239 E248:E258 E267:E277 E286:E296 E305:E315 E324:E334 E476:E486 E362:E372 E381:E391 E400:E410 E419:E429 E438:E448 E457:E467 E343:E353 E495:E505 E514:E524 E533:E543 E552:E562 E571:E581 E590:E600 E628:E638" xr:uid="{00000000-0002-0000-0500-000001000000}">
      <formula1>"urbano,suburbano"</formula1>
    </dataValidation>
    <dataValidation type="list" allowBlank="1" showInputMessage="1" showErrorMessage="1" sqref="H20:H29 H609:H618 H39:H48 H58:H67 H77:H86 H96:H105 H115:H124 H134:H143 H153:H162 H172:H181 H191:H200 H210:H219 H229:H238 H248:H257 H267:H276 H286:H295 H305:H314 H324:H333 H343:H352 H362:H371 H381:H390 H400:H409 H419:H428 H438:H447 H457:H466 H476:H485 H495:H504 H514:H523 H533:H542 H552:H561 H571:H580 H590:H599 H628:H637" xr:uid="{00000000-0002-0000-0500-000002000000}">
      <formula1>"GNC,GNL, "</formula1>
    </dataValidation>
    <dataValidation type="list" allowBlank="1" showInputMessage="1" showErrorMessage="1" sqref="S609:T618 S39:T48 S58:T67 S77:T86 S96:T105 S115:T124 S134:T143 S153:T162 S172:T181 S191:T200 S20:T29 S210:T219 S229:T238 S248:T257 S267:T276 S286:T295 S305:T314 S324:T333 S343:T352 S362:T371 S381:T390 S400:T409 S419:T428 S438:T447 S457:T466 S476:T485 S495:T504 S514:T523 S533:T542 S552:T561 S571:T580 S590:T599 S628:T637" xr:uid="{00000000-0002-0000-0500-000003000000}">
      <formula1>"si,"</formula1>
    </dataValidation>
    <dataValidation type="list" allowBlank="1" showInputMessage="1" showErrorMessage="1" sqref="B604:C604 B15:C15 B34:C34 B53:C53 B72:C72 B91:C91 B110:C110 B129:C129 B148:C148 B167:C167 B186:C186 B205:C205 B224:C224 B243:C243 B262:C262 B281:C281 B300:C300 B319:C319 B338:C338 B357:C357 B376:C376 B395:C395 B414:C414 B433:C433 B452:C452 B471:C471 B490:C490 B509:C509 B528:C528 B547:C547 B566:C566 B585:C585 B623:C623" xr:uid="{00000000-0002-0000-0500-000004000000}">
      <formula1>$D$18:$D$37</formula1>
    </dataValidation>
    <dataValidation type="list" allowBlank="1" showInputMessage="1" showErrorMessage="1" sqref="I20:I29 I609:I618 I39:I48 I58:I67 I77:I86 I96:I105 I115:I124 I134:I143 I153:I162 I172:I181 I191:I200 I210:I219 I229:I238 I248:I257 I267:I276 I286:I295 I305:I314 I324:I333 I343:I352 I362:I371 I381:I390 I400:I409 I419:I428 I438:I447 I457:I466 I476:I485 I495:I504 I514:I523 I533:I542 I552:I561 I571:I580 I590:I599 I628:I637" xr:uid="{00000000-0002-0000-0500-000006000000}">
      <formula1>"classe I, classe A"</formula1>
    </dataValidation>
    <dataValidation type="date" operator="lessThanOrEqual" allowBlank="1" showInputMessage="1" showErrorMessage="1" errorTitle="Attenzione oGV NON COMPATIBILE" error="ai sensi dell'art. 2 c. 5 D.D. 445/2025" promptTitle="attenzione:" prompt="Data max  OGV 31/12/2026" sqref="Q14 Q603 Q33 Q52 Q71 Q90 Q109 Q128 Q147 Q166 Q185 Q204 Q223 Q242 Q261 Q280 Q299 Q318 Q337 Q356 Q375 Q394 Q413 Q432 Q451 Q470 Q489 Q508 Q527 Q546 Q565 Q584 Q622" xr:uid="{7551AABC-8AA3-4423-A566-15FA80E4AED0}">
      <formula1>46387</formula1>
    </dataValidation>
    <dataValidation type="list" allowBlank="1" showInputMessage="1" showErrorMessage="1" sqref="H30 H296 H49 H68 H87 H106 H125 H144 H163 H182 H201 H220 H239 H258 H277 H315 H334 H353 H372 H391 H410 H429 H448 H467 H486 H505 H524 H543 H562 H581 H600 H619 H638" xr:uid="{D5C9A465-C84E-48CA-B25C-7A7F81CC411D}">
      <mc:AlternateContent xmlns:x12ac="http://schemas.microsoft.com/office/spreadsheetml/2011/1/ac" xmlns:mc="http://schemas.openxmlformats.org/markup-compatibility/2006">
        <mc:Choice Requires="x12ac">
          <x12ac:list>GNC,"GNL, Ibrido (met/ele)"</x12ac:list>
        </mc:Choice>
        <mc:Fallback>
          <formula1>"GNC,GNL, Ibrido (met/ele)"</formula1>
        </mc:Fallback>
      </mc:AlternateContent>
    </dataValidation>
    <dataValidation type="list" allowBlank="1" showInputMessage="1" showErrorMessage="1" sqref="I30 I296 I49 I68 I87 I106 I125 I144 I163 I182 I201 I220 I239 I258 I277 I315 I334 I353 I372 I391 I410 I429 I448 I467 I486 I505 I524 I543 I562 I581 I600 I619 I638" xr:uid="{5EFE3305-E13A-41C3-AE62-3C96E9CFD0A6}">
      <formula1>"classe I,classe A"</formula1>
    </dataValidation>
    <dataValidation allowBlank="1" showInputMessage="1" showErrorMessage="1" prompt="Scegliere la regione beneficiaria dal menù a tendina_x000a_" sqref="K6" xr:uid="{283A7C4F-4549-47AD-9052-E2A2C1CFFCF7}"/>
    <dataValidation type="date" operator="greaterThanOrEqual" allowBlank="1" showInputMessage="1" showErrorMessage="1" errorTitle="ATTENZIONE DATO NON COMPATIBILE" error="ai sensi dell'art. 5 c. 6 del D.D. 445/2024" prompt="immatricolazione successiva al 01/01/2024" sqref="K20:K29 K39:K48 K58:K67 K77:K86 K96:K105 K115:K124 K134:K143 K153:K162 K172:K181 K191:K200 K210:K219 K229:K238 K248:K257 K267:K276 K286:K295 K305:K314 K324:K333 K343:K352 K362:K371 K381:K390 K400:K409 K419:K428 K438:K447 K457:K466 K476:K485 K495:K504 K514:K523 K533:K542 K552:K561 K571:K580 K590:K599 K609:K618 K628:K637" xr:uid="{8B4BD4C6-8DDC-44FA-9BE0-A3821E75973E}">
      <formula1>45292</formula1>
    </dataValidation>
    <dataValidation type="date" operator="lessThan" allowBlank="1" showInputMessage="1" showErrorMessage="1" errorTitle="attenzione " error="data fattura non ammessa art. 2 c. 5 del D.D. 445/2025" prompt="entro il 31/12/2028_x000a_" sqref="N20:N29 N39:N48 N58:N67 N77:N86 N96:N105 N115:N124 N134:N143 N153:N162 N172:N181 N191:N200 N210:N219 N229:N238 N248:N257 N267:N276 N286:N295 N305:N314 N324:N333 N343:N352 N362:N371 N381:N390 N400:N409 N419:N428 N438:N447 N457:N466 N476:N485 N495:N504 N514:N523 N533:N542 N552:N561 N571:N580 N590:N599 N609:N618 N628:N637" xr:uid="{C38029CB-88BC-46F8-AFC3-A537E463E1AA}">
      <formula1>47118</formula1>
    </dataValidation>
  </dataValidations>
  <pageMargins left="0.7" right="0.7" top="0.75" bottom="0.75" header="0.3" footer="0.3"/>
  <pageSetup paperSize="8" scale="44" fitToHeight="0" orientation="landscape" r:id="rId1"/>
  <extLst>
    <ext xmlns:x14="http://schemas.microsoft.com/office/spreadsheetml/2009/9/main" uri="{CCE6A557-97BC-4b89-ADB6-D9C93CAAB3DF}">
      <x14:dataValidations xmlns:xm="http://schemas.microsoft.com/office/excel/2006/main" xWindow="104" yWindow="515" count="2">
        <x14:dataValidation type="list" allowBlank="1" showInputMessage="1" showErrorMessage="1" prompt="Inserire OGV corrispondente al Piano di investimento esecutivo" xr:uid="{00000000-0002-0000-0500-000007000000}">
          <x14:formula1>
            <xm:f>'Urbano.Piano inv. forn'!$D$41:$D$70</xm:f>
          </x14:formula1>
          <xm:sqref>B14:C14 B603:C603 B584:C584 B565:C565 B546:C546 B527:C527 B508:C508 B489:C489 B470:C470 B451:C451 B432:C432 B413:C413 B394:C394 B375:C375 B356:C356 B337:C337 B318:C318 B299:C299 B280:C280 B261:C261 B242:C242 B223:C223 B204:C204 B185:C185 B33:C33 B52:C52 B71:C71 B90:C90 B109:C109 B128:C128 B147:C147 B166:C166 B622:C622</xm:sqref>
        </x14:dataValidation>
        <x14:dataValidation type="list" allowBlank="1" showInputMessage="1" showErrorMessage="1" prompt="Scegliere la regione beneficiaria dal menù a tendina_x000a_" xr:uid="{00000000-0002-0000-0500-000012000000}">
          <x14:formula1>
            <xm:f>'DATI EROGAZIONI'!$A$2:$A$20</xm:f>
          </x14:formula1>
          <xm:sqref>E6:J6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CCFFFF"/>
    <pageSetUpPr fitToPage="1"/>
  </sheetPr>
  <dimension ref="A1:Y639"/>
  <sheetViews>
    <sheetView zoomScale="62" zoomScaleNormal="62" workbookViewId="0">
      <selection activeCell="I24" sqref="I24"/>
    </sheetView>
  </sheetViews>
  <sheetFormatPr defaultColWidth="8.54296875" defaultRowHeight="14.5" x14ac:dyDescent="0.35"/>
  <cols>
    <col min="1" max="1" width="14.54296875" style="113" customWidth="1"/>
    <col min="2" max="2" width="8" style="430" customWidth="1"/>
    <col min="3" max="3" width="23.81640625" style="104" customWidth="1"/>
    <col min="4" max="4" width="11.453125" style="104" customWidth="1"/>
    <col min="5" max="5" width="17.54296875" style="104" customWidth="1"/>
    <col min="6" max="6" width="13.7265625" style="430" customWidth="1"/>
    <col min="7" max="7" width="23" style="104" customWidth="1"/>
    <col min="8" max="8" width="17.453125" style="104" customWidth="1"/>
    <col min="9" max="9" width="11.54296875" style="430" bestFit="1" customWidth="1"/>
    <col min="10" max="11" width="25" style="430" customWidth="1"/>
    <col min="12" max="12" width="14.7265625" style="104" customWidth="1"/>
    <col min="13" max="13" width="15.81640625" style="104" customWidth="1"/>
    <col min="14" max="14" width="16.453125" style="104" customWidth="1"/>
    <col min="15" max="15" width="26.1796875" style="104" customWidth="1"/>
    <col min="16" max="16" width="32.7265625" style="104" customWidth="1"/>
    <col min="17" max="17" width="22" style="104" customWidth="1"/>
    <col min="18" max="18" width="21.1796875" style="104" bestFit="1" customWidth="1"/>
    <col min="19" max="19" width="22.453125" style="104" customWidth="1"/>
    <col min="20" max="20" width="17.54296875" style="104" customWidth="1"/>
    <col min="21" max="21" width="23.81640625" style="104" customWidth="1"/>
    <col min="22" max="22" width="8" style="104" customWidth="1"/>
    <col min="23" max="23" width="18.54296875" style="104" customWidth="1"/>
    <col min="24" max="24" width="12.81640625" style="104" bestFit="1" customWidth="1"/>
    <col min="25" max="25" width="15.1796875" style="104" bestFit="1" customWidth="1"/>
    <col min="26" max="26" width="15.1796875" style="104" customWidth="1"/>
    <col min="27" max="27" width="15.54296875" style="104" customWidth="1"/>
    <col min="28" max="16384" width="8.54296875" style="104"/>
  </cols>
  <sheetData>
    <row r="1" spans="1:25" ht="20.5" thickBot="1" x14ac:dyDescent="0.4">
      <c r="A1" s="970" t="s">
        <v>99</v>
      </c>
      <c r="B1" s="971"/>
      <c r="C1" s="971"/>
      <c r="D1" s="971"/>
      <c r="E1" s="971"/>
      <c r="F1" s="971"/>
      <c r="G1" s="971"/>
      <c r="H1" s="971"/>
      <c r="I1" s="971"/>
      <c r="J1" s="971"/>
      <c r="K1" s="971"/>
      <c r="L1" s="971"/>
      <c r="M1" s="971"/>
      <c r="N1" s="971"/>
      <c r="O1" s="971"/>
      <c r="P1" s="971"/>
      <c r="Q1" s="971"/>
      <c r="R1" s="971"/>
      <c r="S1" s="971"/>
      <c r="T1" s="971"/>
      <c r="U1" s="972"/>
      <c r="V1" s="105"/>
      <c r="W1" s="105"/>
      <c r="X1" s="105"/>
      <c r="Y1" s="105"/>
    </row>
    <row r="2" spans="1:25" ht="13.5" customHeight="1" thickBot="1" x14ac:dyDescent="0.4">
      <c r="A2" s="429"/>
      <c r="B2" s="429"/>
      <c r="C2" s="429"/>
      <c r="D2" s="429"/>
      <c r="E2" s="429"/>
      <c r="F2" s="429"/>
      <c r="G2" s="429"/>
      <c r="H2" s="429"/>
      <c r="I2" s="429"/>
      <c r="J2" s="429"/>
      <c r="K2" s="429"/>
      <c r="L2" s="429"/>
      <c r="M2" s="429"/>
      <c r="N2" s="429"/>
      <c r="O2" s="429"/>
      <c r="P2" s="429"/>
      <c r="Q2" s="429"/>
      <c r="R2" s="429"/>
      <c r="S2" s="429"/>
      <c r="T2" s="429"/>
      <c r="U2" s="429"/>
      <c r="V2" s="429"/>
      <c r="W2" s="429"/>
      <c r="X2" s="429"/>
      <c r="Y2" s="429"/>
    </row>
    <row r="3" spans="1:25" ht="18" thickBot="1" x14ac:dyDescent="0.4">
      <c r="A3" s="1146" t="s">
        <v>288</v>
      </c>
      <c r="B3" s="1147"/>
      <c r="C3" s="1147"/>
      <c r="D3" s="1147"/>
      <c r="E3" s="1147"/>
      <c r="F3" s="1147"/>
      <c r="G3" s="1147"/>
      <c r="H3" s="1147"/>
      <c r="I3" s="1147"/>
      <c r="J3" s="1147"/>
      <c r="K3" s="1147"/>
      <c r="L3" s="1147"/>
      <c r="M3" s="1147"/>
      <c r="N3" s="1147"/>
      <c r="O3" s="1147"/>
      <c r="P3" s="1147"/>
      <c r="Q3" s="1147"/>
      <c r="R3" s="1147"/>
      <c r="S3" s="1147"/>
      <c r="T3" s="1147"/>
      <c r="U3" s="1148"/>
      <c r="V3" s="106"/>
      <c r="W3" s="106"/>
      <c r="X3" s="106"/>
      <c r="Y3" s="106"/>
    </row>
    <row r="4" spans="1:25" ht="10.5" customHeight="1" x14ac:dyDescent="0.35">
      <c r="A4" s="104"/>
      <c r="B4" s="65"/>
      <c r="C4" s="65"/>
      <c r="D4" s="65"/>
      <c r="E4" s="65"/>
      <c r="F4" s="65"/>
      <c r="G4" s="65"/>
      <c r="H4" s="65"/>
      <c r="I4" s="65"/>
      <c r="J4" s="65"/>
      <c r="K4" s="65"/>
      <c r="L4" s="65"/>
      <c r="M4" s="65"/>
      <c r="N4" s="65"/>
      <c r="O4" s="65"/>
      <c r="P4" s="65"/>
      <c r="Q4" s="65"/>
      <c r="R4" s="65"/>
      <c r="S4" s="65"/>
      <c r="T4" s="65"/>
      <c r="U4" s="65"/>
      <c r="V4" s="65"/>
      <c r="W4" s="65"/>
      <c r="X4" s="65"/>
      <c r="Y4" s="65"/>
    </row>
    <row r="5" spans="1:25" ht="6" customHeight="1" thickBot="1" x14ac:dyDescent="0.4">
      <c r="A5" s="104"/>
      <c r="B5" s="34"/>
      <c r="C5" s="34"/>
      <c r="D5" s="34"/>
      <c r="E5" s="34"/>
      <c r="F5" s="34"/>
      <c r="G5" s="34"/>
      <c r="H5" s="34"/>
      <c r="I5" s="34"/>
      <c r="J5" s="34"/>
      <c r="K5" s="34"/>
      <c r="L5" s="34"/>
      <c r="M5" s="34"/>
      <c r="N5" s="34"/>
      <c r="O5" s="34"/>
      <c r="P5" s="34"/>
      <c r="Q5" s="34"/>
      <c r="R5" s="34"/>
      <c r="S5" s="34"/>
      <c r="T5" s="34"/>
      <c r="U5" s="34"/>
      <c r="V5" s="34"/>
      <c r="W5" s="34"/>
      <c r="X5" s="34"/>
      <c r="Y5" s="34"/>
    </row>
    <row r="6" spans="1:25" ht="26.25" customHeight="1" thickBot="1" x14ac:dyDescent="0.4">
      <c r="A6" s="1306" t="s">
        <v>224</v>
      </c>
      <c r="B6" s="1307"/>
      <c r="C6" s="1307"/>
      <c r="D6" s="1308"/>
      <c r="E6" s="628" t="s">
        <v>412</v>
      </c>
      <c r="F6" s="629"/>
      <c r="G6" s="629"/>
      <c r="H6" s="629"/>
      <c r="I6" s="629"/>
      <c r="J6" s="630"/>
      <c r="K6" s="631"/>
      <c r="M6" s="1165" t="s">
        <v>4</v>
      </c>
      <c r="N6" s="1166"/>
      <c r="O6" s="1166"/>
      <c r="P6" s="1334"/>
      <c r="Q6" s="1335"/>
      <c r="R6" s="1335"/>
      <c r="S6" s="1335"/>
      <c r="T6" s="1335"/>
      <c r="U6" s="1336"/>
      <c r="V6" s="327"/>
      <c r="W6" s="327"/>
      <c r="X6" s="327"/>
      <c r="Y6" s="327"/>
    </row>
    <row r="7" spans="1:25" ht="15" thickBot="1" x14ac:dyDescent="0.4"/>
    <row r="8" spans="1:25" ht="26.25" customHeight="1" thickBot="1" x14ac:dyDescent="0.4">
      <c r="A8" s="1299" t="s">
        <v>332</v>
      </c>
      <c r="B8" s="1300"/>
      <c r="C8" s="1300"/>
      <c r="D8" s="1300"/>
      <c r="E8" s="1300"/>
      <c r="F8" s="1300"/>
      <c r="G8" s="1300"/>
      <c r="H8" s="1300"/>
      <c r="I8" s="1300"/>
      <c r="J8" s="1300"/>
      <c r="K8" s="1300"/>
      <c r="L8" s="1300"/>
      <c r="M8" s="1300"/>
      <c r="N8" s="1300"/>
      <c r="O8" s="1300"/>
      <c r="P8" s="1300"/>
      <c r="Q8" s="1300"/>
      <c r="R8" s="1300"/>
      <c r="S8" s="1300"/>
      <c r="T8" s="1300"/>
      <c r="U8" s="1301"/>
      <c r="V8" s="248"/>
    </row>
    <row r="9" spans="1:25" ht="15" thickBot="1" x14ac:dyDescent="0.4"/>
    <row r="10" spans="1:25" x14ac:dyDescent="0.35">
      <c r="A10" s="1120" t="s">
        <v>291</v>
      </c>
      <c r="B10" s="1319"/>
      <c r="C10" s="1319"/>
      <c r="D10" s="1320"/>
      <c r="E10" s="1324">
        <f>O30+O49+O68+O87+O106+O125+O144+O163+O182+O201+O220+O239+O258+O277+O296+O315+O334+O353+O372+O391+O410+O429+O448+O467+O486+O505+O524+O543+O562+O581+O600+O619+O638</f>
        <v>0</v>
      </c>
      <c r="F10" s="1302"/>
      <c r="G10" s="1302"/>
      <c r="H10" s="1303"/>
      <c r="I10" s="104"/>
      <c r="J10" s="1326" t="s">
        <v>292</v>
      </c>
      <c r="K10" s="1327"/>
      <c r="L10" s="1328"/>
      <c r="M10" s="1328"/>
      <c r="N10" s="1328"/>
      <c r="O10" s="1329"/>
      <c r="P10" s="1302">
        <f>P30+P49+P68+P87+P106+P125+P144+P163+P182+P201+P220+P239+P258+P277+P296+P315+P334+P353+P372+P391+P410+P429+P448+P467+P486+P505+P524+P543+P562+P581</f>
        <v>0</v>
      </c>
      <c r="Q10" s="1303"/>
      <c r="S10" s="1337" t="s">
        <v>293</v>
      </c>
      <c r="T10" s="1338"/>
      <c r="U10" s="1341">
        <f>F30+F49+F68+F87+F106+F125+F144+F163+F182+F201+F220+F239+F258+F277+F296+F315+F334+F353+F372+F391+F410+F429+F448+F467+F486+F505+F524+F543+F562+F581+F600+F619+F638</f>
        <v>0</v>
      </c>
      <c r="V10" s="113"/>
      <c r="W10" s="431"/>
    </row>
    <row r="11" spans="1:25" ht="15" thickBot="1" x14ac:dyDescent="0.4">
      <c r="A11" s="1321"/>
      <c r="B11" s="1322"/>
      <c r="C11" s="1322"/>
      <c r="D11" s="1323"/>
      <c r="E11" s="1325"/>
      <c r="F11" s="1304"/>
      <c r="G11" s="1304"/>
      <c r="H11" s="1305"/>
      <c r="I11" s="104"/>
      <c r="J11" s="1356" t="s">
        <v>820</v>
      </c>
      <c r="K11" s="1357"/>
      <c r="L11" s="1358"/>
      <c r="M11" s="1358"/>
      <c r="N11" s="1358"/>
      <c r="O11" s="1359"/>
      <c r="P11" s="1304"/>
      <c r="Q11" s="1305"/>
      <c r="S11" s="1339"/>
      <c r="T11" s="1340"/>
      <c r="U11" s="1342"/>
      <c r="V11" s="113"/>
      <c r="W11" s="431"/>
    </row>
    <row r="12" spans="1:25" ht="15" thickBot="1" x14ac:dyDescent="0.4"/>
    <row r="13" spans="1:25" ht="15" thickBot="1" x14ac:dyDescent="0.4">
      <c r="A13" s="432"/>
      <c r="B13" s="433"/>
      <c r="C13" s="434"/>
      <c r="D13" s="434"/>
      <c r="E13" s="434"/>
      <c r="F13" s="433"/>
      <c r="G13" s="434"/>
      <c r="H13" s="434"/>
      <c r="I13" s="433"/>
      <c r="J13" s="433"/>
      <c r="K13" s="433"/>
      <c r="L13" s="434"/>
      <c r="M13" s="434"/>
      <c r="N13" s="434"/>
      <c r="O13" s="434"/>
      <c r="P13" s="434"/>
      <c r="Q13" s="434"/>
      <c r="R13" s="434"/>
      <c r="S13" s="434"/>
      <c r="T13" s="434"/>
      <c r="U13" s="434"/>
      <c r="V13" s="435"/>
    </row>
    <row r="14" spans="1:25" ht="36" customHeight="1" thickBot="1" x14ac:dyDescent="0.4">
      <c r="A14" s="155" t="s">
        <v>9</v>
      </c>
      <c r="B14" s="1317" t="s">
        <v>104</v>
      </c>
      <c r="C14" s="1318"/>
      <c r="E14" s="1312" t="s">
        <v>294</v>
      </c>
      <c r="F14" s="1314"/>
      <c r="G14" s="1315">
        <f>VLOOKUP(B14,'EXTRAUrbano.Piano inv. forn '!$D$41:$AB$76,3,FALSE)</f>
        <v>0</v>
      </c>
      <c r="H14" s="1316"/>
      <c r="I14" s="104"/>
      <c r="J14" s="1312" t="s">
        <v>295</v>
      </c>
      <c r="K14" s="1313"/>
      <c r="L14" s="1314"/>
      <c r="M14" s="1315">
        <f>VLOOKUP(B14,'EXTRAUrbano.Piano inv. forn '!$D$41:$AB$76,4,FALSE)</f>
        <v>0</v>
      </c>
      <c r="N14" s="1316"/>
      <c r="P14" s="162" t="s">
        <v>296</v>
      </c>
      <c r="Q14" s="436"/>
      <c r="S14" s="163" t="s">
        <v>297</v>
      </c>
      <c r="T14" s="1171"/>
      <c r="U14" s="1173"/>
      <c r="V14" s="437"/>
    </row>
    <row r="15" spans="1:25" ht="13.5" customHeight="1" thickBot="1" x14ac:dyDescent="0.4">
      <c r="A15" s="133"/>
      <c r="B15" s="114"/>
      <c r="C15" s="114"/>
      <c r="E15" s="115"/>
      <c r="F15" s="115"/>
      <c r="G15" s="116"/>
      <c r="H15" s="116"/>
      <c r="I15" s="104"/>
      <c r="J15" s="115"/>
      <c r="K15" s="115"/>
      <c r="L15" s="115"/>
      <c r="M15" s="116"/>
      <c r="N15" s="116"/>
      <c r="P15" s="117"/>
      <c r="S15" s="113"/>
      <c r="T15" s="431"/>
      <c r="V15" s="134"/>
      <c r="W15" s="431"/>
    </row>
    <row r="16" spans="1:25" ht="33.75" customHeight="1" thickBot="1" x14ac:dyDescent="0.4">
      <c r="A16" s="1343" t="s">
        <v>298</v>
      </c>
      <c r="B16" s="1344"/>
      <c r="C16" s="1344"/>
      <c r="D16" s="1345"/>
      <c r="E16" s="1346">
        <f>VLOOKUP(B14,'EXTRAUrbano.Piano inv. forn '!$D$41:$AB$76,17,FALSE)</f>
        <v>0</v>
      </c>
      <c r="F16" s="1347"/>
      <c r="G16" s="1347"/>
      <c r="H16" s="1348"/>
      <c r="I16" s="104"/>
      <c r="J16" s="1343" t="s">
        <v>53</v>
      </c>
      <c r="K16" s="1353"/>
      <c r="L16" s="1344"/>
      <c r="M16" s="1346">
        <f>VLOOKUP(B14,'EXTRAUrbano.Piano inv. forn '!$D$41:$AB$76,19,FALSE)</f>
        <v>0</v>
      </c>
      <c r="N16" s="1348"/>
      <c r="O16" s="130"/>
      <c r="P16" s="161" t="s">
        <v>299</v>
      </c>
      <c r="Q16" s="135">
        <f>M16+E16</f>
        <v>0</v>
      </c>
      <c r="S16" s="163" t="s">
        <v>300</v>
      </c>
      <c r="T16" s="1171"/>
      <c r="U16" s="1173"/>
      <c r="V16" s="134"/>
      <c r="W16" s="431"/>
    </row>
    <row r="17" spans="1:23" ht="33.75" customHeight="1" thickBot="1" x14ac:dyDescent="0.4">
      <c r="A17" s="136"/>
      <c r="B17" s="137"/>
      <c r="C17" s="137"/>
      <c r="D17" s="137"/>
      <c r="E17" s="138"/>
      <c r="F17" s="138"/>
      <c r="G17" s="138"/>
      <c r="H17" s="138"/>
      <c r="I17" s="104"/>
      <c r="J17" s="115"/>
      <c r="K17" s="115"/>
      <c r="L17" s="115"/>
      <c r="M17" s="138"/>
      <c r="N17" s="138"/>
      <c r="O17" s="130"/>
      <c r="P17" s="113"/>
      <c r="Q17" s="130"/>
      <c r="S17" s="113"/>
      <c r="T17" s="114"/>
      <c r="U17" s="114"/>
      <c r="V17" s="134"/>
      <c r="W17" s="431"/>
    </row>
    <row r="18" spans="1:23" s="166" customFormat="1" ht="72" customHeight="1" x14ac:dyDescent="0.35">
      <c r="A18" s="1326" t="s">
        <v>301</v>
      </c>
      <c r="B18" s="1328" t="s">
        <v>302</v>
      </c>
      <c r="C18" s="1328" t="s">
        <v>303</v>
      </c>
      <c r="D18" s="156" t="s">
        <v>304</v>
      </c>
      <c r="E18" s="157" t="s">
        <v>305</v>
      </c>
      <c r="F18" s="156" t="s">
        <v>306</v>
      </c>
      <c r="G18" s="156" t="s">
        <v>307</v>
      </c>
      <c r="H18" s="158" t="s">
        <v>268</v>
      </c>
      <c r="I18" s="158" t="s">
        <v>308</v>
      </c>
      <c r="J18" s="158" t="s">
        <v>309</v>
      </c>
      <c r="K18" s="158" t="s">
        <v>818</v>
      </c>
      <c r="L18" s="158" t="s">
        <v>310</v>
      </c>
      <c r="M18" s="158" t="s">
        <v>311</v>
      </c>
      <c r="N18" s="158" t="s">
        <v>312</v>
      </c>
      <c r="O18" s="158" t="s">
        <v>313</v>
      </c>
      <c r="P18" s="158" t="s">
        <v>314</v>
      </c>
      <c r="Q18" s="158" t="s">
        <v>315</v>
      </c>
      <c r="R18" s="158" t="s">
        <v>316</v>
      </c>
      <c r="S18" s="158" t="s">
        <v>317</v>
      </c>
      <c r="T18" s="158" t="s">
        <v>819</v>
      </c>
      <c r="U18" s="159" t="s">
        <v>319</v>
      </c>
      <c r="V18" s="438"/>
    </row>
    <row r="19" spans="1:23" s="166" customFormat="1" ht="36.5" thickBot="1" x14ac:dyDescent="0.4">
      <c r="A19" s="1351"/>
      <c r="B19" s="1352"/>
      <c r="C19" s="1352"/>
      <c r="D19" s="160" t="s">
        <v>320</v>
      </c>
      <c r="E19" s="160" t="s">
        <v>333</v>
      </c>
      <c r="F19" s="160" t="s">
        <v>322</v>
      </c>
      <c r="G19" s="160" t="s">
        <v>322</v>
      </c>
      <c r="H19" s="160" t="s">
        <v>28</v>
      </c>
      <c r="I19" s="160" t="s">
        <v>334</v>
      </c>
      <c r="J19" s="160" t="s">
        <v>323</v>
      </c>
      <c r="K19" s="160" t="s">
        <v>324</v>
      </c>
      <c r="L19" s="160" t="s">
        <v>324</v>
      </c>
      <c r="M19" s="160" t="s">
        <v>325</v>
      </c>
      <c r="N19" s="160" t="s">
        <v>324</v>
      </c>
      <c r="O19" s="160" t="s">
        <v>326</v>
      </c>
      <c r="P19" s="160" t="s">
        <v>820</v>
      </c>
      <c r="Q19" s="160" t="s">
        <v>327</v>
      </c>
      <c r="R19" s="160" t="s">
        <v>328</v>
      </c>
      <c r="S19" s="160" t="s">
        <v>329</v>
      </c>
      <c r="T19" s="160" t="s">
        <v>329</v>
      </c>
      <c r="U19" s="439"/>
      <c r="V19" s="438"/>
    </row>
    <row r="20" spans="1:23" ht="15" customHeight="1" x14ac:dyDescent="0.35">
      <c r="A20" s="1349" t="str">
        <f>B14</f>
        <v>Extra-urb.m.1</v>
      </c>
      <c r="B20" s="144">
        <v>1</v>
      </c>
      <c r="C20" s="185"/>
      <c r="D20" s="119"/>
      <c r="E20" s="119"/>
      <c r="F20" s="185"/>
      <c r="G20" s="440"/>
      <c r="H20" s="120"/>
      <c r="I20" s="441"/>
      <c r="J20" s="442"/>
      <c r="K20" s="442"/>
      <c r="L20" s="443"/>
      <c r="M20" s="441"/>
      <c r="N20" s="443"/>
      <c r="O20" s="148"/>
      <c r="P20" s="148"/>
      <c r="Q20" s="441"/>
      <c r="R20" s="441"/>
      <c r="S20" s="441"/>
      <c r="T20" s="441"/>
      <c r="U20" s="444"/>
      <c r="V20" s="437"/>
    </row>
    <row r="21" spans="1:23" x14ac:dyDescent="0.35">
      <c r="A21" s="1349"/>
      <c r="B21" s="145">
        <v>2</v>
      </c>
      <c r="C21" s="118"/>
      <c r="D21" s="112"/>
      <c r="E21" s="112"/>
      <c r="F21" s="118"/>
      <c r="G21" s="445"/>
      <c r="H21" s="118"/>
      <c r="I21" s="428"/>
      <c r="J21" s="446"/>
      <c r="K21" s="446"/>
      <c r="L21" s="447"/>
      <c r="M21" s="428"/>
      <c r="N21" s="447"/>
      <c r="O21" s="139"/>
      <c r="P21" s="139"/>
      <c r="Q21" s="428"/>
      <c r="R21" s="428" t="s">
        <v>330</v>
      </c>
      <c r="S21" s="428"/>
      <c r="T21" s="428"/>
      <c r="U21" s="448"/>
      <c r="V21" s="437"/>
    </row>
    <row r="22" spans="1:23" x14ac:dyDescent="0.35">
      <c r="A22" s="1349"/>
      <c r="B22" s="145">
        <v>3</v>
      </c>
      <c r="C22" s="118"/>
      <c r="D22" s="112"/>
      <c r="E22" s="112"/>
      <c r="F22" s="118"/>
      <c r="G22" s="445"/>
      <c r="H22" s="118"/>
      <c r="I22" s="428"/>
      <c r="J22" s="446"/>
      <c r="K22" s="446"/>
      <c r="L22" s="447"/>
      <c r="M22" s="428"/>
      <c r="N22" s="447"/>
      <c r="O22" s="139"/>
      <c r="P22" s="139"/>
      <c r="Q22" s="428"/>
      <c r="R22" s="428"/>
      <c r="S22" s="428"/>
      <c r="T22" s="428"/>
      <c r="U22" s="448"/>
      <c r="V22" s="437"/>
    </row>
    <row r="23" spans="1:23" x14ac:dyDescent="0.35">
      <c r="A23" s="1349"/>
      <c r="B23" s="145">
        <v>4</v>
      </c>
      <c r="C23" s="118"/>
      <c r="D23" s="112"/>
      <c r="E23" s="112"/>
      <c r="F23" s="118"/>
      <c r="G23" s="445"/>
      <c r="H23" s="118"/>
      <c r="I23" s="428"/>
      <c r="J23" s="446"/>
      <c r="K23" s="446"/>
      <c r="L23" s="447"/>
      <c r="M23" s="428"/>
      <c r="N23" s="447"/>
      <c r="O23" s="139"/>
      <c r="P23" s="139"/>
      <c r="Q23" s="428"/>
      <c r="R23" s="428"/>
      <c r="S23" s="428"/>
      <c r="T23" s="428"/>
      <c r="U23" s="448"/>
      <c r="V23" s="437"/>
    </row>
    <row r="24" spans="1:23" x14ac:dyDescent="0.35">
      <c r="A24" s="1349"/>
      <c r="B24" s="145">
        <v>5</v>
      </c>
      <c r="C24" s="118"/>
      <c r="D24" s="112"/>
      <c r="E24" s="112"/>
      <c r="F24" s="118"/>
      <c r="G24" s="445"/>
      <c r="H24" s="118"/>
      <c r="I24" s="428"/>
      <c r="J24" s="446"/>
      <c r="K24" s="446"/>
      <c r="L24" s="447"/>
      <c r="M24" s="428"/>
      <c r="N24" s="447"/>
      <c r="O24" s="139"/>
      <c r="P24" s="139"/>
      <c r="Q24" s="428"/>
      <c r="R24" s="428"/>
      <c r="S24" s="428"/>
      <c r="T24" s="428"/>
      <c r="U24" s="448"/>
      <c r="V24" s="437"/>
    </row>
    <row r="25" spans="1:23" x14ac:dyDescent="0.35">
      <c r="A25" s="1349"/>
      <c r="B25" s="145">
        <v>6</v>
      </c>
      <c r="C25" s="118"/>
      <c r="D25" s="112"/>
      <c r="E25" s="112"/>
      <c r="F25" s="118"/>
      <c r="G25" s="445"/>
      <c r="H25" s="118"/>
      <c r="I25" s="428"/>
      <c r="J25" s="446"/>
      <c r="K25" s="446"/>
      <c r="L25" s="447"/>
      <c r="M25" s="428"/>
      <c r="N25" s="447"/>
      <c r="O25" s="139"/>
      <c r="P25" s="139"/>
      <c r="Q25" s="428"/>
      <c r="R25" s="428"/>
      <c r="S25" s="428"/>
      <c r="T25" s="428"/>
      <c r="U25" s="448"/>
      <c r="V25" s="437"/>
    </row>
    <row r="26" spans="1:23" x14ac:dyDescent="0.35">
      <c r="A26" s="1349"/>
      <c r="B26" s="145">
        <v>7</v>
      </c>
      <c r="C26" s="118"/>
      <c r="D26" s="112"/>
      <c r="E26" s="112"/>
      <c r="F26" s="118"/>
      <c r="G26" s="445"/>
      <c r="H26" s="118"/>
      <c r="I26" s="428"/>
      <c r="J26" s="446"/>
      <c r="K26" s="446"/>
      <c r="L26" s="447"/>
      <c r="M26" s="428"/>
      <c r="N26" s="447"/>
      <c r="O26" s="139"/>
      <c r="P26" s="139"/>
      <c r="Q26" s="428"/>
      <c r="R26" s="428"/>
      <c r="S26" s="428"/>
      <c r="T26" s="428"/>
      <c r="U26" s="448"/>
      <c r="V26" s="437"/>
    </row>
    <row r="27" spans="1:23" x14ac:dyDescent="0.35">
      <c r="A27" s="1349"/>
      <c r="B27" s="145">
        <v>8</v>
      </c>
      <c r="C27" s="118"/>
      <c r="D27" s="112"/>
      <c r="E27" s="112"/>
      <c r="F27" s="118"/>
      <c r="G27" s="445"/>
      <c r="H27" s="118"/>
      <c r="I27" s="428"/>
      <c r="J27" s="446"/>
      <c r="K27" s="446"/>
      <c r="L27" s="447"/>
      <c r="M27" s="428"/>
      <c r="N27" s="447"/>
      <c r="O27" s="139"/>
      <c r="P27" s="139"/>
      <c r="Q27" s="428"/>
      <c r="R27" s="428"/>
      <c r="S27" s="428"/>
      <c r="T27" s="428"/>
      <c r="U27" s="448"/>
      <c r="V27" s="437"/>
    </row>
    <row r="28" spans="1:23" x14ac:dyDescent="0.35">
      <c r="A28" s="1349"/>
      <c r="B28" s="145">
        <v>9</v>
      </c>
      <c r="C28" s="118"/>
      <c r="D28" s="112"/>
      <c r="E28" s="112"/>
      <c r="F28" s="118"/>
      <c r="G28" s="445"/>
      <c r="H28" s="118"/>
      <c r="I28" s="428"/>
      <c r="J28" s="446"/>
      <c r="K28" s="446"/>
      <c r="L28" s="447"/>
      <c r="M28" s="428"/>
      <c r="N28" s="447"/>
      <c r="O28" s="139"/>
      <c r="P28" s="139"/>
      <c r="Q28" s="428"/>
      <c r="R28" s="428"/>
      <c r="S28" s="428"/>
      <c r="T28" s="428"/>
      <c r="U28" s="448"/>
      <c r="V28" s="437"/>
    </row>
    <row r="29" spans="1:23" ht="15" thickBot="1" x14ac:dyDescent="0.4">
      <c r="A29" s="1350"/>
      <c r="B29" s="146">
        <v>10</v>
      </c>
      <c r="C29" s="132"/>
      <c r="D29" s="131"/>
      <c r="E29" s="131"/>
      <c r="F29" s="132"/>
      <c r="G29" s="449"/>
      <c r="H29" s="132"/>
      <c r="I29" s="450"/>
      <c r="J29" s="451"/>
      <c r="K29" s="451"/>
      <c r="L29" s="452"/>
      <c r="M29" s="450"/>
      <c r="N29" s="452"/>
      <c r="O29" s="140"/>
      <c r="P29" s="140"/>
      <c r="Q29" s="450"/>
      <c r="R29" s="450"/>
      <c r="S29" s="450"/>
      <c r="T29" s="450"/>
      <c r="U29" s="453"/>
      <c r="V29" s="437"/>
    </row>
    <row r="30" spans="1:23" ht="25" thickBot="1" x14ac:dyDescent="0.4">
      <c r="A30" s="564"/>
      <c r="C30" s="565"/>
      <c r="D30" s="566"/>
      <c r="E30" s="424" t="s">
        <v>331</v>
      </c>
      <c r="F30" s="425">
        <f>COUNTA(F20:F29)</f>
        <v>0</v>
      </c>
      <c r="G30" s="426">
        <f>COUNTA(G20:G29)</f>
        <v>0</v>
      </c>
      <c r="H30" s="565"/>
      <c r="I30" s="431"/>
      <c r="J30" s="567"/>
      <c r="K30" s="567"/>
      <c r="L30" s="568"/>
      <c r="M30" s="1354" t="s">
        <v>563</v>
      </c>
      <c r="N30" s="1355"/>
      <c r="O30" s="747">
        <f>SUM(O20:O29)</f>
        <v>0</v>
      </c>
      <c r="P30" s="748">
        <f>SUM(P20:P29)</f>
        <v>0</v>
      </c>
      <c r="Q30" s="431"/>
      <c r="S30" s="113"/>
      <c r="T30" s="117"/>
      <c r="U30" s="531"/>
      <c r="V30" s="455"/>
    </row>
    <row r="31" spans="1:23" ht="15" thickBot="1" x14ac:dyDescent="0.4">
      <c r="A31" s="456"/>
      <c r="B31" s="457"/>
      <c r="C31" s="407"/>
      <c r="D31" s="407"/>
      <c r="E31" s="407"/>
      <c r="F31" s="457"/>
      <c r="G31" s="407"/>
      <c r="H31" s="407"/>
      <c r="I31" s="457"/>
      <c r="J31" s="457"/>
      <c r="K31" s="457"/>
      <c r="L31" s="407"/>
      <c r="M31" s="407"/>
      <c r="N31" s="407"/>
      <c r="O31" s="407"/>
      <c r="P31" s="407"/>
      <c r="Q31" s="407"/>
      <c r="R31" s="407"/>
      <c r="S31" s="407"/>
      <c r="T31" s="458"/>
      <c r="U31" s="407"/>
      <c r="V31" s="459"/>
    </row>
    <row r="32" spans="1:23" ht="15" thickBot="1" x14ac:dyDescent="0.4">
      <c r="A32" s="432"/>
      <c r="B32" s="433"/>
      <c r="C32" s="434"/>
      <c r="D32" s="434"/>
      <c r="E32" s="434"/>
      <c r="F32" s="433"/>
      <c r="G32" s="434"/>
      <c r="H32" s="434"/>
      <c r="I32" s="433"/>
      <c r="J32" s="433"/>
      <c r="K32" s="433"/>
      <c r="L32" s="434"/>
      <c r="M32" s="434"/>
      <c r="N32" s="434"/>
      <c r="O32" s="434"/>
      <c r="P32" s="434"/>
      <c r="Q32" s="434"/>
      <c r="R32" s="434"/>
      <c r="S32" s="434"/>
      <c r="T32" s="434"/>
      <c r="U32" s="434"/>
      <c r="V32" s="435"/>
    </row>
    <row r="33" spans="1:23" ht="36" customHeight="1" thickBot="1" x14ac:dyDescent="0.4">
      <c r="A33" s="155" t="s">
        <v>9</v>
      </c>
      <c r="B33" s="1317" t="s">
        <v>104</v>
      </c>
      <c r="C33" s="1318"/>
      <c r="E33" s="1312" t="s">
        <v>294</v>
      </c>
      <c r="F33" s="1314"/>
      <c r="G33" s="1315">
        <f>VLOOKUP(B33,'EXTRAUrbano.Piano inv. forn '!$D$41:$AB$76,3,FALSE)</f>
        <v>0</v>
      </c>
      <c r="H33" s="1316"/>
      <c r="I33" s="104"/>
      <c r="J33" s="1312" t="s">
        <v>295</v>
      </c>
      <c r="K33" s="1313"/>
      <c r="L33" s="1314"/>
      <c r="M33" s="1315">
        <f>VLOOKUP(B33,'EXTRAUrbano.Piano inv. forn '!$D$41:$AB$76,4,FALSE)</f>
        <v>0</v>
      </c>
      <c r="N33" s="1316"/>
      <c r="P33" s="162" t="s">
        <v>296</v>
      </c>
      <c r="Q33" s="436"/>
      <c r="S33" s="163" t="s">
        <v>297</v>
      </c>
      <c r="T33" s="1171"/>
      <c r="U33" s="1173"/>
      <c r="V33" s="437"/>
    </row>
    <row r="34" spans="1:23" ht="13.5" customHeight="1" thickBot="1" x14ac:dyDescent="0.4">
      <c r="A34" s="133"/>
      <c r="B34" s="114"/>
      <c r="C34" s="114"/>
      <c r="E34" s="115"/>
      <c r="F34" s="115"/>
      <c r="G34" s="116"/>
      <c r="H34" s="116"/>
      <c r="I34" s="104"/>
      <c r="J34" s="115"/>
      <c r="K34" s="115"/>
      <c r="L34" s="115"/>
      <c r="M34" s="116"/>
      <c r="N34" s="116"/>
      <c r="P34" s="117"/>
      <c r="S34" s="113"/>
      <c r="T34" s="431"/>
      <c r="V34" s="134"/>
      <c r="W34" s="431"/>
    </row>
    <row r="35" spans="1:23" ht="33.75" customHeight="1" thickBot="1" x14ac:dyDescent="0.4">
      <c r="A35" s="1343" t="s">
        <v>298</v>
      </c>
      <c r="B35" s="1344"/>
      <c r="C35" s="1344"/>
      <c r="D35" s="1345"/>
      <c r="E35" s="1346">
        <f>VLOOKUP(B33,'EXTRAUrbano.Piano inv. forn '!$D$41:$AB$76,17,FALSE)</f>
        <v>0</v>
      </c>
      <c r="F35" s="1347"/>
      <c r="G35" s="1347"/>
      <c r="H35" s="1348"/>
      <c r="I35" s="104"/>
      <c r="J35" s="1343" t="s">
        <v>53</v>
      </c>
      <c r="K35" s="1353"/>
      <c r="L35" s="1344"/>
      <c r="M35" s="1346">
        <f>VLOOKUP(B33,'EXTRAUrbano.Piano inv. forn '!$D$41:$AB$76,19,FALSE)</f>
        <v>0</v>
      </c>
      <c r="N35" s="1348"/>
      <c r="O35" s="130"/>
      <c r="P35" s="161" t="s">
        <v>299</v>
      </c>
      <c r="Q35" s="135">
        <f>M35+E35</f>
        <v>0</v>
      </c>
      <c r="S35" s="163" t="s">
        <v>300</v>
      </c>
      <c r="T35" s="1171"/>
      <c r="U35" s="1173"/>
      <c r="V35" s="134"/>
      <c r="W35" s="431"/>
    </row>
    <row r="36" spans="1:23" ht="33.75" customHeight="1" thickBot="1" x14ac:dyDescent="0.4">
      <c r="A36" s="136"/>
      <c r="B36" s="137"/>
      <c r="C36" s="137"/>
      <c r="D36" s="137"/>
      <c r="E36" s="138"/>
      <c r="F36" s="138"/>
      <c r="G36" s="138"/>
      <c r="H36" s="138"/>
      <c r="I36" s="104"/>
      <c r="J36" s="115"/>
      <c r="K36" s="115"/>
      <c r="L36" s="115"/>
      <c r="M36" s="138"/>
      <c r="N36" s="138"/>
      <c r="O36" s="130"/>
      <c r="P36" s="113"/>
      <c r="Q36" s="130"/>
      <c r="S36" s="113"/>
      <c r="T36" s="114"/>
      <c r="U36" s="114"/>
      <c r="V36" s="134"/>
      <c r="W36" s="431"/>
    </row>
    <row r="37" spans="1:23" s="166" customFormat="1" ht="72" customHeight="1" x14ac:dyDescent="0.35">
      <c r="A37" s="1326" t="s">
        <v>301</v>
      </c>
      <c r="B37" s="1328" t="s">
        <v>302</v>
      </c>
      <c r="C37" s="1328" t="s">
        <v>303</v>
      </c>
      <c r="D37" s="156" t="s">
        <v>304</v>
      </c>
      <c r="E37" s="157" t="s">
        <v>305</v>
      </c>
      <c r="F37" s="156" t="s">
        <v>306</v>
      </c>
      <c r="G37" s="156" t="s">
        <v>307</v>
      </c>
      <c r="H37" s="158" t="s">
        <v>268</v>
      </c>
      <c r="I37" s="158" t="s">
        <v>308</v>
      </c>
      <c r="J37" s="158" t="s">
        <v>309</v>
      </c>
      <c r="K37" s="158" t="s">
        <v>818</v>
      </c>
      <c r="L37" s="158" t="s">
        <v>310</v>
      </c>
      <c r="M37" s="158" t="s">
        <v>311</v>
      </c>
      <c r="N37" s="158" t="s">
        <v>312</v>
      </c>
      <c r="O37" s="158" t="s">
        <v>313</v>
      </c>
      <c r="P37" s="158" t="s">
        <v>314</v>
      </c>
      <c r="Q37" s="158" t="s">
        <v>315</v>
      </c>
      <c r="R37" s="158" t="s">
        <v>316</v>
      </c>
      <c r="S37" s="158" t="s">
        <v>317</v>
      </c>
      <c r="T37" s="158" t="s">
        <v>819</v>
      </c>
      <c r="U37" s="159" t="s">
        <v>319</v>
      </c>
      <c r="V37" s="438"/>
    </row>
    <row r="38" spans="1:23" s="166" customFormat="1" ht="36.5" thickBot="1" x14ac:dyDescent="0.4">
      <c r="A38" s="1351"/>
      <c r="B38" s="1352"/>
      <c r="C38" s="1352"/>
      <c r="D38" s="160" t="s">
        <v>320</v>
      </c>
      <c r="E38" s="160" t="s">
        <v>333</v>
      </c>
      <c r="F38" s="160" t="s">
        <v>322</v>
      </c>
      <c r="G38" s="160" t="s">
        <v>322</v>
      </c>
      <c r="H38" s="160" t="s">
        <v>28</v>
      </c>
      <c r="I38" s="160" t="s">
        <v>334</v>
      </c>
      <c r="J38" s="160" t="s">
        <v>323</v>
      </c>
      <c r="K38" s="160" t="s">
        <v>324</v>
      </c>
      <c r="L38" s="160" t="s">
        <v>324</v>
      </c>
      <c r="M38" s="160" t="s">
        <v>325</v>
      </c>
      <c r="N38" s="160" t="s">
        <v>324</v>
      </c>
      <c r="O38" s="160" t="s">
        <v>326</v>
      </c>
      <c r="P38" s="160" t="s">
        <v>820</v>
      </c>
      <c r="Q38" s="160" t="s">
        <v>327</v>
      </c>
      <c r="R38" s="160" t="s">
        <v>328</v>
      </c>
      <c r="S38" s="160" t="s">
        <v>329</v>
      </c>
      <c r="T38" s="160" t="s">
        <v>329</v>
      </c>
      <c r="U38" s="439"/>
      <c r="V38" s="438"/>
    </row>
    <row r="39" spans="1:23" ht="15" customHeight="1" x14ac:dyDescent="0.35">
      <c r="A39" s="1349" t="str">
        <f>B33</f>
        <v>Extra-urb.m.1</v>
      </c>
      <c r="B39" s="144">
        <v>1</v>
      </c>
      <c r="C39" s="185"/>
      <c r="D39" s="119"/>
      <c r="E39" s="119"/>
      <c r="F39" s="185"/>
      <c r="G39" s="440"/>
      <c r="H39" s="120"/>
      <c r="I39" s="441"/>
      <c r="J39" s="442"/>
      <c r="K39" s="442"/>
      <c r="L39" s="443"/>
      <c r="M39" s="441"/>
      <c r="N39" s="443"/>
      <c r="O39" s="148"/>
      <c r="P39" s="148"/>
      <c r="Q39" s="441"/>
      <c r="R39" s="441"/>
      <c r="S39" s="441"/>
      <c r="T39" s="441"/>
      <c r="U39" s="444"/>
      <c r="V39" s="437"/>
    </row>
    <row r="40" spans="1:23" x14ac:dyDescent="0.35">
      <c r="A40" s="1349"/>
      <c r="B40" s="145">
        <v>2</v>
      </c>
      <c r="C40" s="118"/>
      <c r="D40" s="112"/>
      <c r="E40" s="112"/>
      <c r="F40" s="118"/>
      <c r="G40" s="445"/>
      <c r="H40" s="118"/>
      <c r="I40" s="428"/>
      <c r="J40" s="446"/>
      <c r="K40" s="446"/>
      <c r="L40" s="447"/>
      <c r="M40" s="428"/>
      <c r="N40" s="447"/>
      <c r="O40" s="139"/>
      <c r="P40" s="139"/>
      <c r="Q40" s="428"/>
      <c r="R40" s="428" t="s">
        <v>330</v>
      </c>
      <c r="S40" s="428"/>
      <c r="T40" s="428"/>
      <c r="U40" s="448"/>
      <c r="V40" s="437"/>
    </row>
    <row r="41" spans="1:23" x14ac:dyDescent="0.35">
      <c r="A41" s="1349"/>
      <c r="B41" s="145">
        <v>3</v>
      </c>
      <c r="C41" s="118"/>
      <c r="D41" s="112"/>
      <c r="E41" s="112"/>
      <c r="F41" s="118"/>
      <c r="G41" s="445"/>
      <c r="H41" s="118"/>
      <c r="I41" s="428"/>
      <c r="J41" s="446"/>
      <c r="K41" s="446"/>
      <c r="L41" s="447"/>
      <c r="M41" s="428"/>
      <c r="N41" s="447"/>
      <c r="O41" s="139"/>
      <c r="P41" s="139"/>
      <c r="Q41" s="428"/>
      <c r="R41" s="428"/>
      <c r="S41" s="428"/>
      <c r="T41" s="428"/>
      <c r="U41" s="448"/>
      <c r="V41" s="437"/>
    </row>
    <row r="42" spans="1:23" x14ac:dyDescent="0.35">
      <c r="A42" s="1349"/>
      <c r="B42" s="145">
        <v>4</v>
      </c>
      <c r="C42" s="118"/>
      <c r="D42" s="112"/>
      <c r="E42" s="112"/>
      <c r="F42" s="118"/>
      <c r="G42" s="445"/>
      <c r="H42" s="118"/>
      <c r="I42" s="428"/>
      <c r="J42" s="446"/>
      <c r="K42" s="446"/>
      <c r="L42" s="447"/>
      <c r="M42" s="428"/>
      <c r="N42" s="447"/>
      <c r="O42" s="139"/>
      <c r="P42" s="139"/>
      <c r="Q42" s="428"/>
      <c r="R42" s="428"/>
      <c r="S42" s="428"/>
      <c r="T42" s="428"/>
      <c r="U42" s="448"/>
      <c r="V42" s="437"/>
    </row>
    <row r="43" spans="1:23" x14ac:dyDescent="0.35">
      <c r="A43" s="1349"/>
      <c r="B43" s="145">
        <v>5</v>
      </c>
      <c r="C43" s="118"/>
      <c r="D43" s="112"/>
      <c r="E43" s="112"/>
      <c r="F43" s="118"/>
      <c r="G43" s="445"/>
      <c r="H43" s="118"/>
      <c r="I43" s="428"/>
      <c r="J43" s="446"/>
      <c r="K43" s="446"/>
      <c r="L43" s="447"/>
      <c r="M43" s="428"/>
      <c r="N43" s="447"/>
      <c r="O43" s="139"/>
      <c r="P43" s="139"/>
      <c r="Q43" s="428"/>
      <c r="R43" s="428"/>
      <c r="S43" s="428"/>
      <c r="T43" s="428"/>
      <c r="U43" s="448"/>
      <c r="V43" s="437"/>
    </row>
    <row r="44" spans="1:23" x14ac:dyDescent="0.35">
      <c r="A44" s="1349"/>
      <c r="B44" s="145">
        <v>6</v>
      </c>
      <c r="C44" s="118"/>
      <c r="D44" s="112"/>
      <c r="E44" s="112"/>
      <c r="F44" s="118"/>
      <c r="G44" s="445"/>
      <c r="H44" s="118"/>
      <c r="I44" s="428"/>
      <c r="J44" s="446"/>
      <c r="K44" s="446"/>
      <c r="L44" s="447"/>
      <c r="M44" s="428"/>
      <c r="N44" s="447"/>
      <c r="O44" s="139"/>
      <c r="P44" s="139"/>
      <c r="Q44" s="428"/>
      <c r="R44" s="428"/>
      <c r="S44" s="428"/>
      <c r="T44" s="428"/>
      <c r="U44" s="448"/>
      <c r="V44" s="437"/>
    </row>
    <row r="45" spans="1:23" x14ac:dyDescent="0.35">
      <c r="A45" s="1349"/>
      <c r="B45" s="145">
        <v>7</v>
      </c>
      <c r="C45" s="118"/>
      <c r="D45" s="112"/>
      <c r="E45" s="112"/>
      <c r="F45" s="118"/>
      <c r="G45" s="445"/>
      <c r="H45" s="118"/>
      <c r="I45" s="428"/>
      <c r="J45" s="446"/>
      <c r="K45" s="446"/>
      <c r="L45" s="447"/>
      <c r="M45" s="428"/>
      <c r="N45" s="447"/>
      <c r="O45" s="139"/>
      <c r="P45" s="139"/>
      <c r="Q45" s="428"/>
      <c r="R45" s="428"/>
      <c r="S45" s="428"/>
      <c r="T45" s="428"/>
      <c r="U45" s="448"/>
      <c r="V45" s="437"/>
    </row>
    <row r="46" spans="1:23" x14ac:dyDescent="0.35">
      <c r="A46" s="1349"/>
      <c r="B46" s="145">
        <v>8</v>
      </c>
      <c r="C46" s="118"/>
      <c r="D46" s="112"/>
      <c r="E46" s="112"/>
      <c r="F46" s="118"/>
      <c r="G46" s="445"/>
      <c r="H46" s="118"/>
      <c r="I46" s="428"/>
      <c r="J46" s="446"/>
      <c r="K46" s="446"/>
      <c r="L46" s="447"/>
      <c r="M46" s="428"/>
      <c r="N46" s="447"/>
      <c r="O46" s="139"/>
      <c r="P46" s="139"/>
      <c r="Q46" s="428"/>
      <c r="R46" s="428"/>
      <c r="S46" s="428"/>
      <c r="T46" s="428"/>
      <c r="U46" s="448"/>
      <c r="V46" s="437"/>
    </row>
    <row r="47" spans="1:23" x14ac:dyDescent="0.35">
      <c r="A47" s="1349"/>
      <c r="B47" s="145">
        <v>9</v>
      </c>
      <c r="C47" s="118"/>
      <c r="D47" s="112"/>
      <c r="E47" s="112"/>
      <c r="F47" s="118"/>
      <c r="G47" s="445"/>
      <c r="H47" s="118"/>
      <c r="I47" s="428"/>
      <c r="J47" s="446"/>
      <c r="K47" s="446"/>
      <c r="L47" s="447"/>
      <c r="M47" s="428"/>
      <c r="N47" s="447"/>
      <c r="O47" s="139"/>
      <c r="P47" s="139"/>
      <c r="Q47" s="428"/>
      <c r="R47" s="428"/>
      <c r="S47" s="428"/>
      <c r="T47" s="428"/>
      <c r="U47" s="448"/>
      <c r="V47" s="437"/>
    </row>
    <row r="48" spans="1:23" ht="15" thickBot="1" x14ac:dyDescent="0.4">
      <c r="A48" s="1350"/>
      <c r="B48" s="146">
        <v>10</v>
      </c>
      <c r="C48" s="132"/>
      <c r="D48" s="131"/>
      <c r="E48" s="131"/>
      <c r="F48" s="132"/>
      <c r="G48" s="449"/>
      <c r="H48" s="132"/>
      <c r="I48" s="450"/>
      <c r="J48" s="451"/>
      <c r="K48" s="451"/>
      <c r="L48" s="452"/>
      <c r="M48" s="450"/>
      <c r="N48" s="452"/>
      <c r="O48" s="140"/>
      <c r="P48" s="140"/>
      <c r="Q48" s="450"/>
      <c r="R48" s="450"/>
      <c r="S48" s="450"/>
      <c r="T48" s="450"/>
      <c r="U48" s="453"/>
      <c r="V48" s="437"/>
    </row>
    <row r="49" spans="1:23" ht="25" thickBot="1" x14ac:dyDescent="0.4">
      <c r="A49" s="564"/>
      <c r="C49" s="565"/>
      <c r="D49" s="566"/>
      <c r="E49" s="424" t="s">
        <v>331</v>
      </c>
      <c r="F49" s="425">
        <f>COUNTA(F39:F48)</f>
        <v>0</v>
      </c>
      <c r="G49" s="426">
        <f>COUNTA(G39:G48)</f>
        <v>0</v>
      </c>
      <c r="H49" s="565"/>
      <c r="I49" s="431"/>
      <c r="J49" s="567"/>
      <c r="K49" s="567"/>
      <c r="L49" s="568"/>
      <c r="M49" s="1354" t="s">
        <v>563</v>
      </c>
      <c r="N49" s="1355"/>
      <c r="O49" s="747">
        <f>SUM(O39:O48)</f>
        <v>0</v>
      </c>
      <c r="P49" s="748">
        <f>SUM(P39:P48)</f>
        <v>0</v>
      </c>
      <c r="Q49" s="431"/>
      <c r="S49" s="113"/>
      <c r="T49" s="117"/>
      <c r="U49" s="531"/>
      <c r="V49" s="455"/>
    </row>
    <row r="50" spans="1:23" ht="15" thickBot="1" x14ac:dyDescent="0.4">
      <c r="A50" s="456"/>
      <c r="B50" s="457"/>
      <c r="C50" s="407"/>
      <c r="D50" s="407"/>
      <c r="E50" s="407"/>
      <c r="F50" s="457"/>
      <c r="G50" s="407"/>
      <c r="H50" s="407"/>
      <c r="I50" s="457"/>
      <c r="J50" s="457"/>
      <c r="K50" s="457"/>
      <c r="L50" s="407"/>
      <c r="M50" s="407"/>
      <c r="N50" s="407"/>
      <c r="O50" s="407"/>
      <c r="P50" s="407"/>
      <c r="Q50" s="407"/>
      <c r="R50" s="407"/>
      <c r="S50" s="407"/>
      <c r="T50" s="458"/>
      <c r="U50" s="407"/>
      <c r="V50" s="459"/>
    </row>
    <row r="51" spans="1:23" ht="15" thickBot="1" x14ac:dyDescent="0.4">
      <c r="A51" s="432"/>
      <c r="B51" s="433"/>
      <c r="C51" s="434"/>
      <c r="D51" s="434"/>
      <c r="E51" s="434"/>
      <c r="F51" s="433"/>
      <c r="G51" s="434"/>
      <c r="H51" s="434"/>
      <c r="I51" s="433"/>
      <c r="J51" s="433"/>
      <c r="K51" s="433"/>
      <c r="L51" s="434"/>
      <c r="M51" s="434"/>
      <c r="N51" s="434"/>
      <c r="O51" s="434"/>
      <c r="P51" s="434"/>
      <c r="Q51" s="434"/>
      <c r="R51" s="434"/>
      <c r="S51" s="434"/>
      <c r="T51" s="434"/>
      <c r="U51" s="434"/>
      <c r="V51" s="435"/>
    </row>
    <row r="52" spans="1:23" ht="36" customHeight="1" thickBot="1" x14ac:dyDescent="0.4">
      <c r="A52" s="155" t="s">
        <v>9</v>
      </c>
      <c r="B52" s="1317" t="s">
        <v>104</v>
      </c>
      <c r="C52" s="1318"/>
      <c r="E52" s="1312" t="s">
        <v>294</v>
      </c>
      <c r="F52" s="1314"/>
      <c r="G52" s="1315">
        <f>VLOOKUP(B52,'EXTRAUrbano.Piano inv. forn '!$D$41:$AB$76,3,FALSE)</f>
        <v>0</v>
      </c>
      <c r="H52" s="1316"/>
      <c r="I52" s="104"/>
      <c r="J52" s="1312" t="s">
        <v>295</v>
      </c>
      <c r="K52" s="1313"/>
      <c r="L52" s="1314"/>
      <c r="M52" s="1315">
        <f>VLOOKUP(B52,'EXTRAUrbano.Piano inv. forn '!$D$41:$AB$76,4,FALSE)</f>
        <v>0</v>
      </c>
      <c r="N52" s="1316"/>
      <c r="P52" s="162" t="s">
        <v>296</v>
      </c>
      <c r="Q52" s="436"/>
      <c r="S52" s="163" t="s">
        <v>297</v>
      </c>
      <c r="T52" s="1171"/>
      <c r="U52" s="1173"/>
      <c r="V52" s="437"/>
    </row>
    <row r="53" spans="1:23" ht="13.5" customHeight="1" thickBot="1" x14ac:dyDescent="0.4">
      <c r="A53" s="133"/>
      <c r="B53" s="114"/>
      <c r="C53" s="114"/>
      <c r="E53" s="115"/>
      <c r="F53" s="115"/>
      <c r="G53" s="116"/>
      <c r="H53" s="116"/>
      <c r="I53" s="104"/>
      <c r="J53" s="115"/>
      <c r="K53" s="115"/>
      <c r="L53" s="115"/>
      <c r="M53" s="116"/>
      <c r="N53" s="116"/>
      <c r="P53" s="117"/>
      <c r="S53" s="113"/>
      <c r="T53" s="431"/>
      <c r="V53" s="134"/>
      <c r="W53" s="431"/>
    </row>
    <row r="54" spans="1:23" ht="33.75" customHeight="1" thickBot="1" x14ac:dyDescent="0.4">
      <c r="A54" s="1343" t="s">
        <v>298</v>
      </c>
      <c r="B54" s="1344"/>
      <c r="C54" s="1344"/>
      <c r="D54" s="1345"/>
      <c r="E54" s="1346">
        <f>VLOOKUP(B52,'EXTRAUrbano.Piano inv. forn '!$D$41:$AB$76,17,FALSE)</f>
        <v>0</v>
      </c>
      <c r="F54" s="1347"/>
      <c r="G54" s="1347"/>
      <c r="H54" s="1348"/>
      <c r="I54" s="104"/>
      <c r="J54" s="1343" t="s">
        <v>53</v>
      </c>
      <c r="K54" s="1353"/>
      <c r="L54" s="1344"/>
      <c r="M54" s="1346">
        <f>VLOOKUP(B52,'EXTRAUrbano.Piano inv. forn '!$D$41:$AB$76,19,FALSE)</f>
        <v>0</v>
      </c>
      <c r="N54" s="1348"/>
      <c r="O54" s="130"/>
      <c r="P54" s="161" t="s">
        <v>299</v>
      </c>
      <c r="Q54" s="135">
        <f>M54+E54</f>
        <v>0</v>
      </c>
      <c r="S54" s="163" t="s">
        <v>300</v>
      </c>
      <c r="T54" s="1171"/>
      <c r="U54" s="1173"/>
      <c r="V54" s="134"/>
      <c r="W54" s="431"/>
    </row>
    <row r="55" spans="1:23" ht="33.75" customHeight="1" thickBot="1" x14ac:dyDescent="0.4">
      <c r="A55" s="136"/>
      <c r="B55" s="137"/>
      <c r="C55" s="137"/>
      <c r="D55" s="137"/>
      <c r="E55" s="138"/>
      <c r="F55" s="138"/>
      <c r="G55" s="138"/>
      <c r="H55" s="138"/>
      <c r="I55" s="104"/>
      <c r="J55" s="115"/>
      <c r="K55" s="115"/>
      <c r="L55" s="115"/>
      <c r="M55" s="138"/>
      <c r="N55" s="138"/>
      <c r="O55" s="130"/>
      <c r="P55" s="113"/>
      <c r="Q55" s="130"/>
      <c r="S55" s="113"/>
      <c r="T55" s="114"/>
      <c r="U55" s="114"/>
      <c r="V55" s="134"/>
      <c r="W55" s="431"/>
    </row>
    <row r="56" spans="1:23" s="166" customFormat="1" ht="72" customHeight="1" x14ac:dyDescent="0.35">
      <c r="A56" s="1326" t="s">
        <v>301</v>
      </c>
      <c r="B56" s="1328" t="s">
        <v>302</v>
      </c>
      <c r="C56" s="1328" t="s">
        <v>303</v>
      </c>
      <c r="D56" s="156" t="s">
        <v>304</v>
      </c>
      <c r="E56" s="157" t="s">
        <v>305</v>
      </c>
      <c r="F56" s="156" t="s">
        <v>306</v>
      </c>
      <c r="G56" s="156" t="s">
        <v>307</v>
      </c>
      <c r="H56" s="158" t="s">
        <v>268</v>
      </c>
      <c r="I56" s="158" t="s">
        <v>308</v>
      </c>
      <c r="J56" s="158" t="s">
        <v>309</v>
      </c>
      <c r="K56" s="158" t="s">
        <v>818</v>
      </c>
      <c r="L56" s="158" t="s">
        <v>310</v>
      </c>
      <c r="M56" s="158" t="s">
        <v>311</v>
      </c>
      <c r="N56" s="158" t="s">
        <v>312</v>
      </c>
      <c r="O56" s="158" t="s">
        <v>313</v>
      </c>
      <c r="P56" s="158" t="s">
        <v>314</v>
      </c>
      <c r="Q56" s="158" t="s">
        <v>315</v>
      </c>
      <c r="R56" s="158" t="s">
        <v>316</v>
      </c>
      <c r="S56" s="158" t="s">
        <v>317</v>
      </c>
      <c r="T56" s="158" t="s">
        <v>819</v>
      </c>
      <c r="U56" s="159" t="s">
        <v>319</v>
      </c>
      <c r="V56" s="438"/>
    </row>
    <row r="57" spans="1:23" s="166" customFormat="1" ht="36.5" thickBot="1" x14ac:dyDescent="0.4">
      <c r="A57" s="1351"/>
      <c r="B57" s="1352"/>
      <c r="C57" s="1352"/>
      <c r="D57" s="160" t="s">
        <v>320</v>
      </c>
      <c r="E57" s="160" t="s">
        <v>333</v>
      </c>
      <c r="F57" s="160" t="s">
        <v>322</v>
      </c>
      <c r="G57" s="160" t="s">
        <v>322</v>
      </c>
      <c r="H57" s="160" t="s">
        <v>28</v>
      </c>
      <c r="I57" s="160" t="s">
        <v>334</v>
      </c>
      <c r="J57" s="160" t="s">
        <v>323</v>
      </c>
      <c r="K57" s="160" t="s">
        <v>324</v>
      </c>
      <c r="L57" s="160" t="s">
        <v>324</v>
      </c>
      <c r="M57" s="160" t="s">
        <v>325</v>
      </c>
      <c r="N57" s="160" t="s">
        <v>324</v>
      </c>
      <c r="O57" s="160" t="s">
        <v>326</v>
      </c>
      <c r="P57" s="160" t="s">
        <v>820</v>
      </c>
      <c r="Q57" s="160" t="s">
        <v>327</v>
      </c>
      <c r="R57" s="160" t="s">
        <v>328</v>
      </c>
      <c r="S57" s="160" t="s">
        <v>329</v>
      </c>
      <c r="T57" s="160" t="s">
        <v>329</v>
      </c>
      <c r="U57" s="439"/>
      <c r="V57" s="438"/>
    </row>
    <row r="58" spans="1:23" ht="15" customHeight="1" x14ac:dyDescent="0.35">
      <c r="A58" s="1349" t="str">
        <f>B52</f>
        <v>Extra-urb.m.1</v>
      </c>
      <c r="B58" s="144">
        <v>1</v>
      </c>
      <c r="C58" s="185"/>
      <c r="D58" s="119"/>
      <c r="E58" s="119"/>
      <c r="F58" s="185"/>
      <c r="G58" s="440"/>
      <c r="H58" s="120"/>
      <c r="I58" s="441"/>
      <c r="J58" s="442"/>
      <c r="K58" s="442"/>
      <c r="L58" s="443"/>
      <c r="M58" s="441"/>
      <c r="N58" s="443"/>
      <c r="O58" s="148"/>
      <c r="P58" s="148"/>
      <c r="Q58" s="441"/>
      <c r="R58" s="441"/>
      <c r="S58" s="441"/>
      <c r="T58" s="441"/>
      <c r="U58" s="444"/>
      <c r="V58" s="437"/>
    </row>
    <row r="59" spans="1:23" x14ac:dyDescent="0.35">
      <c r="A59" s="1349"/>
      <c r="B59" s="145">
        <v>2</v>
      </c>
      <c r="C59" s="118"/>
      <c r="D59" s="112"/>
      <c r="E59" s="112"/>
      <c r="F59" s="118"/>
      <c r="G59" s="445"/>
      <c r="H59" s="118"/>
      <c r="I59" s="428"/>
      <c r="J59" s="446"/>
      <c r="K59" s="446"/>
      <c r="L59" s="447"/>
      <c r="M59" s="428"/>
      <c r="N59" s="447"/>
      <c r="O59" s="139"/>
      <c r="P59" s="139"/>
      <c r="Q59" s="428"/>
      <c r="R59" s="428" t="s">
        <v>330</v>
      </c>
      <c r="S59" s="428"/>
      <c r="T59" s="428"/>
      <c r="U59" s="448"/>
      <c r="V59" s="437"/>
    </row>
    <row r="60" spans="1:23" x14ac:dyDescent="0.35">
      <c r="A60" s="1349"/>
      <c r="B60" s="145">
        <v>3</v>
      </c>
      <c r="C60" s="118"/>
      <c r="D60" s="112"/>
      <c r="E60" s="112"/>
      <c r="F60" s="118"/>
      <c r="G60" s="445"/>
      <c r="H60" s="118"/>
      <c r="I60" s="428"/>
      <c r="J60" s="446"/>
      <c r="K60" s="446"/>
      <c r="L60" s="447"/>
      <c r="M60" s="428"/>
      <c r="N60" s="447"/>
      <c r="O60" s="139"/>
      <c r="P60" s="139"/>
      <c r="Q60" s="428"/>
      <c r="R60" s="428"/>
      <c r="S60" s="428"/>
      <c r="T60" s="428"/>
      <c r="U60" s="448"/>
      <c r="V60" s="437"/>
    </row>
    <row r="61" spans="1:23" x14ac:dyDescent="0.35">
      <c r="A61" s="1349"/>
      <c r="B61" s="145">
        <v>4</v>
      </c>
      <c r="C61" s="118"/>
      <c r="D61" s="112"/>
      <c r="E61" s="112"/>
      <c r="F61" s="118"/>
      <c r="G61" s="445"/>
      <c r="H61" s="118"/>
      <c r="I61" s="428"/>
      <c r="J61" s="446"/>
      <c r="K61" s="446"/>
      <c r="L61" s="447"/>
      <c r="M61" s="428"/>
      <c r="N61" s="447"/>
      <c r="O61" s="139"/>
      <c r="P61" s="139"/>
      <c r="Q61" s="428"/>
      <c r="R61" s="428"/>
      <c r="S61" s="428"/>
      <c r="T61" s="428"/>
      <c r="U61" s="448"/>
      <c r="V61" s="437"/>
    </row>
    <row r="62" spans="1:23" x14ac:dyDescent="0.35">
      <c r="A62" s="1349"/>
      <c r="B62" s="145">
        <v>5</v>
      </c>
      <c r="C62" s="118"/>
      <c r="D62" s="112"/>
      <c r="E62" s="112"/>
      <c r="F62" s="118"/>
      <c r="G62" s="445"/>
      <c r="H62" s="118"/>
      <c r="I62" s="428"/>
      <c r="J62" s="446"/>
      <c r="K62" s="446"/>
      <c r="L62" s="447"/>
      <c r="M62" s="428"/>
      <c r="N62" s="447"/>
      <c r="O62" s="139"/>
      <c r="P62" s="139"/>
      <c r="Q62" s="428"/>
      <c r="R62" s="428"/>
      <c r="S62" s="428"/>
      <c r="T62" s="428"/>
      <c r="U62" s="448"/>
      <c r="V62" s="437"/>
    </row>
    <row r="63" spans="1:23" x14ac:dyDescent="0.35">
      <c r="A63" s="1349"/>
      <c r="B63" s="145">
        <v>6</v>
      </c>
      <c r="C63" s="118"/>
      <c r="D63" s="112"/>
      <c r="E63" s="112"/>
      <c r="F63" s="118"/>
      <c r="G63" s="445"/>
      <c r="H63" s="118"/>
      <c r="I63" s="428"/>
      <c r="J63" s="446"/>
      <c r="K63" s="446"/>
      <c r="L63" s="447"/>
      <c r="M63" s="428"/>
      <c r="N63" s="447"/>
      <c r="O63" s="139"/>
      <c r="P63" s="139"/>
      <c r="Q63" s="428"/>
      <c r="R63" s="428"/>
      <c r="S63" s="428"/>
      <c r="T63" s="428"/>
      <c r="U63" s="448"/>
      <c r="V63" s="437"/>
    </row>
    <row r="64" spans="1:23" x14ac:dyDescent="0.35">
      <c r="A64" s="1349"/>
      <c r="B64" s="145">
        <v>7</v>
      </c>
      <c r="C64" s="118"/>
      <c r="D64" s="112"/>
      <c r="E64" s="112"/>
      <c r="F64" s="118"/>
      <c r="G64" s="445"/>
      <c r="H64" s="118"/>
      <c r="I64" s="428"/>
      <c r="J64" s="446"/>
      <c r="K64" s="446"/>
      <c r="L64" s="447"/>
      <c r="M64" s="428"/>
      <c r="N64" s="447"/>
      <c r="O64" s="139"/>
      <c r="P64" s="139"/>
      <c r="Q64" s="428"/>
      <c r="R64" s="428"/>
      <c r="S64" s="428"/>
      <c r="T64" s="428"/>
      <c r="U64" s="448"/>
      <c r="V64" s="437"/>
    </row>
    <row r="65" spans="1:23" x14ac:dyDescent="0.35">
      <c r="A65" s="1349"/>
      <c r="B65" s="145">
        <v>8</v>
      </c>
      <c r="C65" s="118"/>
      <c r="D65" s="112"/>
      <c r="E65" s="112"/>
      <c r="F65" s="118"/>
      <c r="G65" s="445"/>
      <c r="H65" s="118"/>
      <c r="I65" s="428"/>
      <c r="J65" s="446"/>
      <c r="K65" s="446"/>
      <c r="L65" s="447"/>
      <c r="M65" s="428"/>
      <c r="N65" s="447"/>
      <c r="O65" s="139"/>
      <c r="P65" s="139"/>
      <c r="Q65" s="428"/>
      <c r="R65" s="428"/>
      <c r="S65" s="428"/>
      <c r="T65" s="428"/>
      <c r="U65" s="448"/>
      <c r="V65" s="437"/>
    </row>
    <row r="66" spans="1:23" x14ac:dyDescent="0.35">
      <c r="A66" s="1349"/>
      <c r="B66" s="145">
        <v>9</v>
      </c>
      <c r="C66" s="118"/>
      <c r="D66" s="112"/>
      <c r="E66" s="112"/>
      <c r="F66" s="118"/>
      <c r="G66" s="445"/>
      <c r="H66" s="118"/>
      <c r="I66" s="428"/>
      <c r="J66" s="446"/>
      <c r="K66" s="446"/>
      <c r="L66" s="447"/>
      <c r="M66" s="428"/>
      <c r="N66" s="447"/>
      <c r="O66" s="139"/>
      <c r="P66" s="139"/>
      <c r="Q66" s="428"/>
      <c r="R66" s="428"/>
      <c r="S66" s="428"/>
      <c r="T66" s="428"/>
      <c r="U66" s="448"/>
      <c r="V66" s="437"/>
    </row>
    <row r="67" spans="1:23" ht="15" thickBot="1" x14ac:dyDescent="0.4">
      <c r="A67" s="1350"/>
      <c r="B67" s="146">
        <v>10</v>
      </c>
      <c r="C67" s="132"/>
      <c r="D67" s="131"/>
      <c r="E67" s="131"/>
      <c r="F67" s="132"/>
      <c r="G67" s="449"/>
      <c r="H67" s="132"/>
      <c r="I67" s="450"/>
      <c r="J67" s="451"/>
      <c r="K67" s="451"/>
      <c r="L67" s="452"/>
      <c r="M67" s="450"/>
      <c r="N67" s="452"/>
      <c r="O67" s="140"/>
      <c r="P67" s="140"/>
      <c r="Q67" s="450"/>
      <c r="R67" s="450"/>
      <c r="S67" s="450"/>
      <c r="T67" s="450"/>
      <c r="U67" s="453"/>
      <c r="V67" s="437"/>
    </row>
    <row r="68" spans="1:23" ht="25" thickBot="1" x14ac:dyDescent="0.4">
      <c r="A68" s="564"/>
      <c r="C68" s="565"/>
      <c r="D68" s="566"/>
      <c r="E68" s="424" t="s">
        <v>331</v>
      </c>
      <c r="F68" s="425">
        <f>COUNTA(F58:F67)</f>
        <v>0</v>
      </c>
      <c r="G68" s="426">
        <f>COUNTA(G58:G67)</f>
        <v>0</v>
      </c>
      <c r="H68" s="565"/>
      <c r="I68" s="431"/>
      <c r="J68" s="567"/>
      <c r="K68" s="567"/>
      <c r="L68" s="568"/>
      <c r="M68" s="1354" t="s">
        <v>563</v>
      </c>
      <c r="N68" s="1355"/>
      <c r="O68" s="747">
        <f>SUM(O58:O67)</f>
        <v>0</v>
      </c>
      <c r="P68" s="748">
        <f>SUM(P58:P67)</f>
        <v>0</v>
      </c>
      <c r="Q68" s="431"/>
      <c r="S68" s="113"/>
      <c r="T68" s="117"/>
      <c r="U68" s="531"/>
      <c r="V68" s="455"/>
    </row>
    <row r="69" spans="1:23" ht="15" thickBot="1" x14ac:dyDescent="0.4">
      <c r="A69" s="456"/>
      <c r="B69" s="457"/>
      <c r="C69" s="407"/>
      <c r="D69" s="407"/>
      <c r="E69" s="407"/>
      <c r="F69" s="457"/>
      <c r="G69" s="407"/>
      <c r="H69" s="407"/>
      <c r="I69" s="457"/>
      <c r="J69" s="457"/>
      <c r="K69" s="457"/>
      <c r="L69" s="407"/>
      <c r="M69" s="407"/>
      <c r="N69" s="407"/>
      <c r="O69" s="407"/>
      <c r="P69" s="407"/>
      <c r="Q69" s="407"/>
      <c r="R69" s="407"/>
      <c r="S69" s="407"/>
      <c r="T69" s="458"/>
      <c r="U69" s="407"/>
      <c r="V69" s="459"/>
    </row>
    <row r="70" spans="1:23" ht="15" thickBot="1" x14ac:dyDescent="0.4">
      <c r="A70" s="432"/>
      <c r="B70" s="433"/>
      <c r="C70" s="434"/>
      <c r="D70" s="434"/>
      <c r="E70" s="434"/>
      <c r="F70" s="433"/>
      <c r="G70" s="434"/>
      <c r="H70" s="434"/>
      <c r="I70" s="433"/>
      <c r="J70" s="433"/>
      <c r="K70" s="433"/>
      <c r="L70" s="434"/>
      <c r="M70" s="434"/>
      <c r="N70" s="434"/>
      <c r="O70" s="434"/>
      <c r="P70" s="434"/>
      <c r="Q70" s="434"/>
      <c r="R70" s="434"/>
      <c r="S70" s="434"/>
      <c r="T70" s="434"/>
      <c r="U70" s="434"/>
      <c r="V70" s="435"/>
    </row>
    <row r="71" spans="1:23" ht="36" customHeight="1" thickBot="1" x14ac:dyDescent="0.4">
      <c r="A71" s="155" t="s">
        <v>9</v>
      </c>
      <c r="B71" s="1317" t="s">
        <v>104</v>
      </c>
      <c r="C71" s="1318"/>
      <c r="E71" s="1312" t="s">
        <v>294</v>
      </c>
      <c r="F71" s="1314"/>
      <c r="G71" s="1315">
        <f>VLOOKUP(B71,'EXTRAUrbano.Piano inv. forn '!$D$41:$AB$76,3,FALSE)</f>
        <v>0</v>
      </c>
      <c r="H71" s="1316"/>
      <c r="I71" s="104"/>
      <c r="J71" s="1312" t="s">
        <v>295</v>
      </c>
      <c r="K71" s="1313"/>
      <c r="L71" s="1314"/>
      <c r="M71" s="1315">
        <f>VLOOKUP(B71,'EXTRAUrbano.Piano inv. forn '!$D$41:$AB$76,4,FALSE)</f>
        <v>0</v>
      </c>
      <c r="N71" s="1316"/>
      <c r="P71" s="162" t="s">
        <v>296</v>
      </c>
      <c r="Q71" s="436"/>
      <c r="S71" s="163" t="s">
        <v>297</v>
      </c>
      <c r="T71" s="1171"/>
      <c r="U71" s="1173"/>
      <c r="V71" s="437"/>
    </row>
    <row r="72" spans="1:23" ht="13.5" customHeight="1" thickBot="1" x14ac:dyDescent="0.4">
      <c r="A72" s="133"/>
      <c r="B72" s="114"/>
      <c r="C72" s="114"/>
      <c r="E72" s="115"/>
      <c r="F72" s="115"/>
      <c r="G72" s="116"/>
      <c r="H72" s="116"/>
      <c r="I72" s="104"/>
      <c r="J72" s="115"/>
      <c r="K72" s="115"/>
      <c r="L72" s="115"/>
      <c r="M72" s="116"/>
      <c r="N72" s="116"/>
      <c r="P72" s="117"/>
      <c r="S72" s="113"/>
      <c r="T72" s="431"/>
      <c r="V72" s="134"/>
      <c r="W72" s="431"/>
    </row>
    <row r="73" spans="1:23" ht="33.75" customHeight="1" thickBot="1" x14ac:dyDescent="0.4">
      <c r="A73" s="1343" t="s">
        <v>298</v>
      </c>
      <c r="B73" s="1344"/>
      <c r="C73" s="1344"/>
      <c r="D73" s="1345"/>
      <c r="E73" s="1346">
        <f>VLOOKUP(B71,'EXTRAUrbano.Piano inv. forn '!$D$41:$AB$76,17,FALSE)</f>
        <v>0</v>
      </c>
      <c r="F73" s="1347"/>
      <c r="G73" s="1347"/>
      <c r="H73" s="1348"/>
      <c r="I73" s="104"/>
      <c r="J73" s="1343" t="s">
        <v>53</v>
      </c>
      <c r="K73" s="1353"/>
      <c r="L73" s="1344"/>
      <c r="M73" s="1346">
        <f>VLOOKUP(B71,'EXTRAUrbano.Piano inv. forn '!$D$41:$AB$76,19,FALSE)</f>
        <v>0</v>
      </c>
      <c r="N73" s="1348"/>
      <c r="O73" s="130"/>
      <c r="P73" s="161" t="s">
        <v>299</v>
      </c>
      <c r="Q73" s="135">
        <f>M73+E73</f>
        <v>0</v>
      </c>
      <c r="S73" s="163" t="s">
        <v>300</v>
      </c>
      <c r="T73" s="1171"/>
      <c r="U73" s="1173"/>
      <c r="V73" s="134"/>
      <c r="W73" s="431"/>
    </row>
    <row r="74" spans="1:23" ht="33.75" customHeight="1" thickBot="1" x14ac:dyDescent="0.4">
      <c r="A74" s="136"/>
      <c r="B74" s="137"/>
      <c r="C74" s="137"/>
      <c r="D74" s="137"/>
      <c r="E74" s="138"/>
      <c r="F74" s="138"/>
      <c r="G74" s="138"/>
      <c r="H74" s="138"/>
      <c r="I74" s="104"/>
      <c r="J74" s="115"/>
      <c r="K74" s="115"/>
      <c r="L74" s="115"/>
      <c r="M74" s="138"/>
      <c r="N74" s="138"/>
      <c r="O74" s="130"/>
      <c r="P74" s="113"/>
      <c r="Q74" s="130"/>
      <c r="S74" s="113"/>
      <c r="T74" s="114"/>
      <c r="U74" s="114"/>
      <c r="V74" s="134"/>
      <c r="W74" s="431"/>
    </row>
    <row r="75" spans="1:23" s="166" customFormat="1" ht="72" customHeight="1" x14ac:dyDescent="0.35">
      <c r="A75" s="1326" t="s">
        <v>301</v>
      </c>
      <c r="B75" s="1328" t="s">
        <v>302</v>
      </c>
      <c r="C75" s="1328" t="s">
        <v>303</v>
      </c>
      <c r="D75" s="156" t="s">
        <v>304</v>
      </c>
      <c r="E75" s="157" t="s">
        <v>305</v>
      </c>
      <c r="F75" s="156" t="s">
        <v>306</v>
      </c>
      <c r="G75" s="156" t="s">
        <v>307</v>
      </c>
      <c r="H75" s="158" t="s">
        <v>268</v>
      </c>
      <c r="I75" s="158" t="s">
        <v>308</v>
      </c>
      <c r="J75" s="158" t="s">
        <v>309</v>
      </c>
      <c r="K75" s="158" t="s">
        <v>818</v>
      </c>
      <c r="L75" s="158" t="s">
        <v>310</v>
      </c>
      <c r="M75" s="158" t="s">
        <v>311</v>
      </c>
      <c r="N75" s="158" t="s">
        <v>312</v>
      </c>
      <c r="O75" s="158" t="s">
        <v>313</v>
      </c>
      <c r="P75" s="158" t="s">
        <v>314</v>
      </c>
      <c r="Q75" s="158" t="s">
        <v>315</v>
      </c>
      <c r="R75" s="158" t="s">
        <v>316</v>
      </c>
      <c r="S75" s="158" t="s">
        <v>317</v>
      </c>
      <c r="T75" s="158" t="s">
        <v>819</v>
      </c>
      <c r="U75" s="159" t="s">
        <v>319</v>
      </c>
      <c r="V75" s="438"/>
    </row>
    <row r="76" spans="1:23" s="166" customFormat="1" ht="36.5" thickBot="1" x14ac:dyDescent="0.4">
      <c r="A76" s="1351"/>
      <c r="B76" s="1352"/>
      <c r="C76" s="1352"/>
      <c r="D76" s="160" t="s">
        <v>320</v>
      </c>
      <c r="E76" s="160" t="s">
        <v>333</v>
      </c>
      <c r="F76" s="160" t="s">
        <v>322</v>
      </c>
      <c r="G76" s="160" t="s">
        <v>322</v>
      </c>
      <c r="H76" s="160" t="s">
        <v>28</v>
      </c>
      <c r="I76" s="160" t="s">
        <v>334</v>
      </c>
      <c r="J76" s="160" t="s">
        <v>323</v>
      </c>
      <c r="K76" s="160" t="s">
        <v>324</v>
      </c>
      <c r="L76" s="160" t="s">
        <v>324</v>
      </c>
      <c r="M76" s="160" t="s">
        <v>325</v>
      </c>
      <c r="N76" s="160" t="s">
        <v>324</v>
      </c>
      <c r="O76" s="160" t="s">
        <v>326</v>
      </c>
      <c r="P76" s="160" t="s">
        <v>820</v>
      </c>
      <c r="Q76" s="160" t="s">
        <v>327</v>
      </c>
      <c r="R76" s="160" t="s">
        <v>328</v>
      </c>
      <c r="S76" s="160" t="s">
        <v>329</v>
      </c>
      <c r="T76" s="160" t="s">
        <v>329</v>
      </c>
      <c r="U76" s="439"/>
      <c r="V76" s="438"/>
    </row>
    <row r="77" spans="1:23" ht="15" customHeight="1" x14ac:dyDescent="0.35">
      <c r="A77" s="1349" t="str">
        <f>B71</f>
        <v>Extra-urb.m.1</v>
      </c>
      <c r="B77" s="144">
        <v>1</v>
      </c>
      <c r="C77" s="185"/>
      <c r="D77" s="119"/>
      <c r="E77" s="119"/>
      <c r="F77" s="185"/>
      <c r="G77" s="440"/>
      <c r="H77" s="120"/>
      <c r="I77" s="441"/>
      <c r="J77" s="442"/>
      <c r="K77" s="442"/>
      <c r="L77" s="443"/>
      <c r="M77" s="441"/>
      <c r="N77" s="443"/>
      <c r="O77" s="148"/>
      <c r="P77" s="148"/>
      <c r="Q77" s="441"/>
      <c r="R77" s="441"/>
      <c r="S77" s="441"/>
      <c r="T77" s="441"/>
      <c r="U77" s="444"/>
      <c r="V77" s="437"/>
    </row>
    <row r="78" spans="1:23" x14ac:dyDescent="0.35">
      <c r="A78" s="1349"/>
      <c r="B78" s="145">
        <v>2</v>
      </c>
      <c r="C78" s="118"/>
      <c r="D78" s="112"/>
      <c r="E78" s="112"/>
      <c r="F78" s="118"/>
      <c r="G78" s="445"/>
      <c r="H78" s="118"/>
      <c r="I78" s="428"/>
      <c r="J78" s="446"/>
      <c r="K78" s="446"/>
      <c r="L78" s="447"/>
      <c r="M78" s="428"/>
      <c r="N78" s="447"/>
      <c r="O78" s="139"/>
      <c r="P78" s="139"/>
      <c r="Q78" s="428"/>
      <c r="R78" s="428" t="s">
        <v>330</v>
      </c>
      <c r="S78" s="428"/>
      <c r="T78" s="428"/>
      <c r="U78" s="448"/>
      <c r="V78" s="437"/>
    </row>
    <row r="79" spans="1:23" x14ac:dyDescent="0.35">
      <c r="A79" s="1349"/>
      <c r="B79" s="145">
        <v>3</v>
      </c>
      <c r="C79" s="118"/>
      <c r="D79" s="112"/>
      <c r="E79" s="112"/>
      <c r="F79" s="118"/>
      <c r="G79" s="445"/>
      <c r="H79" s="118"/>
      <c r="I79" s="428"/>
      <c r="J79" s="446"/>
      <c r="K79" s="446"/>
      <c r="L79" s="447"/>
      <c r="M79" s="428"/>
      <c r="N79" s="447"/>
      <c r="O79" s="139"/>
      <c r="P79" s="139"/>
      <c r="Q79" s="428"/>
      <c r="R79" s="428"/>
      <c r="S79" s="428"/>
      <c r="T79" s="428"/>
      <c r="U79" s="448"/>
      <c r="V79" s="437"/>
    </row>
    <row r="80" spans="1:23" x14ac:dyDescent="0.35">
      <c r="A80" s="1349"/>
      <c r="B80" s="145">
        <v>4</v>
      </c>
      <c r="C80" s="118"/>
      <c r="D80" s="112"/>
      <c r="E80" s="112"/>
      <c r="F80" s="118"/>
      <c r="G80" s="445"/>
      <c r="H80" s="118"/>
      <c r="I80" s="428"/>
      <c r="J80" s="446"/>
      <c r="K80" s="446"/>
      <c r="L80" s="447"/>
      <c r="M80" s="428"/>
      <c r="N80" s="447"/>
      <c r="O80" s="139"/>
      <c r="P80" s="139"/>
      <c r="Q80" s="428"/>
      <c r="R80" s="428"/>
      <c r="S80" s="428"/>
      <c r="T80" s="428"/>
      <c r="U80" s="448"/>
      <c r="V80" s="437"/>
    </row>
    <row r="81" spans="1:23" x14ac:dyDescent="0.35">
      <c r="A81" s="1349"/>
      <c r="B81" s="145">
        <v>5</v>
      </c>
      <c r="C81" s="118"/>
      <c r="D81" s="112"/>
      <c r="E81" s="112"/>
      <c r="F81" s="118"/>
      <c r="G81" s="445"/>
      <c r="H81" s="118"/>
      <c r="I81" s="428"/>
      <c r="J81" s="446"/>
      <c r="K81" s="446"/>
      <c r="L81" s="447"/>
      <c r="M81" s="428"/>
      <c r="N81" s="447"/>
      <c r="O81" s="139"/>
      <c r="P81" s="139"/>
      <c r="Q81" s="428"/>
      <c r="R81" s="428"/>
      <c r="S81" s="428"/>
      <c r="T81" s="428"/>
      <c r="U81" s="448"/>
      <c r="V81" s="437"/>
    </row>
    <row r="82" spans="1:23" x14ac:dyDescent="0.35">
      <c r="A82" s="1349"/>
      <c r="B82" s="145">
        <v>6</v>
      </c>
      <c r="C82" s="118"/>
      <c r="D82" s="112"/>
      <c r="E82" s="112"/>
      <c r="F82" s="118"/>
      <c r="G82" s="445"/>
      <c r="H82" s="118"/>
      <c r="I82" s="428"/>
      <c r="J82" s="446"/>
      <c r="K82" s="446"/>
      <c r="L82" s="447"/>
      <c r="M82" s="428"/>
      <c r="N82" s="447"/>
      <c r="O82" s="139"/>
      <c r="P82" s="139"/>
      <c r="Q82" s="428"/>
      <c r="R82" s="428"/>
      <c r="S82" s="428"/>
      <c r="T82" s="428"/>
      <c r="U82" s="448"/>
      <c r="V82" s="437"/>
    </row>
    <row r="83" spans="1:23" x14ac:dyDescent="0.35">
      <c r="A83" s="1349"/>
      <c r="B83" s="145">
        <v>7</v>
      </c>
      <c r="C83" s="118"/>
      <c r="D83" s="112"/>
      <c r="E83" s="112"/>
      <c r="F83" s="118"/>
      <c r="G83" s="445"/>
      <c r="H83" s="118"/>
      <c r="I83" s="428"/>
      <c r="J83" s="446"/>
      <c r="K83" s="446"/>
      <c r="L83" s="447"/>
      <c r="M83" s="428"/>
      <c r="N83" s="447"/>
      <c r="O83" s="139"/>
      <c r="P83" s="139"/>
      <c r="Q83" s="428"/>
      <c r="R83" s="428"/>
      <c r="S83" s="428"/>
      <c r="T83" s="428"/>
      <c r="U83" s="448"/>
      <c r="V83" s="437"/>
    </row>
    <row r="84" spans="1:23" x14ac:dyDescent="0.35">
      <c r="A84" s="1349"/>
      <c r="B84" s="145">
        <v>8</v>
      </c>
      <c r="C84" s="118"/>
      <c r="D84" s="112"/>
      <c r="E84" s="112"/>
      <c r="F84" s="118"/>
      <c r="G84" s="445"/>
      <c r="H84" s="118"/>
      <c r="I84" s="428"/>
      <c r="J84" s="446"/>
      <c r="K84" s="446"/>
      <c r="L84" s="447"/>
      <c r="M84" s="428"/>
      <c r="N84" s="447"/>
      <c r="O84" s="139"/>
      <c r="P84" s="139"/>
      <c r="Q84" s="428"/>
      <c r="R84" s="428"/>
      <c r="S84" s="428"/>
      <c r="T84" s="428"/>
      <c r="U84" s="448"/>
      <c r="V84" s="437"/>
    </row>
    <row r="85" spans="1:23" x14ac:dyDescent="0.35">
      <c r="A85" s="1349"/>
      <c r="B85" s="145">
        <v>9</v>
      </c>
      <c r="C85" s="118"/>
      <c r="D85" s="112"/>
      <c r="E85" s="112"/>
      <c r="F85" s="118"/>
      <c r="G85" s="445"/>
      <c r="H85" s="118"/>
      <c r="I85" s="428"/>
      <c r="J85" s="446"/>
      <c r="K85" s="446"/>
      <c r="L85" s="447"/>
      <c r="M85" s="428"/>
      <c r="N85" s="447"/>
      <c r="O85" s="139"/>
      <c r="P85" s="139"/>
      <c r="Q85" s="428"/>
      <c r="R85" s="428"/>
      <c r="S85" s="428"/>
      <c r="T85" s="428"/>
      <c r="U85" s="448"/>
      <c r="V85" s="437"/>
    </row>
    <row r="86" spans="1:23" ht="15" thickBot="1" x14ac:dyDescent="0.4">
      <c r="A86" s="1350"/>
      <c r="B86" s="146">
        <v>10</v>
      </c>
      <c r="C86" s="132"/>
      <c r="D86" s="131"/>
      <c r="E86" s="131"/>
      <c r="F86" s="132"/>
      <c r="G86" s="449"/>
      <c r="H86" s="132"/>
      <c r="I86" s="450"/>
      <c r="J86" s="451"/>
      <c r="K86" s="451"/>
      <c r="L86" s="452"/>
      <c r="M86" s="450"/>
      <c r="N86" s="452"/>
      <c r="O86" s="140"/>
      <c r="P86" s="140"/>
      <c r="Q86" s="450"/>
      <c r="R86" s="450"/>
      <c r="S86" s="450"/>
      <c r="T86" s="450"/>
      <c r="U86" s="453"/>
      <c r="V86" s="437"/>
    </row>
    <row r="87" spans="1:23" ht="25" thickBot="1" x14ac:dyDescent="0.4">
      <c r="A87" s="564"/>
      <c r="C87" s="565"/>
      <c r="D87" s="566"/>
      <c r="E87" s="424" t="s">
        <v>331</v>
      </c>
      <c r="F87" s="425">
        <f>COUNTA(F77:F86)</f>
        <v>0</v>
      </c>
      <c r="G87" s="426">
        <f>COUNTA(G77:G86)</f>
        <v>0</v>
      </c>
      <c r="H87" s="565"/>
      <c r="I87" s="431"/>
      <c r="J87" s="567"/>
      <c r="K87" s="567"/>
      <c r="L87" s="568"/>
      <c r="M87" s="1354" t="s">
        <v>563</v>
      </c>
      <c r="N87" s="1355"/>
      <c r="O87" s="747">
        <f>SUM(O77:O86)</f>
        <v>0</v>
      </c>
      <c r="P87" s="748">
        <f>SUM(P77:P86)</f>
        <v>0</v>
      </c>
      <c r="Q87" s="431"/>
      <c r="S87" s="113"/>
      <c r="T87" s="117"/>
      <c r="U87" s="531"/>
      <c r="V87" s="455"/>
    </row>
    <row r="88" spans="1:23" ht="15" thickBot="1" x14ac:dyDescent="0.4">
      <c r="A88" s="456"/>
      <c r="B88" s="457"/>
      <c r="C88" s="407"/>
      <c r="D88" s="407"/>
      <c r="E88" s="407"/>
      <c r="F88" s="457"/>
      <c r="G88" s="407"/>
      <c r="H88" s="407"/>
      <c r="I88" s="457"/>
      <c r="J88" s="457"/>
      <c r="K88" s="457"/>
      <c r="L88" s="407"/>
      <c r="M88" s="407"/>
      <c r="N88" s="407"/>
      <c r="O88" s="407"/>
      <c r="P88" s="407"/>
      <c r="Q88" s="407"/>
      <c r="R88" s="407"/>
      <c r="S88" s="407"/>
      <c r="T88" s="458"/>
      <c r="U88" s="407"/>
      <c r="V88" s="459"/>
    </row>
    <row r="89" spans="1:23" ht="15" thickBot="1" x14ac:dyDescent="0.4">
      <c r="A89" s="432"/>
      <c r="B89" s="433"/>
      <c r="C89" s="434"/>
      <c r="D89" s="434"/>
      <c r="E89" s="434"/>
      <c r="F89" s="433"/>
      <c r="G89" s="434"/>
      <c r="H89" s="434"/>
      <c r="I89" s="433"/>
      <c r="J89" s="433"/>
      <c r="K89" s="433"/>
      <c r="L89" s="434"/>
      <c r="M89" s="434"/>
      <c r="N89" s="434"/>
      <c r="O89" s="434"/>
      <c r="P89" s="434"/>
      <c r="Q89" s="434"/>
      <c r="R89" s="434"/>
      <c r="S89" s="434"/>
      <c r="T89" s="434"/>
      <c r="U89" s="434"/>
      <c r="V89" s="435"/>
    </row>
    <row r="90" spans="1:23" ht="36" customHeight="1" thickBot="1" x14ac:dyDescent="0.4">
      <c r="A90" s="155" t="s">
        <v>9</v>
      </c>
      <c r="B90" s="1317" t="s">
        <v>104</v>
      </c>
      <c r="C90" s="1318"/>
      <c r="E90" s="1312" t="s">
        <v>294</v>
      </c>
      <c r="F90" s="1314"/>
      <c r="G90" s="1315">
        <f>VLOOKUP(B90,'EXTRAUrbano.Piano inv. forn '!$D$41:$AB$76,3,FALSE)</f>
        <v>0</v>
      </c>
      <c r="H90" s="1316"/>
      <c r="I90" s="104"/>
      <c r="J90" s="1312" t="s">
        <v>295</v>
      </c>
      <c r="K90" s="1313"/>
      <c r="L90" s="1314"/>
      <c r="M90" s="1315">
        <f>VLOOKUP(B90,'EXTRAUrbano.Piano inv. forn '!$D$41:$AB$76,4,FALSE)</f>
        <v>0</v>
      </c>
      <c r="N90" s="1316"/>
      <c r="P90" s="162" t="s">
        <v>296</v>
      </c>
      <c r="Q90" s="436"/>
      <c r="S90" s="163" t="s">
        <v>297</v>
      </c>
      <c r="T90" s="1171"/>
      <c r="U90" s="1173"/>
      <c r="V90" s="437"/>
    </row>
    <row r="91" spans="1:23" ht="13.5" customHeight="1" thickBot="1" x14ac:dyDescent="0.4">
      <c r="A91" s="133"/>
      <c r="B91" s="114"/>
      <c r="C91" s="114"/>
      <c r="E91" s="115"/>
      <c r="F91" s="115"/>
      <c r="G91" s="116"/>
      <c r="H91" s="116"/>
      <c r="I91" s="104"/>
      <c r="J91" s="115"/>
      <c r="K91" s="115"/>
      <c r="L91" s="115"/>
      <c r="M91" s="116"/>
      <c r="N91" s="116"/>
      <c r="P91" s="117"/>
      <c r="S91" s="113"/>
      <c r="T91" s="431"/>
      <c r="V91" s="134"/>
      <c r="W91" s="431"/>
    </row>
    <row r="92" spans="1:23" ht="33.75" customHeight="1" thickBot="1" x14ac:dyDescent="0.4">
      <c r="A92" s="1343" t="s">
        <v>298</v>
      </c>
      <c r="B92" s="1344"/>
      <c r="C92" s="1344"/>
      <c r="D92" s="1345"/>
      <c r="E92" s="1346">
        <f>VLOOKUP(B90,'EXTRAUrbano.Piano inv. forn '!$D$41:$AB$76,17,FALSE)</f>
        <v>0</v>
      </c>
      <c r="F92" s="1347"/>
      <c r="G92" s="1347"/>
      <c r="H92" s="1348"/>
      <c r="I92" s="104"/>
      <c r="J92" s="1343" t="s">
        <v>53</v>
      </c>
      <c r="K92" s="1353"/>
      <c r="L92" s="1344"/>
      <c r="M92" s="1346">
        <f>VLOOKUP(B90,'EXTRAUrbano.Piano inv. forn '!$D$41:$AB$76,19,FALSE)</f>
        <v>0</v>
      </c>
      <c r="N92" s="1348"/>
      <c r="O92" s="130"/>
      <c r="P92" s="161" t="s">
        <v>299</v>
      </c>
      <c r="Q92" s="135">
        <f>M92+E92</f>
        <v>0</v>
      </c>
      <c r="S92" s="163" t="s">
        <v>300</v>
      </c>
      <c r="T92" s="1171"/>
      <c r="U92" s="1173"/>
      <c r="V92" s="134"/>
      <c r="W92" s="431"/>
    </row>
    <row r="93" spans="1:23" ht="33.75" customHeight="1" thickBot="1" x14ac:dyDescent="0.4">
      <c r="A93" s="136"/>
      <c r="B93" s="137"/>
      <c r="C93" s="137"/>
      <c r="D93" s="137"/>
      <c r="E93" s="138"/>
      <c r="F93" s="138"/>
      <c r="G93" s="138"/>
      <c r="H93" s="138"/>
      <c r="I93" s="104"/>
      <c r="J93" s="115"/>
      <c r="K93" s="115"/>
      <c r="L93" s="115"/>
      <c r="M93" s="138"/>
      <c r="N93" s="138"/>
      <c r="O93" s="130"/>
      <c r="P93" s="113"/>
      <c r="Q93" s="130"/>
      <c r="S93" s="113"/>
      <c r="T93" s="114"/>
      <c r="U93" s="114"/>
      <c r="V93" s="134"/>
      <c r="W93" s="431"/>
    </row>
    <row r="94" spans="1:23" s="166" customFormat="1" ht="72" customHeight="1" x14ac:dyDescent="0.35">
      <c r="A94" s="1326" t="s">
        <v>301</v>
      </c>
      <c r="B94" s="1328" t="s">
        <v>302</v>
      </c>
      <c r="C94" s="1328" t="s">
        <v>303</v>
      </c>
      <c r="D94" s="156" t="s">
        <v>304</v>
      </c>
      <c r="E94" s="157" t="s">
        <v>305</v>
      </c>
      <c r="F94" s="156" t="s">
        <v>306</v>
      </c>
      <c r="G94" s="156" t="s">
        <v>307</v>
      </c>
      <c r="H94" s="158" t="s">
        <v>268</v>
      </c>
      <c r="I94" s="158" t="s">
        <v>308</v>
      </c>
      <c r="J94" s="158" t="s">
        <v>309</v>
      </c>
      <c r="K94" s="158" t="s">
        <v>818</v>
      </c>
      <c r="L94" s="158" t="s">
        <v>310</v>
      </c>
      <c r="M94" s="158" t="s">
        <v>311</v>
      </c>
      <c r="N94" s="158" t="s">
        <v>312</v>
      </c>
      <c r="O94" s="158" t="s">
        <v>313</v>
      </c>
      <c r="P94" s="158" t="s">
        <v>314</v>
      </c>
      <c r="Q94" s="158" t="s">
        <v>315</v>
      </c>
      <c r="R94" s="158" t="s">
        <v>316</v>
      </c>
      <c r="S94" s="158" t="s">
        <v>317</v>
      </c>
      <c r="T94" s="158" t="s">
        <v>819</v>
      </c>
      <c r="U94" s="159" t="s">
        <v>319</v>
      </c>
      <c r="V94" s="438"/>
    </row>
    <row r="95" spans="1:23" s="166" customFormat="1" ht="36.5" thickBot="1" x14ac:dyDescent="0.4">
      <c r="A95" s="1351"/>
      <c r="B95" s="1352"/>
      <c r="C95" s="1352"/>
      <c r="D95" s="160" t="s">
        <v>320</v>
      </c>
      <c r="E95" s="160" t="s">
        <v>333</v>
      </c>
      <c r="F95" s="160" t="s">
        <v>322</v>
      </c>
      <c r="G95" s="160" t="s">
        <v>322</v>
      </c>
      <c r="H95" s="160" t="s">
        <v>28</v>
      </c>
      <c r="I95" s="160" t="s">
        <v>334</v>
      </c>
      <c r="J95" s="160" t="s">
        <v>323</v>
      </c>
      <c r="K95" s="160" t="s">
        <v>324</v>
      </c>
      <c r="L95" s="160" t="s">
        <v>324</v>
      </c>
      <c r="M95" s="160" t="s">
        <v>325</v>
      </c>
      <c r="N95" s="160" t="s">
        <v>324</v>
      </c>
      <c r="O95" s="160" t="s">
        <v>326</v>
      </c>
      <c r="P95" s="160" t="s">
        <v>820</v>
      </c>
      <c r="Q95" s="160" t="s">
        <v>327</v>
      </c>
      <c r="R95" s="160" t="s">
        <v>328</v>
      </c>
      <c r="S95" s="160" t="s">
        <v>329</v>
      </c>
      <c r="T95" s="160" t="s">
        <v>329</v>
      </c>
      <c r="U95" s="439"/>
      <c r="V95" s="438"/>
    </row>
    <row r="96" spans="1:23" ht="15" customHeight="1" x14ac:dyDescent="0.35">
      <c r="A96" s="1349" t="str">
        <f>B90</f>
        <v>Extra-urb.m.1</v>
      </c>
      <c r="B96" s="144">
        <v>1</v>
      </c>
      <c r="C96" s="185"/>
      <c r="D96" s="119"/>
      <c r="E96" s="119"/>
      <c r="F96" s="185"/>
      <c r="G96" s="440"/>
      <c r="H96" s="120"/>
      <c r="I96" s="441"/>
      <c r="J96" s="442"/>
      <c r="K96" s="442"/>
      <c r="L96" s="443"/>
      <c r="M96" s="441"/>
      <c r="N96" s="443"/>
      <c r="O96" s="148"/>
      <c r="P96" s="148"/>
      <c r="Q96" s="441"/>
      <c r="R96" s="441"/>
      <c r="S96" s="441"/>
      <c r="T96" s="441"/>
      <c r="U96" s="444"/>
      <c r="V96" s="437"/>
    </row>
    <row r="97" spans="1:23" x14ac:dyDescent="0.35">
      <c r="A97" s="1349"/>
      <c r="B97" s="145">
        <v>2</v>
      </c>
      <c r="C97" s="118"/>
      <c r="D97" s="112"/>
      <c r="E97" s="112"/>
      <c r="F97" s="118"/>
      <c r="G97" s="445"/>
      <c r="H97" s="118"/>
      <c r="I97" s="428"/>
      <c r="J97" s="446"/>
      <c r="K97" s="446"/>
      <c r="L97" s="447"/>
      <c r="M97" s="428"/>
      <c r="N97" s="447"/>
      <c r="O97" s="139"/>
      <c r="P97" s="139"/>
      <c r="Q97" s="428"/>
      <c r="R97" s="428" t="s">
        <v>330</v>
      </c>
      <c r="S97" s="428"/>
      <c r="T97" s="428"/>
      <c r="U97" s="448"/>
      <c r="V97" s="437"/>
    </row>
    <row r="98" spans="1:23" x14ac:dyDescent="0.35">
      <c r="A98" s="1349"/>
      <c r="B98" s="145">
        <v>3</v>
      </c>
      <c r="C98" s="118"/>
      <c r="D98" s="112"/>
      <c r="E98" s="112"/>
      <c r="F98" s="118"/>
      <c r="G98" s="445"/>
      <c r="H98" s="118"/>
      <c r="I98" s="428"/>
      <c r="J98" s="446"/>
      <c r="K98" s="446"/>
      <c r="L98" s="447"/>
      <c r="M98" s="428"/>
      <c r="N98" s="447"/>
      <c r="O98" s="139"/>
      <c r="P98" s="139"/>
      <c r="Q98" s="428"/>
      <c r="R98" s="428"/>
      <c r="S98" s="428"/>
      <c r="T98" s="428"/>
      <c r="U98" s="448"/>
      <c r="V98" s="437"/>
    </row>
    <row r="99" spans="1:23" x14ac:dyDescent="0.35">
      <c r="A99" s="1349"/>
      <c r="B99" s="145">
        <v>4</v>
      </c>
      <c r="C99" s="118"/>
      <c r="D99" s="112"/>
      <c r="E99" s="112"/>
      <c r="F99" s="118"/>
      <c r="G99" s="445"/>
      <c r="H99" s="118"/>
      <c r="I99" s="428"/>
      <c r="J99" s="446"/>
      <c r="K99" s="446"/>
      <c r="L99" s="447"/>
      <c r="M99" s="428"/>
      <c r="N99" s="447"/>
      <c r="O99" s="139"/>
      <c r="P99" s="139"/>
      <c r="Q99" s="428"/>
      <c r="R99" s="428"/>
      <c r="S99" s="428"/>
      <c r="T99" s="428"/>
      <c r="U99" s="448"/>
      <c r="V99" s="437"/>
    </row>
    <row r="100" spans="1:23" x14ac:dyDescent="0.35">
      <c r="A100" s="1349"/>
      <c r="B100" s="145">
        <v>5</v>
      </c>
      <c r="C100" s="118"/>
      <c r="D100" s="112"/>
      <c r="E100" s="112"/>
      <c r="F100" s="118"/>
      <c r="G100" s="445"/>
      <c r="H100" s="118"/>
      <c r="I100" s="428"/>
      <c r="J100" s="446"/>
      <c r="K100" s="446"/>
      <c r="L100" s="447"/>
      <c r="M100" s="428"/>
      <c r="N100" s="447"/>
      <c r="O100" s="139"/>
      <c r="P100" s="139"/>
      <c r="Q100" s="428"/>
      <c r="R100" s="428"/>
      <c r="S100" s="428"/>
      <c r="T100" s="428"/>
      <c r="U100" s="448"/>
      <c r="V100" s="437"/>
    </row>
    <row r="101" spans="1:23" x14ac:dyDescent="0.35">
      <c r="A101" s="1349"/>
      <c r="B101" s="145">
        <v>6</v>
      </c>
      <c r="C101" s="118"/>
      <c r="D101" s="112"/>
      <c r="E101" s="112"/>
      <c r="F101" s="118"/>
      <c r="G101" s="445"/>
      <c r="H101" s="118"/>
      <c r="I101" s="428"/>
      <c r="J101" s="446"/>
      <c r="K101" s="446"/>
      <c r="L101" s="447"/>
      <c r="M101" s="428"/>
      <c r="N101" s="447"/>
      <c r="O101" s="139"/>
      <c r="P101" s="139"/>
      <c r="Q101" s="428"/>
      <c r="R101" s="428"/>
      <c r="S101" s="428"/>
      <c r="T101" s="428"/>
      <c r="U101" s="448"/>
      <c r="V101" s="437"/>
    </row>
    <row r="102" spans="1:23" x14ac:dyDescent="0.35">
      <c r="A102" s="1349"/>
      <c r="B102" s="145">
        <v>7</v>
      </c>
      <c r="C102" s="118"/>
      <c r="D102" s="112"/>
      <c r="E102" s="112"/>
      <c r="F102" s="118"/>
      <c r="G102" s="445"/>
      <c r="H102" s="118"/>
      <c r="I102" s="428"/>
      <c r="J102" s="446"/>
      <c r="K102" s="446"/>
      <c r="L102" s="447"/>
      <c r="M102" s="428"/>
      <c r="N102" s="447"/>
      <c r="O102" s="139"/>
      <c r="P102" s="139"/>
      <c r="Q102" s="428"/>
      <c r="R102" s="428"/>
      <c r="S102" s="428"/>
      <c r="T102" s="428"/>
      <c r="U102" s="448"/>
      <c r="V102" s="437"/>
    </row>
    <row r="103" spans="1:23" x14ac:dyDescent="0.35">
      <c r="A103" s="1349"/>
      <c r="B103" s="145">
        <v>8</v>
      </c>
      <c r="C103" s="118"/>
      <c r="D103" s="112"/>
      <c r="E103" s="112"/>
      <c r="F103" s="118"/>
      <c r="G103" s="445"/>
      <c r="H103" s="118"/>
      <c r="I103" s="428"/>
      <c r="J103" s="446"/>
      <c r="K103" s="446"/>
      <c r="L103" s="447"/>
      <c r="M103" s="428"/>
      <c r="N103" s="447"/>
      <c r="O103" s="139"/>
      <c r="P103" s="139"/>
      <c r="Q103" s="428"/>
      <c r="R103" s="428"/>
      <c r="S103" s="428"/>
      <c r="T103" s="428"/>
      <c r="U103" s="448"/>
      <c r="V103" s="437"/>
    </row>
    <row r="104" spans="1:23" x14ac:dyDescent="0.35">
      <c r="A104" s="1349"/>
      <c r="B104" s="145">
        <v>9</v>
      </c>
      <c r="C104" s="118"/>
      <c r="D104" s="112"/>
      <c r="E104" s="112"/>
      <c r="F104" s="118"/>
      <c r="G104" s="445"/>
      <c r="H104" s="118"/>
      <c r="I104" s="428"/>
      <c r="J104" s="446"/>
      <c r="K104" s="446"/>
      <c r="L104" s="447"/>
      <c r="M104" s="428"/>
      <c r="N104" s="447"/>
      <c r="O104" s="139"/>
      <c r="P104" s="139"/>
      <c r="Q104" s="428"/>
      <c r="R104" s="428"/>
      <c r="S104" s="428"/>
      <c r="T104" s="428"/>
      <c r="U104" s="448"/>
      <c r="V104" s="437"/>
    </row>
    <row r="105" spans="1:23" ht="15" thickBot="1" x14ac:dyDescent="0.4">
      <c r="A105" s="1350"/>
      <c r="B105" s="146">
        <v>10</v>
      </c>
      <c r="C105" s="132"/>
      <c r="D105" s="131"/>
      <c r="E105" s="131"/>
      <c r="F105" s="132"/>
      <c r="G105" s="449"/>
      <c r="H105" s="132"/>
      <c r="I105" s="450"/>
      <c r="J105" s="451"/>
      <c r="K105" s="451"/>
      <c r="L105" s="452"/>
      <c r="M105" s="450"/>
      <c r="N105" s="452"/>
      <c r="O105" s="140"/>
      <c r="P105" s="140"/>
      <c r="Q105" s="450"/>
      <c r="R105" s="450"/>
      <c r="S105" s="450"/>
      <c r="T105" s="450"/>
      <c r="U105" s="453"/>
      <c r="V105" s="437"/>
    </row>
    <row r="106" spans="1:23" ht="25" thickBot="1" x14ac:dyDescent="0.4">
      <c r="A106" s="564"/>
      <c r="C106" s="565"/>
      <c r="D106" s="566"/>
      <c r="E106" s="424" t="s">
        <v>331</v>
      </c>
      <c r="F106" s="425">
        <f>COUNTA(F96:F105)</f>
        <v>0</v>
      </c>
      <c r="G106" s="426">
        <f>COUNTA(G96:G105)</f>
        <v>0</v>
      </c>
      <c r="H106" s="565"/>
      <c r="I106" s="431"/>
      <c r="J106" s="567"/>
      <c r="K106" s="567"/>
      <c r="L106" s="568"/>
      <c r="M106" s="1354" t="s">
        <v>563</v>
      </c>
      <c r="N106" s="1355"/>
      <c r="O106" s="747">
        <f>SUM(O96:O105)</f>
        <v>0</v>
      </c>
      <c r="P106" s="748">
        <f>SUM(P96:P105)</f>
        <v>0</v>
      </c>
      <c r="Q106" s="431"/>
      <c r="S106" s="113"/>
      <c r="T106" s="117"/>
      <c r="U106" s="531"/>
      <c r="V106" s="455"/>
    </row>
    <row r="107" spans="1:23" ht="15" thickBot="1" x14ac:dyDescent="0.4">
      <c r="A107" s="456"/>
      <c r="B107" s="457"/>
      <c r="C107" s="407"/>
      <c r="D107" s="407"/>
      <c r="E107" s="407"/>
      <c r="F107" s="457"/>
      <c r="G107" s="407"/>
      <c r="H107" s="407"/>
      <c r="I107" s="457"/>
      <c r="J107" s="457"/>
      <c r="K107" s="457"/>
      <c r="L107" s="407"/>
      <c r="M107" s="407"/>
      <c r="N107" s="407"/>
      <c r="O107" s="407"/>
      <c r="P107" s="407"/>
      <c r="Q107" s="407"/>
      <c r="R107" s="407"/>
      <c r="S107" s="407"/>
      <c r="T107" s="458"/>
      <c r="U107" s="407"/>
      <c r="V107" s="459"/>
    </row>
    <row r="108" spans="1:23" ht="15" thickBot="1" x14ac:dyDescent="0.4">
      <c r="A108" s="432"/>
      <c r="B108" s="433"/>
      <c r="C108" s="434"/>
      <c r="D108" s="434"/>
      <c r="E108" s="434"/>
      <c r="F108" s="433"/>
      <c r="G108" s="434"/>
      <c r="H108" s="434"/>
      <c r="I108" s="433"/>
      <c r="J108" s="433"/>
      <c r="K108" s="433"/>
      <c r="L108" s="434"/>
      <c r="M108" s="434"/>
      <c r="N108" s="434"/>
      <c r="O108" s="434"/>
      <c r="P108" s="434"/>
      <c r="Q108" s="434"/>
      <c r="R108" s="434"/>
      <c r="S108" s="434"/>
      <c r="T108" s="434"/>
      <c r="U108" s="434"/>
      <c r="V108" s="435"/>
    </row>
    <row r="109" spans="1:23" ht="36" customHeight="1" thickBot="1" x14ac:dyDescent="0.4">
      <c r="A109" s="155" t="s">
        <v>9</v>
      </c>
      <c r="B109" s="1317" t="s">
        <v>104</v>
      </c>
      <c r="C109" s="1318"/>
      <c r="E109" s="1312" t="s">
        <v>294</v>
      </c>
      <c r="F109" s="1314"/>
      <c r="G109" s="1315">
        <f>VLOOKUP(B109,'EXTRAUrbano.Piano inv. forn '!$D$41:$AB$76,3,FALSE)</f>
        <v>0</v>
      </c>
      <c r="H109" s="1316"/>
      <c r="I109" s="104"/>
      <c r="J109" s="1312" t="s">
        <v>295</v>
      </c>
      <c r="K109" s="1313"/>
      <c r="L109" s="1314"/>
      <c r="M109" s="1315">
        <f>VLOOKUP(B109,'EXTRAUrbano.Piano inv. forn '!$D$41:$AB$76,4,FALSE)</f>
        <v>0</v>
      </c>
      <c r="N109" s="1316"/>
      <c r="P109" s="162" t="s">
        <v>296</v>
      </c>
      <c r="Q109" s="436"/>
      <c r="S109" s="163" t="s">
        <v>297</v>
      </c>
      <c r="T109" s="1171"/>
      <c r="U109" s="1173"/>
      <c r="V109" s="437"/>
    </row>
    <row r="110" spans="1:23" ht="13.5" customHeight="1" thickBot="1" x14ac:dyDescent="0.4">
      <c r="A110" s="133"/>
      <c r="B110" s="114"/>
      <c r="C110" s="114"/>
      <c r="E110" s="115"/>
      <c r="F110" s="115"/>
      <c r="G110" s="116"/>
      <c r="H110" s="116"/>
      <c r="I110" s="104"/>
      <c r="J110" s="115"/>
      <c r="K110" s="115"/>
      <c r="L110" s="115"/>
      <c r="M110" s="116"/>
      <c r="N110" s="116"/>
      <c r="P110" s="117"/>
      <c r="S110" s="113"/>
      <c r="T110" s="431"/>
      <c r="V110" s="134"/>
      <c r="W110" s="431"/>
    </row>
    <row r="111" spans="1:23" ht="33.75" customHeight="1" thickBot="1" x14ac:dyDescent="0.4">
      <c r="A111" s="1343" t="s">
        <v>298</v>
      </c>
      <c r="B111" s="1344"/>
      <c r="C111" s="1344"/>
      <c r="D111" s="1345"/>
      <c r="E111" s="1346">
        <f>VLOOKUP(B109,'EXTRAUrbano.Piano inv. forn '!$D$41:$AB$76,17,FALSE)</f>
        <v>0</v>
      </c>
      <c r="F111" s="1347"/>
      <c r="G111" s="1347"/>
      <c r="H111" s="1348"/>
      <c r="I111" s="104"/>
      <c r="J111" s="1343" t="s">
        <v>53</v>
      </c>
      <c r="K111" s="1353"/>
      <c r="L111" s="1344"/>
      <c r="M111" s="1346">
        <f>VLOOKUP(B109,'EXTRAUrbano.Piano inv. forn '!$D$41:$AB$76,19,FALSE)</f>
        <v>0</v>
      </c>
      <c r="N111" s="1348"/>
      <c r="O111" s="130"/>
      <c r="P111" s="161" t="s">
        <v>299</v>
      </c>
      <c r="Q111" s="135">
        <f>M111+E111</f>
        <v>0</v>
      </c>
      <c r="S111" s="163" t="s">
        <v>300</v>
      </c>
      <c r="T111" s="1171"/>
      <c r="U111" s="1173"/>
      <c r="V111" s="134"/>
      <c r="W111" s="431"/>
    </row>
    <row r="112" spans="1:23" ht="33.75" customHeight="1" thickBot="1" x14ac:dyDescent="0.4">
      <c r="A112" s="136"/>
      <c r="B112" s="137"/>
      <c r="C112" s="137"/>
      <c r="D112" s="137"/>
      <c r="E112" s="138"/>
      <c r="F112" s="138"/>
      <c r="G112" s="138"/>
      <c r="H112" s="138"/>
      <c r="I112" s="104"/>
      <c r="J112" s="115"/>
      <c r="K112" s="115"/>
      <c r="L112" s="115"/>
      <c r="M112" s="138"/>
      <c r="N112" s="138"/>
      <c r="O112" s="130"/>
      <c r="P112" s="113"/>
      <c r="Q112" s="130"/>
      <c r="S112" s="113"/>
      <c r="T112" s="114"/>
      <c r="U112" s="114"/>
      <c r="V112" s="134"/>
      <c r="W112" s="431"/>
    </row>
    <row r="113" spans="1:22" s="166" customFormat="1" ht="72" customHeight="1" x14ac:dyDescent="0.35">
      <c r="A113" s="1326" t="s">
        <v>301</v>
      </c>
      <c r="B113" s="1328" t="s">
        <v>302</v>
      </c>
      <c r="C113" s="1328" t="s">
        <v>303</v>
      </c>
      <c r="D113" s="156" t="s">
        <v>304</v>
      </c>
      <c r="E113" s="157" t="s">
        <v>305</v>
      </c>
      <c r="F113" s="156" t="s">
        <v>306</v>
      </c>
      <c r="G113" s="156" t="s">
        <v>307</v>
      </c>
      <c r="H113" s="158" t="s">
        <v>268</v>
      </c>
      <c r="I113" s="158" t="s">
        <v>308</v>
      </c>
      <c r="J113" s="158" t="s">
        <v>309</v>
      </c>
      <c r="K113" s="158" t="s">
        <v>818</v>
      </c>
      <c r="L113" s="158" t="s">
        <v>310</v>
      </c>
      <c r="M113" s="158" t="s">
        <v>311</v>
      </c>
      <c r="N113" s="158" t="s">
        <v>312</v>
      </c>
      <c r="O113" s="158" t="s">
        <v>313</v>
      </c>
      <c r="P113" s="158" t="s">
        <v>314</v>
      </c>
      <c r="Q113" s="158" t="s">
        <v>315</v>
      </c>
      <c r="R113" s="158" t="s">
        <v>316</v>
      </c>
      <c r="S113" s="158" t="s">
        <v>317</v>
      </c>
      <c r="T113" s="158" t="s">
        <v>819</v>
      </c>
      <c r="U113" s="159" t="s">
        <v>319</v>
      </c>
      <c r="V113" s="438"/>
    </row>
    <row r="114" spans="1:22" s="166" customFormat="1" ht="36.5" thickBot="1" x14ac:dyDescent="0.4">
      <c r="A114" s="1351"/>
      <c r="B114" s="1352"/>
      <c r="C114" s="1352"/>
      <c r="D114" s="160" t="s">
        <v>320</v>
      </c>
      <c r="E114" s="160" t="s">
        <v>333</v>
      </c>
      <c r="F114" s="160" t="s">
        <v>322</v>
      </c>
      <c r="G114" s="160" t="s">
        <v>322</v>
      </c>
      <c r="H114" s="160" t="s">
        <v>28</v>
      </c>
      <c r="I114" s="160" t="s">
        <v>334</v>
      </c>
      <c r="J114" s="160" t="s">
        <v>323</v>
      </c>
      <c r="K114" s="160" t="s">
        <v>324</v>
      </c>
      <c r="L114" s="160" t="s">
        <v>324</v>
      </c>
      <c r="M114" s="160" t="s">
        <v>325</v>
      </c>
      <c r="N114" s="160" t="s">
        <v>324</v>
      </c>
      <c r="O114" s="160" t="s">
        <v>326</v>
      </c>
      <c r="P114" s="160" t="s">
        <v>820</v>
      </c>
      <c r="Q114" s="160" t="s">
        <v>327</v>
      </c>
      <c r="R114" s="160" t="s">
        <v>328</v>
      </c>
      <c r="S114" s="160" t="s">
        <v>329</v>
      </c>
      <c r="T114" s="160" t="s">
        <v>329</v>
      </c>
      <c r="U114" s="439"/>
      <c r="V114" s="438"/>
    </row>
    <row r="115" spans="1:22" ht="15" customHeight="1" x14ac:dyDescent="0.35">
      <c r="A115" s="1349" t="str">
        <f>B109</f>
        <v>Extra-urb.m.1</v>
      </c>
      <c r="B115" s="144">
        <v>1</v>
      </c>
      <c r="C115" s="185"/>
      <c r="D115" s="119"/>
      <c r="E115" s="119"/>
      <c r="F115" s="185"/>
      <c r="G115" s="440"/>
      <c r="H115" s="120"/>
      <c r="I115" s="441"/>
      <c r="J115" s="442"/>
      <c r="K115" s="442"/>
      <c r="L115" s="443"/>
      <c r="M115" s="441"/>
      <c r="N115" s="443"/>
      <c r="O115" s="148"/>
      <c r="P115" s="148"/>
      <c r="Q115" s="441"/>
      <c r="R115" s="441"/>
      <c r="S115" s="441"/>
      <c r="T115" s="441"/>
      <c r="U115" s="444"/>
      <c r="V115" s="437"/>
    </row>
    <row r="116" spans="1:22" x14ac:dyDescent="0.35">
      <c r="A116" s="1349"/>
      <c r="B116" s="145">
        <v>2</v>
      </c>
      <c r="C116" s="118"/>
      <c r="D116" s="112"/>
      <c r="E116" s="112"/>
      <c r="F116" s="118"/>
      <c r="G116" s="445"/>
      <c r="H116" s="118"/>
      <c r="I116" s="428"/>
      <c r="J116" s="446"/>
      <c r="K116" s="446"/>
      <c r="L116" s="447"/>
      <c r="M116" s="428"/>
      <c r="N116" s="447"/>
      <c r="O116" s="139"/>
      <c r="P116" s="139"/>
      <c r="Q116" s="428"/>
      <c r="R116" s="428" t="s">
        <v>330</v>
      </c>
      <c r="S116" s="428"/>
      <c r="T116" s="428"/>
      <c r="U116" s="448"/>
      <c r="V116" s="437"/>
    </row>
    <row r="117" spans="1:22" x14ac:dyDescent="0.35">
      <c r="A117" s="1349"/>
      <c r="B117" s="145">
        <v>3</v>
      </c>
      <c r="C117" s="118"/>
      <c r="D117" s="112"/>
      <c r="E117" s="112"/>
      <c r="F117" s="118"/>
      <c r="G117" s="445"/>
      <c r="H117" s="118"/>
      <c r="I117" s="428"/>
      <c r="J117" s="446"/>
      <c r="K117" s="446"/>
      <c r="L117" s="447"/>
      <c r="M117" s="428"/>
      <c r="N117" s="447"/>
      <c r="O117" s="139"/>
      <c r="P117" s="139"/>
      <c r="Q117" s="428"/>
      <c r="R117" s="428"/>
      <c r="S117" s="428"/>
      <c r="T117" s="428"/>
      <c r="U117" s="448"/>
      <c r="V117" s="437"/>
    </row>
    <row r="118" spans="1:22" x14ac:dyDescent="0.35">
      <c r="A118" s="1349"/>
      <c r="B118" s="145">
        <v>4</v>
      </c>
      <c r="C118" s="118"/>
      <c r="D118" s="112"/>
      <c r="E118" s="112"/>
      <c r="F118" s="118"/>
      <c r="G118" s="445"/>
      <c r="H118" s="118"/>
      <c r="I118" s="428"/>
      <c r="J118" s="446"/>
      <c r="K118" s="446"/>
      <c r="L118" s="447"/>
      <c r="M118" s="428"/>
      <c r="N118" s="447"/>
      <c r="O118" s="139"/>
      <c r="P118" s="139"/>
      <c r="Q118" s="428"/>
      <c r="R118" s="428"/>
      <c r="S118" s="428"/>
      <c r="T118" s="428"/>
      <c r="U118" s="448"/>
      <c r="V118" s="437"/>
    </row>
    <row r="119" spans="1:22" x14ac:dyDescent="0.35">
      <c r="A119" s="1349"/>
      <c r="B119" s="145">
        <v>5</v>
      </c>
      <c r="C119" s="118"/>
      <c r="D119" s="112"/>
      <c r="E119" s="112"/>
      <c r="F119" s="118"/>
      <c r="G119" s="445"/>
      <c r="H119" s="118"/>
      <c r="I119" s="428"/>
      <c r="J119" s="446"/>
      <c r="K119" s="446"/>
      <c r="L119" s="447"/>
      <c r="M119" s="428"/>
      <c r="N119" s="447"/>
      <c r="O119" s="139"/>
      <c r="P119" s="139"/>
      <c r="Q119" s="428"/>
      <c r="R119" s="428"/>
      <c r="S119" s="428"/>
      <c r="T119" s="428"/>
      <c r="U119" s="448"/>
      <c r="V119" s="437"/>
    </row>
    <row r="120" spans="1:22" x14ac:dyDescent="0.35">
      <c r="A120" s="1349"/>
      <c r="B120" s="145">
        <v>6</v>
      </c>
      <c r="C120" s="118"/>
      <c r="D120" s="112"/>
      <c r="E120" s="112"/>
      <c r="F120" s="118"/>
      <c r="G120" s="445"/>
      <c r="H120" s="118"/>
      <c r="I120" s="428"/>
      <c r="J120" s="446"/>
      <c r="K120" s="446"/>
      <c r="L120" s="447"/>
      <c r="M120" s="428"/>
      <c r="N120" s="447"/>
      <c r="O120" s="139"/>
      <c r="P120" s="139"/>
      <c r="Q120" s="428"/>
      <c r="R120" s="428"/>
      <c r="S120" s="428"/>
      <c r="T120" s="428"/>
      <c r="U120" s="448"/>
      <c r="V120" s="437"/>
    </row>
    <row r="121" spans="1:22" x14ac:dyDescent="0.35">
      <c r="A121" s="1349"/>
      <c r="B121" s="145">
        <v>7</v>
      </c>
      <c r="C121" s="118"/>
      <c r="D121" s="112"/>
      <c r="E121" s="112"/>
      <c r="F121" s="118"/>
      <c r="G121" s="445"/>
      <c r="H121" s="118"/>
      <c r="I121" s="428"/>
      <c r="J121" s="446"/>
      <c r="K121" s="446"/>
      <c r="L121" s="447"/>
      <c r="M121" s="428"/>
      <c r="N121" s="447"/>
      <c r="O121" s="139"/>
      <c r="P121" s="139"/>
      <c r="Q121" s="428"/>
      <c r="R121" s="428"/>
      <c r="S121" s="428"/>
      <c r="T121" s="428"/>
      <c r="U121" s="448"/>
      <c r="V121" s="437"/>
    </row>
    <row r="122" spans="1:22" x14ac:dyDescent="0.35">
      <c r="A122" s="1349"/>
      <c r="B122" s="145">
        <v>8</v>
      </c>
      <c r="C122" s="118"/>
      <c r="D122" s="112"/>
      <c r="E122" s="112"/>
      <c r="F122" s="118"/>
      <c r="G122" s="445"/>
      <c r="H122" s="118"/>
      <c r="I122" s="428"/>
      <c r="J122" s="446"/>
      <c r="K122" s="446"/>
      <c r="L122" s="447"/>
      <c r="M122" s="428"/>
      <c r="N122" s="447"/>
      <c r="O122" s="139"/>
      <c r="P122" s="139"/>
      <c r="Q122" s="428"/>
      <c r="R122" s="428"/>
      <c r="S122" s="428"/>
      <c r="T122" s="428"/>
      <c r="U122" s="448"/>
      <c r="V122" s="437"/>
    </row>
    <row r="123" spans="1:22" x14ac:dyDescent="0.35">
      <c r="A123" s="1349"/>
      <c r="B123" s="145">
        <v>9</v>
      </c>
      <c r="C123" s="118"/>
      <c r="D123" s="112"/>
      <c r="E123" s="112"/>
      <c r="F123" s="118"/>
      <c r="G123" s="445"/>
      <c r="H123" s="118"/>
      <c r="I123" s="428"/>
      <c r="J123" s="446"/>
      <c r="K123" s="446"/>
      <c r="L123" s="447"/>
      <c r="M123" s="428"/>
      <c r="N123" s="447"/>
      <c r="O123" s="139"/>
      <c r="P123" s="139"/>
      <c r="Q123" s="428"/>
      <c r="R123" s="428"/>
      <c r="S123" s="428"/>
      <c r="T123" s="428"/>
      <c r="U123" s="448"/>
      <c r="V123" s="437"/>
    </row>
    <row r="124" spans="1:22" ht="15" thickBot="1" x14ac:dyDescent="0.4">
      <c r="A124" s="1350"/>
      <c r="B124" s="146">
        <v>10</v>
      </c>
      <c r="C124" s="132"/>
      <c r="D124" s="131"/>
      <c r="E124" s="131"/>
      <c r="F124" s="132"/>
      <c r="G124" s="449"/>
      <c r="H124" s="132"/>
      <c r="I124" s="450"/>
      <c r="J124" s="451"/>
      <c r="K124" s="451"/>
      <c r="L124" s="452"/>
      <c r="M124" s="450"/>
      <c r="N124" s="452"/>
      <c r="O124" s="140"/>
      <c r="P124" s="140"/>
      <c r="Q124" s="450"/>
      <c r="R124" s="450"/>
      <c r="S124" s="450"/>
      <c r="T124" s="450"/>
      <c r="U124" s="453"/>
      <c r="V124" s="437"/>
    </row>
    <row r="125" spans="1:22" ht="25" thickBot="1" x14ac:dyDescent="0.4">
      <c r="A125" s="564"/>
      <c r="C125" s="565"/>
      <c r="D125" s="566"/>
      <c r="E125" s="424" t="s">
        <v>331</v>
      </c>
      <c r="F125" s="425">
        <f>COUNTA(F115:F124)</f>
        <v>0</v>
      </c>
      <c r="G125" s="426">
        <f>COUNTA(G115:G124)</f>
        <v>0</v>
      </c>
      <c r="H125" s="565"/>
      <c r="I125" s="431"/>
      <c r="J125" s="567"/>
      <c r="K125" s="567"/>
      <c r="L125" s="568"/>
      <c r="M125" s="1354" t="s">
        <v>563</v>
      </c>
      <c r="N125" s="1355"/>
      <c r="O125" s="747">
        <f>SUM(O115:O124)</f>
        <v>0</v>
      </c>
      <c r="P125" s="748">
        <f>SUM(P115:P124)</f>
        <v>0</v>
      </c>
      <c r="Q125" s="431"/>
      <c r="S125" s="113"/>
      <c r="T125" s="117"/>
      <c r="U125" s="531"/>
      <c r="V125" s="455"/>
    </row>
    <row r="126" spans="1:22" ht="15" thickBot="1" x14ac:dyDescent="0.4">
      <c r="A126" s="456"/>
      <c r="B126" s="457"/>
      <c r="C126" s="407"/>
      <c r="D126" s="407"/>
      <c r="E126" s="407"/>
      <c r="F126" s="457"/>
      <c r="G126" s="407"/>
      <c r="H126" s="407"/>
      <c r="I126" s="457"/>
      <c r="J126" s="457"/>
      <c r="K126" s="457"/>
      <c r="L126" s="407"/>
      <c r="M126" s="407"/>
      <c r="N126" s="407"/>
      <c r="O126" s="407"/>
      <c r="P126" s="407"/>
      <c r="Q126" s="407"/>
      <c r="R126" s="407"/>
      <c r="S126" s="407"/>
      <c r="T126" s="458"/>
      <c r="U126" s="407"/>
      <c r="V126" s="459"/>
    </row>
    <row r="127" spans="1:22" ht="15" thickBot="1" x14ac:dyDescent="0.4">
      <c r="A127" s="432"/>
      <c r="B127" s="433"/>
      <c r="C127" s="434"/>
      <c r="D127" s="434"/>
      <c r="E127" s="434"/>
      <c r="F127" s="433"/>
      <c r="G127" s="434"/>
      <c r="H127" s="434"/>
      <c r="I127" s="433"/>
      <c r="J127" s="433"/>
      <c r="K127" s="433"/>
      <c r="L127" s="434"/>
      <c r="M127" s="434"/>
      <c r="N127" s="434"/>
      <c r="O127" s="434"/>
      <c r="P127" s="434"/>
      <c r="Q127" s="434"/>
      <c r="R127" s="434"/>
      <c r="S127" s="434"/>
      <c r="T127" s="434"/>
      <c r="U127" s="434"/>
      <c r="V127" s="435"/>
    </row>
    <row r="128" spans="1:22" ht="36" customHeight="1" thickBot="1" x14ac:dyDescent="0.4">
      <c r="A128" s="155" t="s">
        <v>9</v>
      </c>
      <c r="B128" s="1317" t="s">
        <v>104</v>
      </c>
      <c r="C128" s="1318"/>
      <c r="E128" s="1312" t="s">
        <v>294</v>
      </c>
      <c r="F128" s="1314"/>
      <c r="G128" s="1315">
        <f>VLOOKUP(B128,'EXTRAUrbano.Piano inv. forn '!$D$41:$AB$76,3,FALSE)</f>
        <v>0</v>
      </c>
      <c r="H128" s="1316"/>
      <c r="I128" s="104"/>
      <c r="J128" s="1312" t="s">
        <v>295</v>
      </c>
      <c r="K128" s="1313"/>
      <c r="L128" s="1314"/>
      <c r="M128" s="1315">
        <f>VLOOKUP(B128,'EXTRAUrbano.Piano inv. forn '!$D$41:$AB$76,4,FALSE)</f>
        <v>0</v>
      </c>
      <c r="N128" s="1316"/>
      <c r="P128" s="162" t="s">
        <v>296</v>
      </c>
      <c r="Q128" s="436"/>
      <c r="S128" s="163" t="s">
        <v>297</v>
      </c>
      <c r="T128" s="1171"/>
      <c r="U128" s="1173"/>
      <c r="V128" s="437"/>
    </row>
    <row r="129" spans="1:23" ht="13.5" customHeight="1" thickBot="1" x14ac:dyDescent="0.4">
      <c r="A129" s="133"/>
      <c r="B129" s="114"/>
      <c r="C129" s="114"/>
      <c r="E129" s="115"/>
      <c r="F129" s="115"/>
      <c r="G129" s="116"/>
      <c r="H129" s="116"/>
      <c r="I129" s="104"/>
      <c r="J129" s="115"/>
      <c r="K129" s="115"/>
      <c r="L129" s="115"/>
      <c r="M129" s="116"/>
      <c r="N129" s="116"/>
      <c r="P129" s="117"/>
      <c r="S129" s="113"/>
      <c r="T129" s="431"/>
      <c r="V129" s="134"/>
      <c r="W129" s="431"/>
    </row>
    <row r="130" spans="1:23" ht="33.75" customHeight="1" thickBot="1" x14ac:dyDescent="0.4">
      <c r="A130" s="1343" t="s">
        <v>298</v>
      </c>
      <c r="B130" s="1344"/>
      <c r="C130" s="1344"/>
      <c r="D130" s="1345"/>
      <c r="E130" s="1346">
        <f>VLOOKUP(B128,'EXTRAUrbano.Piano inv. forn '!$D$41:$AB$76,17,FALSE)</f>
        <v>0</v>
      </c>
      <c r="F130" s="1347"/>
      <c r="G130" s="1347"/>
      <c r="H130" s="1348"/>
      <c r="I130" s="104"/>
      <c r="J130" s="1343" t="s">
        <v>53</v>
      </c>
      <c r="K130" s="1353"/>
      <c r="L130" s="1344"/>
      <c r="M130" s="1346">
        <f>VLOOKUP(B128,'EXTRAUrbano.Piano inv. forn '!$D$41:$AB$76,19,FALSE)</f>
        <v>0</v>
      </c>
      <c r="N130" s="1348"/>
      <c r="O130" s="130"/>
      <c r="P130" s="161" t="s">
        <v>299</v>
      </c>
      <c r="Q130" s="135">
        <f>M130+E130</f>
        <v>0</v>
      </c>
      <c r="S130" s="163" t="s">
        <v>300</v>
      </c>
      <c r="T130" s="1171"/>
      <c r="U130" s="1173"/>
      <c r="V130" s="134"/>
      <c r="W130" s="431"/>
    </row>
    <row r="131" spans="1:23" ht="33.75" customHeight="1" thickBot="1" x14ac:dyDescent="0.4">
      <c r="A131" s="136"/>
      <c r="B131" s="137"/>
      <c r="C131" s="137"/>
      <c r="D131" s="137"/>
      <c r="E131" s="138"/>
      <c r="F131" s="138"/>
      <c r="G131" s="138"/>
      <c r="H131" s="138"/>
      <c r="I131" s="104"/>
      <c r="J131" s="115"/>
      <c r="K131" s="115"/>
      <c r="L131" s="115"/>
      <c r="M131" s="138"/>
      <c r="N131" s="138"/>
      <c r="O131" s="130"/>
      <c r="P131" s="113"/>
      <c r="Q131" s="130"/>
      <c r="S131" s="113"/>
      <c r="T131" s="114"/>
      <c r="U131" s="114"/>
      <c r="V131" s="134"/>
      <c r="W131" s="431"/>
    </row>
    <row r="132" spans="1:23" s="166" customFormat="1" ht="72" customHeight="1" x14ac:dyDescent="0.35">
      <c r="A132" s="1326" t="s">
        <v>301</v>
      </c>
      <c r="B132" s="1328" t="s">
        <v>302</v>
      </c>
      <c r="C132" s="1328" t="s">
        <v>303</v>
      </c>
      <c r="D132" s="156" t="s">
        <v>304</v>
      </c>
      <c r="E132" s="157" t="s">
        <v>305</v>
      </c>
      <c r="F132" s="156" t="s">
        <v>306</v>
      </c>
      <c r="G132" s="156" t="s">
        <v>307</v>
      </c>
      <c r="H132" s="158" t="s">
        <v>268</v>
      </c>
      <c r="I132" s="158" t="s">
        <v>308</v>
      </c>
      <c r="J132" s="158" t="s">
        <v>309</v>
      </c>
      <c r="K132" s="158" t="s">
        <v>818</v>
      </c>
      <c r="L132" s="158" t="s">
        <v>310</v>
      </c>
      <c r="M132" s="158" t="s">
        <v>311</v>
      </c>
      <c r="N132" s="158" t="s">
        <v>312</v>
      </c>
      <c r="O132" s="158" t="s">
        <v>313</v>
      </c>
      <c r="P132" s="158" t="s">
        <v>314</v>
      </c>
      <c r="Q132" s="158" t="s">
        <v>315</v>
      </c>
      <c r="R132" s="158" t="s">
        <v>316</v>
      </c>
      <c r="S132" s="158" t="s">
        <v>317</v>
      </c>
      <c r="T132" s="158" t="s">
        <v>819</v>
      </c>
      <c r="U132" s="159" t="s">
        <v>319</v>
      </c>
      <c r="V132" s="438"/>
    </row>
    <row r="133" spans="1:23" s="166" customFormat="1" ht="36.5" thickBot="1" x14ac:dyDescent="0.4">
      <c r="A133" s="1351"/>
      <c r="B133" s="1352"/>
      <c r="C133" s="1352"/>
      <c r="D133" s="160" t="s">
        <v>320</v>
      </c>
      <c r="E133" s="160" t="s">
        <v>333</v>
      </c>
      <c r="F133" s="160" t="s">
        <v>322</v>
      </c>
      <c r="G133" s="160" t="s">
        <v>322</v>
      </c>
      <c r="H133" s="160" t="s">
        <v>28</v>
      </c>
      <c r="I133" s="160" t="s">
        <v>334</v>
      </c>
      <c r="J133" s="160" t="s">
        <v>323</v>
      </c>
      <c r="K133" s="160" t="s">
        <v>324</v>
      </c>
      <c r="L133" s="160" t="s">
        <v>324</v>
      </c>
      <c r="M133" s="160" t="s">
        <v>325</v>
      </c>
      <c r="N133" s="160" t="s">
        <v>324</v>
      </c>
      <c r="O133" s="160" t="s">
        <v>326</v>
      </c>
      <c r="P133" s="160" t="s">
        <v>820</v>
      </c>
      <c r="Q133" s="160" t="s">
        <v>327</v>
      </c>
      <c r="R133" s="160" t="s">
        <v>328</v>
      </c>
      <c r="S133" s="160" t="s">
        <v>329</v>
      </c>
      <c r="T133" s="160" t="s">
        <v>329</v>
      </c>
      <c r="U133" s="439"/>
      <c r="V133" s="438"/>
    </row>
    <row r="134" spans="1:23" ht="15" customHeight="1" x14ac:dyDescent="0.35">
      <c r="A134" s="1349" t="str">
        <f>B128</f>
        <v>Extra-urb.m.1</v>
      </c>
      <c r="B134" s="144">
        <v>1</v>
      </c>
      <c r="C134" s="185"/>
      <c r="D134" s="119"/>
      <c r="E134" s="119"/>
      <c r="F134" s="185"/>
      <c r="G134" s="440"/>
      <c r="H134" s="120"/>
      <c r="I134" s="441"/>
      <c r="J134" s="442"/>
      <c r="K134" s="442"/>
      <c r="L134" s="443"/>
      <c r="M134" s="441"/>
      <c r="N134" s="443"/>
      <c r="O134" s="148"/>
      <c r="P134" s="148"/>
      <c r="Q134" s="441"/>
      <c r="R134" s="441"/>
      <c r="S134" s="441"/>
      <c r="T134" s="441"/>
      <c r="U134" s="444"/>
      <c r="V134" s="437"/>
    </row>
    <row r="135" spans="1:23" x14ac:dyDescent="0.35">
      <c r="A135" s="1349"/>
      <c r="B135" s="145">
        <v>2</v>
      </c>
      <c r="C135" s="118"/>
      <c r="D135" s="112"/>
      <c r="E135" s="112"/>
      <c r="F135" s="118"/>
      <c r="G135" s="445"/>
      <c r="H135" s="118"/>
      <c r="I135" s="428"/>
      <c r="J135" s="446"/>
      <c r="K135" s="446"/>
      <c r="L135" s="447"/>
      <c r="M135" s="428"/>
      <c r="N135" s="447"/>
      <c r="O135" s="139"/>
      <c r="P135" s="139"/>
      <c r="Q135" s="428"/>
      <c r="R135" s="428" t="s">
        <v>330</v>
      </c>
      <c r="S135" s="428"/>
      <c r="T135" s="428"/>
      <c r="U135" s="448"/>
      <c r="V135" s="437"/>
    </row>
    <row r="136" spans="1:23" x14ac:dyDescent="0.35">
      <c r="A136" s="1349"/>
      <c r="B136" s="145">
        <v>3</v>
      </c>
      <c r="C136" s="118"/>
      <c r="D136" s="112"/>
      <c r="E136" s="112"/>
      <c r="F136" s="118"/>
      <c r="G136" s="445"/>
      <c r="H136" s="118"/>
      <c r="I136" s="428"/>
      <c r="J136" s="446"/>
      <c r="K136" s="446"/>
      <c r="L136" s="447"/>
      <c r="M136" s="428"/>
      <c r="N136" s="447"/>
      <c r="O136" s="139"/>
      <c r="P136" s="139"/>
      <c r="Q136" s="428"/>
      <c r="R136" s="428"/>
      <c r="S136" s="428"/>
      <c r="T136" s="428"/>
      <c r="U136" s="448"/>
      <c r="V136" s="437"/>
    </row>
    <row r="137" spans="1:23" x14ac:dyDescent="0.35">
      <c r="A137" s="1349"/>
      <c r="B137" s="145">
        <v>4</v>
      </c>
      <c r="C137" s="118"/>
      <c r="D137" s="112"/>
      <c r="E137" s="112"/>
      <c r="F137" s="118"/>
      <c r="G137" s="445"/>
      <c r="H137" s="118"/>
      <c r="I137" s="428"/>
      <c r="J137" s="446"/>
      <c r="K137" s="446"/>
      <c r="L137" s="447"/>
      <c r="M137" s="428"/>
      <c r="N137" s="447"/>
      <c r="O137" s="139"/>
      <c r="P137" s="139"/>
      <c r="Q137" s="428"/>
      <c r="R137" s="428"/>
      <c r="S137" s="428"/>
      <c r="T137" s="428"/>
      <c r="U137" s="448"/>
      <c r="V137" s="437"/>
    </row>
    <row r="138" spans="1:23" x14ac:dyDescent="0.35">
      <c r="A138" s="1349"/>
      <c r="B138" s="145">
        <v>5</v>
      </c>
      <c r="C138" s="118"/>
      <c r="D138" s="112"/>
      <c r="E138" s="112"/>
      <c r="F138" s="118"/>
      <c r="G138" s="445"/>
      <c r="H138" s="118"/>
      <c r="I138" s="428"/>
      <c r="J138" s="446"/>
      <c r="K138" s="446"/>
      <c r="L138" s="447"/>
      <c r="M138" s="428"/>
      <c r="N138" s="447"/>
      <c r="O138" s="139"/>
      <c r="P138" s="139"/>
      <c r="Q138" s="428"/>
      <c r="R138" s="428"/>
      <c r="S138" s="428"/>
      <c r="T138" s="428"/>
      <c r="U138" s="448"/>
      <c r="V138" s="437"/>
    </row>
    <row r="139" spans="1:23" x14ac:dyDescent="0.35">
      <c r="A139" s="1349"/>
      <c r="B139" s="145">
        <v>6</v>
      </c>
      <c r="C139" s="118"/>
      <c r="D139" s="112"/>
      <c r="E139" s="112"/>
      <c r="F139" s="118"/>
      <c r="G139" s="445"/>
      <c r="H139" s="118"/>
      <c r="I139" s="428"/>
      <c r="J139" s="446"/>
      <c r="K139" s="446"/>
      <c r="L139" s="447"/>
      <c r="M139" s="428"/>
      <c r="N139" s="447"/>
      <c r="O139" s="139"/>
      <c r="P139" s="139"/>
      <c r="Q139" s="428"/>
      <c r="R139" s="428"/>
      <c r="S139" s="428"/>
      <c r="T139" s="428"/>
      <c r="U139" s="448"/>
      <c r="V139" s="437"/>
    </row>
    <row r="140" spans="1:23" x14ac:dyDescent="0.35">
      <c r="A140" s="1349"/>
      <c r="B140" s="145">
        <v>7</v>
      </c>
      <c r="C140" s="118"/>
      <c r="D140" s="112"/>
      <c r="E140" s="112"/>
      <c r="F140" s="118"/>
      <c r="G140" s="445"/>
      <c r="H140" s="118"/>
      <c r="I140" s="428"/>
      <c r="J140" s="446"/>
      <c r="K140" s="446"/>
      <c r="L140" s="447"/>
      <c r="M140" s="428"/>
      <c r="N140" s="447"/>
      <c r="O140" s="139"/>
      <c r="P140" s="139"/>
      <c r="Q140" s="428"/>
      <c r="R140" s="428"/>
      <c r="S140" s="428"/>
      <c r="T140" s="428"/>
      <c r="U140" s="448"/>
      <c r="V140" s="437"/>
    </row>
    <row r="141" spans="1:23" x14ac:dyDescent="0.35">
      <c r="A141" s="1349"/>
      <c r="B141" s="145">
        <v>8</v>
      </c>
      <c r="C141" s="118"/>
      <c r="D141" s="112"/>
      <c r="E141" s="112"/>
      <c r="F141" s="118"/>
      <c r="G141" s="445"/>
      <c r="H141" s="118"/>
      <c r="I141" s="428"/>
      <c r="J141" s="446"/>
      <c r="K141" s="446"/>
      <c r="L141" s="447"/>
      <c r="M141" s="428"/>
      <c r="N141" s="447"/>
      <c r="O141" s="139"/>
      <c r="P141" s="139"/>
      <c r="Q141" s="428"/>
      <c r="R141" s="428"/>
      <c r="S141" s="428"/>
      <c r="T141" s="428"/>
      <c r="U141" s="448"/>
      <c r="V141" s="437"/>
    </row>
    <row r="142" spans="1:23" x14ac:dyDescent="0.35">
      <c r="A142" s="1349"/>
      <c r="B142" s="145">
        <v>9</v>
      </c>
      <c r="C142" s="118"/>
      <c r="D142" s="112"/>
      <c r="E142" s="112"/>
      <c r="F142" s="118"/>
      <c r="G142" s="445"/>
      <c r="H142" s="118"/>
      <c r="I142" s="428"/>
      <c r="J142" s="446"/>
      <c r="K142" s="446"/>
      <c r="L142" s="447"/>
      <c r="M142" s="428"/>
      <c r="N142" s="447"/>
      <c r="O142" s="139"/>
      <c r="P142" s="139"/>
      <c r="Q142" s="428"/>
      <c r="R142" s="428"/>
      <c r="S142" s="428"/>
      <c r="T142" s="428"/>
      <c r="U142" s="448"/>
      <c r="V142" s="437"/>
    </row>
    <row r="143" spans="1:23" ht="15" thickBot="1" x14ac:dyDescent="0.4">
      <c r="A143" s="1350"/>
      <c r="B143" s="146">
        <v>10</v>
      </c>
      <c r="C143" s="132"/>
      <c r="D143" s="131"/>
      <c r="E143" s="131"/>
      <c r="F143" s="132"/>
      <c r="G143" s="449"/>
      <c r="H143" s="132"/>
      <c r="I143" s="450"/>
      <c r="J143" s="451"/>
      <c r="K143" s="451"/>
      <c r="L143" s="452"/>
      <c r="M143" s="450"/>
      <c r="N143" s="452"/>
      <c r="O143" s="140"/>
      <c r="P143" s="140"/>
      <c r="Q143" s="450"/>
      <c r="R143" s="450"/>
      <c r="S143" s="450"/>
      <c r="T143" s="450"/>
      <c r="U143" s="453"/>
      <c r="V143" s="437"/>
    </row>
    <row r="144" spans="1:23" ht="25" thickBot="1" x14ac:dyDescent="0.4">
      <c r="A144" s="564"/>
      <c r="C144" s="565"/>
      <c r="D144" s="566"/>
      <c r="E144" s="424" t="s">
        <v>331</v>
      </c>
      <c r="F144" s="425">
        <f>COUNTA(F134:F143)</f>
        <v>0</v>
      </c>
      <c r="G144" s="426">
        <f>COUNTA(G134:G143)</f>
        <v>0</v>
      </c>
      <c r="H144" s="565"/>
      <c r="I144" s="431"/>
      <c r="J144" s="567"/>
      <c r="K144" s="567"/>
      <c r="L144" s="568"/>
      <c r="M144" s="1354" t="s">
        <v>563</v>
      </c>
      <c r="N144" s="1355"/>
      <c r="O144" s="747">
        <f>SUM(O134:O143)</f>
        <v>0</v>
      </c>
      <c r="P144" s="748">
        <f>SUM(P134:P143)</f>
        <v>0</v>
      </c>
      <c r="Q144" s="431"/>
      <c r="S144" s="113"/>
      <c r="T144" s="117"/>
      <c r="U144" s="531"/>
      <c r="V144" s="455"/>
    </row>
    <row r="145" spans="1:23" ht="15" thickBot="1" x14ac:dyDescent="0.4">
      <c r="A145" s="456"/>
      <c r="B145" s="457"/>
      <c r="C145" s="407"/>
      <c r="D145" s="407"/>
      <c r="E145" s="407"/>
      <c r="F145" s="457"/>
      <c r="G145" s="407"/>
      <c r="H145" s="407"/>
      <c r="I145" s="457"/>
      <c r="J145" s="457"/>
      <c r="K145" s="457"/>
      <c r="L145" s="407"/>
      <c r="M145" s="407"/>
      <c r="N145" s="407"/>
      <c r="O145" s="407"/>
      <c r="P145" s="407"/>
      <c r="Q145" s="407"/>
      <c r="R145" s="407"/>
      <c r="S145" s="407"/>
      <c r="T145" s="458"/>
      <c r="U145" s="407"/>
      <c r="V145" s="459"/>
    </row>
    <row r="146" spans="1:23" ht="15" thickBot="1" x14ac:dyDescent="0.4">
      <c r="A146" s="432"/>
      <c r="B146" s="433"/>
      <c r="C146" s="434"/>
      <c r="D146" s="434"/>
      <c r="E146" s="434"/>
      <c r="F146" s="433"/>
      <c r="G146" s="434"/>
      <c r="H146" s="434"/>
      <c r="I146" s="433"/>
      <c r="J146" s="433"/>
      <c r="K146" s="433"/>
      <c r="L146" s="434"/>
      <c r="M146" s="434"/>
      <c r="N146" s="434"/>
      <c r="O146" s="434"/>
      <c r="P146" s="434"/>
      <c r="Q146" s="434"/>
      <c r="R146" s="434"/>
      <c r="S146" s="434"/>
      <c r="T146" s="434"/>
      <c r="U146" s="434"/>
      <c r="V146" s="435"/>
    </row>
    <row r="147" spans="1:23" ht="36" customHeight="1" thickBot="1" x14ac:dyDescent="0.4">
      <c r="A147" s="155" t="s">
        <v>9</v>
      </c>
      <c r="B147" s="1317" t="s">
        <v>104</v>
      </c>
      <c r="C147" s="1318"/>
      <c r="E147" s="1312" t="s">
        <v>294</v>
      </c>
      <c r="F147" s="1314"/>
      <c r="G147" s="1315">
        <f>VLOOKUP(B147,'EXTRAUrbano.Piano inv. forn '!$D$41:$AB$76,3,FALSE)</f>
        <v>0</v>
      </c>
      <c r="H147" s="1316"/>
      <c r="I147" s="104"/>
      <c r="J147" s="1312" t="s">
        <v>295</v>
      </c>
      <c r="K147" s="1313"/>
      <c r="L147" s="1314"/>
      <c r="M147" s="1315">
        <f>VLOOKUP(B147,'EXTRAUrbano.Piano inv. forn '!$D$41:$AB$76,4,FALSE)</f>
        <v>0</v>
      </c>
      <c r="N147" s="1316"/>
      <c r="P147" s="162" t="s">
        <v>296</v>
      </c>
      <c r="Q147" s="436"/>
      <c r="S147" s="163" t="s">
        <v>297</v>
      </c>
      <c r="T147" s="1171"/>
      <c r="U147" s="1173"/>
      <c r="V147" s="437"/>
    </row>
    <row r="148" spans="1:23" ht="13.5" customHeight="1" thickBot="1" x14ac:dyDescent="0.4">
      <c r="A148" s="133"/>
      <c r="B148" s="114"/>
      <c r="C148" s="114"/>
      <c r="E148" s="115"/>
      <c r="F148" s="115"/>
      <c r="G148" s="116"/>
      <c r="H148" s="116"/>
      <c r="I148" s="104"/>
      <c r="J148" s="115"/>
      <c r="K148" s="115"/>
      <c r="L148" s="115"/>
      <c r="M148" s="116"/>
      <c r="N148" s="116"/>
      <c r="P148" s="117"/>
      <c r="S148" s="113"/>
      <c r="T148" s="431"/>
      <c r="V148" s="134"/>
      <c r="W148" s="431"/>
    </row>
    <row r="149" spans="1:23" ht="33.75" customHeight="1" thickBot="1" x14ac:dyDescent="0.4">
      <c r="A149" s="1343" t="s">
        <v>298</v>
      </c>
      <c r="B149" s="1344"/>
      <c r="C149" s="1344"/>
      <c r="D149" s="1345"/>
      <c r="E149" s="1346">
        <f>VLOOKUP(B147,'EXTRAUrbano.Piano inv. forn '!$D$41:$AB$76,17,FALSE)</f>
        <v>0</v>
      </c>
      <c r="F149" s="1347"/>
      <c r="G149" s="1347"/>
      <c r="H149" s="1348"/>
      <c r="I149" s="104"/>
      <c r="J149" s="1343" t="s">
        <v>53</v>
      </c>
      <c r="K149" s="1353"/>
      <c r="L149" s="1344"/>
      <c r="M149" s="1346">
        <f>VLOOKUP(B147,'EXTRAUrbano.Piano inv. forn '!$D$41:$AB$76,19,FALSE)</f>
        <v>0</v>
      </c>
      <c r="N149" s="1348"/>
      <c r="O149" s="130"/>
      <c r="P149" s="161" t="s">
        <v>299</v>
      </c>
      <c r="Q149" s="135">
        <f>M149+E149</f>
        <v>0</v>
      </c>
      <c r="S149" s="163" t="s">
        <v>300</v>
      </c>
      <c r="T149" s="1171"/>
      <c r="U149" s="1173"/>
      <c r="V149" s="134"/>
      <c r="W149" s="431"/>
    </row>
    <row r="150" spans="1:23" ht="33.75" customHeight="1" thickBot="1" x14ac:dyDescent="0.4">
      <c r="A150" s="136"/>
      <c r="B150" s="137"/>
      <c r="C150" s="137"/>
      <c r="D150" s="137"/>
      <c r="E150" s="138"/>
      <c r="F150" s="138"/>
      <c r="G150" s="138"/>
      <c r="H150" s="138"/>
      <c r="I150" s="104"/>
      <c r="J150" s="115"/>
      <c r="K150" s="115"/>
      <c r="L150" s="115"/>
      <c r="M150" s="138"/>
      <c r="N150" s="138"/>
      <c r="O150" s="130"/>
      <c r="P150" s="113"/>
      <c r="Q150" s="130"/>
      <c r="S150" s="113"/>
      <c r="T150" s="114"/>
      <c r="U150" s="114"/>
      <c r="V150" s="134"/>
      <c r="W150" s="431"/>
    </row>
    <row r="151" spans="1:23" s="166" customFormat="1" ht="72" customHeight="1" x14ac:dyDescent="0.35">
      <c r="A151" s="1326" t="s">
        <v>301</v>
      </c>
      <c r="B151" s="1328" t="s">
        <v>302</v>
      </c>
      <c r="C151" s="1328" t="s">
        <v>303</v>
      </c>
      <c r="D151" s="156" t="s">
        <v>304</v>
      </c>
      <c r="E151" s="157" t="s">
        <v>305</v>
      </c>
      <c r="F151" s="156" t="s">
        <v>306</v>
      </c>
      <c r="G151" s="156" t="s">
        <v>307</v>
      </c>
      <c r="H151" s="158" t="s">
        <v>268</v>
      </c>
      <c r="I151" s="158" t="s">
        <v>308</v>
      </c>
      <c r="J151" s="158" t="s">
        <v>309</v>
      </c>
      <c r="K151" s="158" t="s">
        <v>818</v>
      </c>
      <c r="L151" s="158" t="s">
        <v>310</v>
      </c>
      <c r="M151" s="158" t="s">
        <v>311</v>
      </c>
      <c r="N151" s="158" t="s">
        <v>312</v>
      </c>
      <c r="O151" s="158" t="s">
        <v>313</v>
      </c>
      <c r="P151" s="158" t="s">
        <v>314</v>
      </c>
      <c r="Q151" s="158" t="s">
        <v>315</v>
      </c>
      <c r="R151" s="158" t="s">
        <v>316</v>
      </c>
      <c r="S151" s="158" t="s">
        <v>317</v>
      </c>
      <c r="T151" s="158" t="s">
        <v>819</v>
      </c>
      <c r="U151" s="159" t="s">
        <v>319</v>
      </c>
      <c r="V151" s="438"/>
    </row>
    <row r="152" spans="1:23" s="166" customFormat="1" ht="36.5" thickBot="1" x14ac:dyDescent="0.4">
      <c r="A152" s="1351"/>
      <c r="B152" s="1352"/>
      <c r="C152" s="1352"/>
      <c r="D152" s="160" t="s">
        <v>320</v>
      </c>
      <c r="E152" s="160" t="s">
        <v>333</v>
      </c>
      <c r="F152" s="160" t="s">
        <v>322</v>
      </c>
      <c r="G152" s="160" t="s">
        <v>322</v>
      </c>
      <c r="H152" s="160" t="s">
        <v>28</v>
      </c>
      <c r="I152" s="160" t="s">
        <v>334</v>
      </c>
      <c r="J152" s="160" t="s">
        <v>323</v>
      </c>
      <c r="K152" s="160" t="s">
        <v>324</v>
      </c>
      <c r="L152" s="160" t="s">
        <v>324</v>
      </c>
      <c r="M152" s="160" t="s">
        <v>325</v>
      </c>
      <c r="N152" s="160" t="s">
        <v>324</v>
      </c>
      <c r="O152" s="160" t="s">
        <v>326</v>
      </c>
      <c r="P152" s="160" t="s">
        <v>820</v>
      </c>
      <c r="Q152" s="160" t="s">
        <v>327</v>
      </c>
      <c r="R152" s="160" t="s">
        <v>328</v>
      </c>
      <c r="S152" s="160" t="s">
        <v>329</v>
      </c>
      <c r="T152" s="160" t="s">
        <v>329</v>
      </c>
      <c r="U152" s="439"/>
      <c r="V152" s="438"/>
    </row>
    <row r="153" spans="1:23" ht="15" customHeight="1" x14ac:dyDescent="0.35">
      <c r="A153" s="1349" t="str">
        <f>B147</f>
        <v>Extra-urb.m.1</v>
      </c>
      <c r="B153" s="144">
        <v>1</v>
      </c>
      <c r="C153" s="185"/>
      <c r="D153" s="119"/>
      <c r="E153" s="119"/>
      <c r="F153" s="185"/>
      <c r="G153" s="440"/>
      <c r="H153" s="120"/>
      <c r="I153" s="441"/>
      <c r="J153" s="442"/>
      <c r="K153" s="442"/>
      <c r="L153" s="443"/>
      <c r="M153" s="441"/>
      <c r="N153" s="443"/>
      <c r="O153" s="148"/>
      <c r="P153" s="148"/>
      <c r="Q153" s="441"/>
      <c r="R153" s="441"/>
      <c r="S153" s="441"/>
      <c r="T153" s="441"/>
      <c r="U153" s="444"/>
      <c r="V153" s="437"/>
    </row>
    <row r="154" spans="1:23" x14ac:dyDescent="0.35">
      <c r="A154" s="1349"/>
      <c r="B154" s="145">
        <v>2</v>
      </c>
      <c r="C154" s="118"/>
      <c r="D154" s="112"/>
      <c r="E154" s="112"/>
      <c r="F154" s="118"/>
      <c r="G154" s="445"/>
      <c r="H154" s="118"/>
      <c r="I154" s="428"/>
      <c r="J154" s="446"/>
      <c r="K154" s="446"/>
      <c r="L154" s="447"/>
      <c r="M154" s="428"/>
      <c r="N154" s="447"/>
      <c r="O154" s="139"/>
      <c r="P154" s="139"/>
      <c r="Q154" s="428"/>
      <c r="R154" s="428" t="s">
        <v>330</v>
      </c>
      <c r="S154" s="428"/>
      <c r="T154" s="428"/>
      <c r="U154" s="448"/>
      <c r="V154" s="437"/>
    </row>
    <row r="155" spans="1:23" x14ac:dyDescent="0.35">
      <c r="A155" s="1349"/>
      <c r="B155" s="145">
        <v>3</v>
      </c>
      <c r="C155" s="118"/>
      <c r="D155" s="112"/>
      <c r="E155" s="112"/>
      <c r="F155" s="118"/>
      <c r="G155" s="445"/>
      <c r="H155" s="118"/>
      <c r="I155" s="428"/>
      <c r="J155" s="446"/>
      <c r="K155" s="446"/>
      <c r="L155" s="447"/>
      <c r="M155" s="428"/>
      <c r="N155" s="447"/>
      <c r="O155" s="139"/>
      <c r="P155" s="139"/>
      <c r="Q155" s="428"/>
      <c r="R155" s="428"/>
      <c r="S155" s="428"/>
      <c r="T155" s="428"/>
      <c r="U155" s="448"/>
      <c r="V155" s="437"/>
    </row>
    <row r="156" spans="1:23" x14ac:dyDescent="0.35">
      <c r="A156" s="1349"/>
      <c r="B156" s="145">
        <v>4</v>
      </c>
      <c r="C156" s="118"/>
      <c r="D156" s="112"/>
      <c r="E156" s="112"/>
      <c r="F156" s="118"/>
      <c r="G156" s="445"/>
      <c r="H156" s="118"/>
      <c r="I156" s="428"/>
      <c r="J156" s="446"/>
      <c r="K156" s="446"/>
      <c r="L156" s="447"/>
      <c r="M156" s="428"/>
      <c r="N156" s="447"/>
      <c r="O156" s="139"/>
      <c r="P156" s="139"/>
      <c r="Q156" s="428"/>
      <c r="R156" s="428"/>
      <c r="S156" s="428"/>
      <c r="T156" s="428"/>
      <c r="U156" s="448"/>
      <c r="V156" s="437"/>
    </row>
    <row r="157" spans="1:23" x14ac:dyDescent="0.35">
      <c r="A157" s="1349"/>
      <c r="B157" s="145">
        <v>5</v>
      </c>
      <c r="C157" s="118"/>
      <c r="D157" s="112"/>
      <c r="E157" s="112"/>
      <c r="F157" s="118"/>
      <c r="G157" s="445"/>
      <c r="H157" s="118"/>
      <c r="I157" s="428"/>
      <c r="J157" s="446"/>
      <c r="K157" s="446"/>
      <c r="L157" s="447"/>
      <c r="M157" s="428"/>
      <c r="N157" s="447"/>
      <c r="O157" s="139"/>
      <c r="P157" s="139"/>
      <c r="Q157" s="428"/>
      <c r="R157" s="428"/>
      <c r="S157" s="428"/>
      <c r="T157" s="428"/>
      <c r="U157" s="448"/>
      <c r="V157" s="437"/>
    </row>
    <row r="158" spans="1:23" x14ac:dyDescent="0.35">
      <c r="A158" s="1349"/>
      <c r="B158" s="145">
        <v>6</v>
      </c>
      <c r="C158" s="118"/>
      <c r="D158" s="112"/>
      <c r="E158" s="112"/>
      <c r="F158" s="118"/>
      <c r="G158" s="445"/>
      <c r="H158" s="118"/>
      <c r="I158" s="428"/>
      <c r="J158" s="446"/>
      <c r="K158" s="446"/>
      <c r="L158" s="447"/>
      <c r="M158" s="428"/>
      <c r="N158" s="447"/>
      <c r="O158" s="139"/>
      <c r="P158" s="139"/>
      <c r="Q158" s="428"/>
      <c r="R158" s="428"/>
      <c r="S158" s="428"/>
      <c r="T158" s="428"/>
      <c r="U158" s="448"/>
      <c r="V158" s="437"/>
    </row>
    <row r="159" spans="1:23" x14ac:dyDescent="0.35">
      <c r="A159" s="1349"/>
      <c r="B159" s="145">
        <v>7</v>
      </c>
      <c r="C159" s="118"/>
      <c r="D159" s="112"/>
      <c r="E159" s="112"/>
      <c r="F159" s="118"/>
      <c r="G159" s="445"/>
      <c r="H159" s="118"/>
      <c r="I159" s="428"/>
      <c r="J159" s="446"/>
      <c r="K159" s="446"/>
      <c r="L159" s="447"/>
      <c r="M159" s="428"/>
      <c r="N159" s="447"/>
      <c r="O159" s="139"/>
      <c r="P159" s="139"/>
      <c r="Q159" s="428"/>
      <c r="R159" s="428"/>
      <c r="S159" s="428"/>
      <c r="T159" s="428"/>
      <c r="U159" s="448"/>
      <c r="V159" s="437"/>
    </row>
    <row r="160" spans="1:23" x14ac:dyDescent="0.35">
      <c r="A160" s="1349"/>
      <c r="B160" s="145">
        <v>8</v>
      </c>
      <c r="C160" s="118"/>
      <c r="D160" s="112"/>
      <c r="E160" s="112"/>
      <c r="F160" s="118"/>
      <c r="G160" s="445"/>
      <c r="H160" s="118"/>
      <c r="I160" s="428"/>
      <c r="J160" s="446"/>
      <c r="K160" s="446"/>
      <c r="L160" s="447"/>
      <c r="M160" s="428"/>
      <c r="N160" s="447"/>
      <c r="O160" s="139"/>
      <c r="P160" s="139"/>
      <c r="Q160" s="428"/>
      <c r="R160" s="428"/>
      <c r="S160" s="428"/>
      <c r="T160" s="428"/>
      <c r="U160" s="448"/>
      <c r="V160" s="437"/>
    </row>
    <row r="161" spans="1:23" x14ac:dyDescent="0.35">
      <c r="A161" s="1349"/>
      <c r="B161" s="145">
        <v>9</v>
      </c>
      <c r="C161" s="118"/>
      <c r="D161" s="112"/>
      <c r="E161" s="112"/>
      <c r="F161" s="118"/>
      <c r="G161" s="445"/>
      <c r="H161" s="118"/>
      <c r="I161" s="428"/>
      <c r="J161" s="446"/>
      <c r="K161" s="446"/>
      <c r="L161" s="447"/>
      <c r="M161" s="428"/>
      <c r="N161" s="447"/>
      <c r="O161" s="139"/>
      <c r="P161" s="139"/>
      <c r="Q161" s="428"/>
      <c r="R161" s="428"/>
      <c r="S161" s="428"/>
      <c r="T161" s="428"/>
      <c r="U161" s="448"/>
      <c r="V161" s="437"/>
    </row>
    <row r="162" spans="1:23" ht="15" thickBot="1" x14ac:dyDescent="0.4">
      <c r="A162" s="1350"/>
      <c r="B162" s="146">
        <v>10</v>
      </c>
      <c r="C162" s="132"/>
      <c r="D162" s="131"/>
      <c r="E162" s="131"/>
      <c r="F162" s="132"/>
      <c r="G162" s="449"/>
      <c r="H162" s="132"/>
      <c r="I162" s="450"/>
      <c r="J162" s="451"/>
      <c r="K162" s="451"/>
      <c r="L162" s="452"/>
      <c r="M162" s="450"/>
      <c r="N162" s="452"/>
      <c r="O162" s="140"/>
      <c r="P162" s="140"/>
      <c r="Q162" s="450"/>
      <c r="R162" s="450"/>
      <c r="S162" s="450"/>
      <c r="T162" s="450"/>
      <c r="U162" s="453"/>
      <c r="V162" s="437"/>
    </row>
    <row r="163" spans="1:23" ht="25" thickBot="1" x14ac:dyDescent="0.4">
      <c r="A163" s="564"/>
      <c r="C163" s="565"/>
      <c r="D163" s="566"/>
      <c r="E163" s="424" t="s">
        <v>331</v>
      </c>
      <c r="F163" s="425">
        <f>COUNTA(F153:F162)</f>
        <v>0</v>
      </c>
      <c r="G163" s="426">
        <f>COUNTA(G153:G162)</f>
        <v>0</v>
      </c>
      <c r="H163" s="565"/>
      <c r="I163" s="431"/>
      <c r="J163" s="567"/>
      <c r="K163" s="567"/>
      <c r="L163" s="568"/>
      <c r="M163" s="1354" t="s">
        <v>563</v>
      </c>
      <c r="N163" s="1355"/>
      <c r="O163" s="747">
        <f>SUM(O153:O162)</f>
        <v>0</v>
      </c>
      <c r="P163" s="748">
        <f>SUM(P153:P162)</f>
        <v>0</v>
      </c>
      <c r="Q163" s="431"/>
      <c r="S163" s="113"/>
      <c r="T163" s="117"/>
      <c r="U163" s="531"/>
      <c r="V163" s="455"/>
    </row>
    <row r="164" spans="1:23" ht="15" thickBot="1" x14ac:dyDescent="0.4">
      <c r="A164" s="456"/>
      <c r="B164" s="457"/>
      <c r="C164" s="407"/>
      <c r="D164" s="407"/>
      <c r="E164" s="407"/>
      <c r="F164" s="457"/>
      <c r="G164" s="407"/>
      <c r="H164" s="407"/>
      <c r="I164" s="457"/>
      <c r="J164" s="457"/>
      <c r="K164" s="457"/>
      <c r="L164" s="407"/>
      <c r="M164" s="407"/>
      <c r="N164" s="407"/>
      <c r="O164" s="407"/>
      <c r="P164" s="407"/>
      <c r="Q164" s="407"/>
      <c r="R164" s="407"/>
      <c r="S164" s="407"/>
      <c r="T164" s="458"/>
      <c r="U164" s="407"/>
      <c r="V164" s="459"/>
    </row>
    <row r="165" spans="1:23" ht="15" thickBot="1" x14ac:dyDescent="0.4">
      <c r="A165" s="432"/>
      <c r="B165" s="433"/>
      <c r="C165" s="434"/>
      <c r="D165" s="434"/>
      <c r="E165" s="434"/>
      <c r="F165" s="433"/>
      <c r="G165" s="434"/>
      <c r="H165" s="434"/>
      <c r="I165" s="433"/>
      <c r="J165" s="433"/>
      <c r="K165" s="433"/>
      <c r="L165" s="434"/>
      <c r="M165" s="434"/>
      <c r="N165" s="434"/>
      <c r="O165" s="434"/>
      <c r="P165" s="434"/>
      <c r="Q165" s="434"/>
      <c r="R165" s="434"/>
      <c r="S165" s="434"/>
      <c r="T165" s="434"/>
      <c r="U165" s="434"/>
      <c r="V165" s="435"/>
    </row>
    <row r="166" spans="1:23" ht="36" customHeight="1" thickBot="1" x14ac:dyDescent="0.4">
      <c r="A166" s="155" t="s">
        <v>9</v>
      </c>
      <c r="B166" s="1317" t="s">
        <v>104</v>
      </c>
      <c r="C166" s="1318"/>
      <c r="E166" s="1312" t="s">
        <v>294</v>
      </c>
      <c r="F166" s="1314"/>
      <c r="G166" s="1315">
        <f>VLOOKUP(B166,'EXTRAUrbano.Piano inv. forn '!$D$41:$AB$76,3,FALSE)</f>
        <v>0</v>
      </c>
      <c r="H166" s="1316"/>
      <c r="I166" s="104"/>
      <c r="J166" s="1312" t="s">
        <v>295</v>
      </c>
      <c r="K166" s="1313"/>
      <c r="L166" s="1314"/>
      <c r="M166" s="1315">
        <f>VLOOKUP(B166,'EXTRAUrbano.Piano inv. forn '!$D$41:$AB$76,4,FALSE)</f>
        <v>0</v>
      </c>
      <c r="N166" s="1316"/>
      <c r="P166" s="162" t="s">
        <v>296</v>
      </c>
      <c r="Q166" s="436"/>
      <c r="S166" s="163" t="s">
        <v>297</v>
      </c>
      <c r="T166" s="1171"/>
      <c r="U166" s="1173"/>
      <c r="V166" s="437"/>
    </row>
    <row r="167" spans="1:23" ht="13.5" customHeight="1" thickBot="1" x14ac:dyDescent="0.4">
      <c r="A167" s="133"/>
      <c r="B167" s="114"/>
      <c r="C167" s="114"/>
      <c r="E167" s="115"/>
      <c r="F167" s="115"/>
      <c r="G167" s="116"/>
      <c r="H167" s="116"/>
      <c r="I167" s="104"/>
      <c r="J167" s="115"/>
      <c r="K167" s="115"/>
      <c r="L167" s="115"/>
      <c r="M167" s="116"/>
      <c r="N167" s="116"/>
      <c r="P167" s="117"/>
      <c r="S167" s="113"/>
      <c r="T167" s="431"/>
      <c r="V167" s="134"/>
      <c r="W167" s="431"/>
    </row>
    <row r="168" spans="1:23" ht="33.75" customHeight="1" thickBot="1" x14ac:dyDescent="0.4">
      <c r="A168" s="1343" t="s">
        <v>298</v>
      </c>
      <c r="B168" s="1344"/>
      <c r="C168" s="1344"/>
      <c r="D168" s="1345"/>
      <c r="E168" s="1346">
        <f>VLOOKUP(B166,'EXTRAUrbano.Piano inv. forn '!$D$41:$AB$76,17,FALSE)</f>
        <v>0</v>
      </c>
      <c r="F168" s="1347"/>
      <c r="G168" s="1347"/>
      <c r="H168" s="1348"/>
      <c r="I168" s="104"/>
      <c r="J168" s="1343" t="s">
        <v>53</v>
      </c>
      <c r="K168" s="1353"/>
      <c r="L168" s="1344"/>
      <c r="M168" s="1346">
        <f>VLOOKUP(B166,'EXTRAUrbano.Piano inv. forn '!$D$41:$AB$76,19,FALSE)</f>
        <v>0</v>
      </c>
      <c r="N168" s="1348"/>
      <c r="O168" s="130"/>
      <c r="P168" s="161" t="s">
        <v>299</v>
      </c>
      <c r="Q168" s="135">
        <f>M168+E168</f>
        <v>0</v>
      </c>
      <c r="S168" s="163" t="s">
        <v>300</v>
      </c>
      <c r="T168" s="1171"/>
      <c r="U168" s="1173"/>
      <c r="V168" s="134"/>
      <c r="W168" s="431"/>
    </row>
    <row r="169" spans="1:23" ht="33.75" customHeight="1" thickBot="1" x14ac:dyDescent="0.4">
      <c r="A169" s="136"/>
      <c r="B169" s="137"/>
      <c r="C169" s="137"/>
      <c r="D169" s="137"/>
      <c r="E169" s="138"/>
      <c r="F169" s="138"/>
      <c r="G169" s="138"/>
      <c r="H169" s="138"/>
      <c r="I169" s="104"/>
      <c r="J169" s="115"/>
      <c r="K169" s="115"/>
      <c r="L169" s="115"/>
      <c r="M169" s="138"/>
      <c r="N169" s="138"/>
      <c r="O169" s="130"/>
      <c r="P169" s="113"/>
      <c r="Q169" s="130"/>
      <c r="S169" s="113"/>
      <c r="T169" s="114"/>
      <c r="U169" s="114"/>
      <c r="V169" s="134"/>
      <c r="W169" s="431"/>
    </row>
    <row r="170" spans="1:23" s="166" customFormat="1" ht="72" customHeight="1" x14ac:dyDescent="0.35">
      <c r="A170" s="1326" t="s">
        <v>301</v>
      </c>
      <c r="B170" s="1328" t="s">
        <v>302</v>
      </c>
      <c r="C170" s="1328" t="s">
        <v>303</v>
      </c>
      <c r="D170" s="156" t="s">
        <v>304</v>
      </c>
      <c r="E170" s="157" t="s">
        <v>305</v>
      </c>
      <c r="F170" s="156" t="s">
        <v>306</v>
      </c>
      <c r="G170" s="156" t="s">
        <v>307</v>
      </c>
      <c r="H170" s="158" t="s">
        <v>268</v>
      </c>
      <c r="I170" s="158" t="s">
        <v>308</v>
      </c>
      <c r="J170" s="158" t="s">
        <v>309</v>
      </c>
      <c r="K170" s="158" t="s">
        <v>818</v>
      </c>
      <c r="L170" s="158" t="s">
        <v>310</v>
      </c>
      <c r="M170" s="158" t="s">
        <v>311</v>
      </c>
      <c r="N170" s="158" t="s">
        <v>312</v>
      </c>
      <c r="O170" s="158" t="s">
        <v>313</v>
      </c>
      <c r="P170" s="158" t="s">
        <v>314</v>
      </c>
      <c r="Q170" s="158" t="s">
        <v>315</v>
      </c>
      <c r="R170" s="158" t="s">
        <v>316</v>
      </c>
      <c r="S170" s="158" t="s">
        <v>317</v>
      </c>
      <c r="T170" s="158" t="s">
        <v>819</v>
      </c>
      <c r="U170" s="159" t="s">
        <v>319</v>
      </c>
      <c r="V170" s="438"/>
    </row>
    <row r="171" spans="1:23" s="166" customFormat="1" ht="36.5" thickBot="1" x14ac:dyDescent="0.4">
      <c r="A171" s="1351"/>
      <c r="B171" s="1352"/>
      <c r="C171" s="1352"/>
      <c r="D171" s="160" t="s">
        <v>320</v>
      </c>
      <c r="E171" s="160" t="s">
        <v>333</v>
      </c>
      <c r="F171" s="160" t="s">
        <v>322</v>
      </c>
      <c r="G171" s="160" t="s">
        <v>322</v>
      </c>
      <c r="H171" s="160" t="s">
        <v>28</v>
      </c>
      <c r="I171" s="160" t="s">
        <v>334</v>
      </c>
      <c r="J171" s="160" t="s">
        <v>323</v>
      </c>
      <c r="K171" s="160" t="s">
        <v>324</v>
      </c>
      <c r="L171" s="160" t="s">
        <v>324</v>
      </c>
      <c r="M171" s="160" t="s">
        <v>325</v>
      </c>
      <c r="N171" s="160" t="s">
        <v>324</v>
      </c>
      <c r="O171" s="160" t="s">
        <v>326</v>
      </c>
      <c r="P171" s="160" t="s">
        <v>820</v>
      </c>
      <c r="Q171" s="160" t="s">
        <v>327</v>
      </c>
      <c r="R171" s="160" t="s">
        <v>328</v>
      </c>
      <c r="S171" s="160" t="s">
        <v>329</v>
      </c>
      <c r="T171" s="160" t="s">
        <v>329</v>
      </c>
      <c r="U171" s="439"/>
      <c r="V171" s="438"/>
    </row>
    <row r="172" spans="1:23" ht="15" customHeight="1" x14ac:dyDescent="0.35">
      <c r="A172" s="1349" t="str">
        <f>B166</f>
        <v>Extra-urb.m.1</v>
      </c>
      <c r="B172" s="144">
        <v>1</v>
      </c>
      <c r="C172" s="185"/>
      <c r="D172" s="119"/>
      <c r="E172" s="119"/>
      <c r="F172" s="185"/>
      <c r="G172" s="440"/>
      <c r="H172" s="120"/>
      <c r="I172" s="441"/>
      <c r="J172" s="442"/>
      <c r="K172" s="442"/>
      <c r="L172" s="443"/>
      <c r="M172" s="441"/>
      <c r="N172" s="443"/>
      <c r="O172" s="148"/>
      <c r="P172" s="148"/>
      <c r="Q172" s="441"/>
      <c r="R172" s="441"/>
      <c r="S172" s="441"/>
      <c r="T172" s="441"/>
      <c r="U172" s="444"/>
      <c r="V172" s="437"/>
    </row>
    <row r="173" spans="1:23" x14ac:dyDescent="0.35">
      <c r="A173" s="1349"/>
      <c r="B173" s="145">
        <v>2</v>
      </c>
      <c r="C173" s="118"/>
      <c r="D173" s="112"/>
      <c r="E173" s="112"/>
      <c r="F173" s="118"/>
      <c r="G173" s="445"/>
      <c r="H173" s="118"/>
      <c r="I173" s="428"/>
      <c r="J173" s="446"/>
      <c r="K173" s="446"/>
      <c r="L173" s="447"/>
      <c r="M173" s="428"/>
      <c r="N173" s="447"/>
      <c r="O173" s="139"/>
      <c r="P173" s="139"/>
      <c r="Q173" s="428"/>
      <c r="R173" s="428" t="s">
        <v>330</v>
      </c>
      <c r="S173" s="428"/>
      <c r="T173" s="428"/>
      <c r="U173" s="448"/>
      <c r="V173" s="437"/>
    </row>
    <row r="174" spans="1:23" x14ac:dyDescent="0.35">
      <c r="A174" s="1349"/>
      <c r="B174" s="145">
        <v>3</v>
      </c>
      <c r="C174" s="118"/>
      <c r="D174" s="112"/>
      <c r="E174" s="112"/>
      <c r="F174" s="118"/>
      <c r="G174" s="445"/>
      <c r="H174" s="118"/>
      <c r="I174" s="428"/>
      <c r="J174" s="446"/>
      <c r="K174" s="446"/>
      <c r="L174" s="447"/>
      <c r="M174" s="428"/>
      <c r="N174" s="447"/>
      <c r="O174" s="139"/>
      <c r="P174" s="139"/>
      <c r="Q174" s="428"/>
      <c r="R174" s="428"/>
      <c r="S174" s="428"/>
      <c r="T174" s="428"/>
      <c r="U174" s="448"/>
      <c r="V174" s="437"/>
    </row>
    <row r="175" spans="1:23" x14ac:dyDescent="0.35">
      <c r="A175" s="1349"/>
      <c r="B175" s="145">
        <v>4</v>
      </c>
      <c r="C175" s="118"/>
      <c r="D175" s="112"/>
      <c r="E175" s="112"/>
      <c r="F175" s="118"/>
      <c r="G175" s="445"/>
      <c r="H175" s="118"/>
      <c r="I175" s="428"/>
      <c r="J175" s="446"/>
      <c r="K175" s="446"/>
      <c r="L175" s="447"/>
      <c r="M175" s="428"/>
      <c r="N175" s="447"/>
      <c r="O175" s="139"/>
      <c r="P175" s="139"/>
      <c r="Q175" s="428"/>
      <c r="R175" s="428"/>
      <c r="S175" s="428"/>
      <c r="T175" s="428"/>
      <c r="U175" s="448"/>
      <c r="V175" s="437"/>
    </row>
    <row r="176" spans="1:23" x14ac:dyDescent="0.35">
      <c r="A176" s="1349"/>
      <c r="B176" s="145">
        <v>5</v>
      </c>
      <c r="C176" s="118"/>
      <c r="D176" s="112"/>
      <c r="E176" s="112"/>
      <c r="F176" s="118"/>
      <c r="G176" s="445"/>
      <c r="H176" s="118"/>
      <c r="I176" s="428"/>
      <c r="J176" s="446"/>
      <c r="K176" s="446"/>
      <c r="L176" s="447"/>
      <c r="M176" s="428"/>
      <c r="N176" s="447"/>
      <c r="O176" s="139"/>
      <c r="P176" s="139"/>
      <c r="Q176" s="428"/>
      <c r="R176" s="428"/>
      <c r="S176" s="428"/>
      <c r="T176" s="428"/>
      <c r="U176" s="448"/>
      <c r="V176" s="437"/>
    </row>
    <row r="177" spans="1:23" x14ac:dyDescent="0.35">
      <c r="A177" s="1349"/>
      <c r="B177" s="145">
        <v>6</v>
      </c>
      <c r="C177" s="118"/>
      <c r="D177" s="112"/>
      <c r="E177" s="112"/>
      <c r="F177" s="118"/>
      <c r="G177" s="445"/>
      <c r="H177" s="118"/>
      <c r="I177" s="428"/>
      <c r="J177" s="446"/>
      <c r="K177" s="446"/>
      <c r="L177" s="447"/>
      <c r="M177" s="428"/>
      <c r="N177" s="447"/>
      <c r="O177" s="139"/>
      <c r="P177" s="139"/>
      <c r="Q177" s="428"/>
      <c r="R177" s="428"/>
      <c r="S177" s="428"/>
      <c r="T177" s="428"/>
      <c r="U177" s="448"/>
      <c r="V177" s="437"/>
    </row>
    <row r="178" spans="1:23" x14ac:dyDescent="0.35">
      <c r="A178" s="1349"/>
      <c r="B178" s="145">
        <v>7</v>
      </c>
      <c r="C178" s="118"/>
      <c r="D178" s="112"/>
      <c r="E178" s="112"/>
      <c r="F178" s="118"/>
      <c r="G178" s="445"/>
      <c r="H178" s="118"/>
      <c r="I178" s="428"/>
      <c r="J178" s="446"/>
      <c r="K178" s="446"/>
      <c r="L178" s="447"/>
      <c r="M178" s="428"/>
      <c r="N178" s="447"/>
      <c r="O178" s="139"/>
      <c r="P178" s="139"/>
      <c r="Q178" s="428"/>
      <c r="R178" s="428"/>
      <c r="S178" s="428"/>
      <c r="T178" s="428"/>
      <c r="U178" s="448"/>
      <c r="V178" s="437"/>
    </row>
    <row r="179" spans="1:23" x14ac:dyDescent="0.35">
      <c r="A179" s="1349"/>
      <c r="B179" s="145">
        <v>8</v>
      </c>
      <c r="C179" s="118"/>
      <c r="D179" s="112"/>
      <c r="E179" s="112"/>
      <c r="F179" s="118"/>
      <c r="G179" s="445"/>
      <c r="H179" s="118"/>
      <c r="I179" s="428"/>
      <c r="J179" s="446"/>
      <c r="K179" s="446"/>
      <c r="L179" s="447"/>
      <c r="M179" s="428"/>
      <c r="N179" s="447"/>
      <c r="O179" s="139"/>
      <c r="P179" s="139"/>
      <c r="Q179" s="428"/>
      <c r="R179" s="428"/>
      <c r="S179" s="428"/>
      <c r="T179" s="428"/>
      <c r="U179" s="448"/>
      <c r="V179" s="437"/>
    </row>
    <row r="180" spans="1:23" x14ac:dyDescent="0.35">
      <c r="A180" s="1349"/>
      <c r="B180" s="145">
        <v>9</v>
      </c>
      <c r="C180" s="118"/>
      <c r="D180" s="112"/>
      <c r="E180" s="112"/>
      <c r="F180" s="118"/>
      <c r="G180" s="445"/>
      <c r="H180" s="118"/>
      <c r="I180" s="428"/>
      <c r="J180" s="446"/>
      <c r="K180" s="446"/>
      <c r="L180" s="447"/>
      <c r="M180" s="428"/>
      <c r="N180" s="447"/>
      <c r="O180" s="139"/>
      <c r="P180" s="139"/>
      <c r="Q180" s="428"/>
      <c r="R180" s="428"/>
      <c r="S180" s="428"/>
      <c r="T180" s="428"/>
      <c r="U180" s="448"/>
      <c r="V180" s="437"/>
    </row>
    <row r="181" spans="1:23" ht="15" thickBot="1" x14ac:dyDescent="0.4">
      <c r="A181" s="1350"/>
      <c r="B181" s="146">
        <v>10</v>
      </c>
      <c r="C181" s="132"/>
      <c r="D181" s="131"/>
      <c r="E181" s="131"/>
      <c r="F181" s="132"/>
      <c r="G181" s="449"/>
      <c r="H181" s="132"/>
      <c r="I181" s="450"/>
      <c r="J181" s="451"/>
      <c r="K181" s="451"/>
      <c r="L181" s="452"/>
      <c r="M181" s="450"/>
      <c r="N181" s="452"/>
      <c r="O181" s="140"/>
      <c r="P181" s="140"/>
      <c r="Q181" s="450"/>
      <c r="R181" s="450"/>
      <c r="S181" s="450"/>
      <c r="T181" s="450"/>
      <c r="U181" s="453"/>
      <c r="V181" s="437"/>
    </row>
    <row r="182" spans="1:23" ht="25" thickBot="1" x14ac:dyDescent="0.4">
      <c r="A182" s="564"/>
      <c r="C182" s="565"/>
      <c r="D182" s="566"/>
      <c r="E182" s="424" t="s">
        <v>331</v>
      </c>
      <c r="F182" s="425">
        <f>COUNTA(F172:F181)</f>
        <v>0</v>
      </c>
      <c r="G182" s="426">
        <f>COUNTA(G172:G181)</f>
        <v>0</v>
      </c>
      <c r="H182" s="565"/>
      <c r="I182" s="431"/>
      <c r="J182" s="567"/>
      <c r="K182" s="567"/>
      <c r="L182" s="568"/>
      <c r="M182" s="1354" t="s">
        <v>563</v>
      </c>
      <c r="N182" s="1355"/>
      <c r="O182" s="747">
        <f>SUM(O172:O181)</f>
        <v>0</v>
      </c>
      <c r="P182" s="748">
        <f>SUM(P172:P181)</f>
        <v>0</v>
      </c>
      <c r="Q182" s="431"/>
      <c r="S182" s="113"/>
      <c r="T182" s="117"/>
      <c r="U182" s="531"/>
      <c r="V182" s="455"/>
    </row>
    <row r="183" spans="1:23" ht="15" thickBot="1" x14ac:dyDescent="0.4">
      <c r="A183" s="456"/>
      <c r="B183" s="457"/>
      <c r="C183" s="407"/>
      <c r="D183" s="407"/>
      <c r="E183" s="407"/>
      <c r="F183" s="457"/>
      <c r="G183" s="407"/>
      <c r="H183" s="407"/>
      <c r="I183" s="457"/>
      <c r="J183" s="457"/>
      <c r="K183" s="457"/>
      <c r="L183" s="407"/>
      <c r="M183" s="407"/>
      <c r="N183" s="407"/>
      <c r="O183" s="407"/>
      <c r="P183" s="407"/>
      <c r="Q183" s="407"/>
      <c r="R183" s="407"/>
      <c r="S183" s="407"/>
      <c r="T183" s="458"/>
      <c r="U183" s="407"/>
      <c r="V183" s="459"/>
    </row>
    <row r="184" spans="1:23" ht="15" thickBot="1" x14ac:dyDescent="0.4">
      <c r="A184" s="432"/>
      <c r="B184" s="433"/>
      <c r="C184" s="434"/>
      <c r="D184" s="434"/>
      <c r="E184" s="434"/>
      <c r="F184" s="433"/>
      <c r="G184" s="434"/>
      <c r="H184" s="434"/>
      <c r="I184" s="433"/>
      <c r="J184" s="433"/>
      <c r="K184" s="433"/>
      <c r="L184" s="434"/>
      <c r="M184" s="434"/>
      <c r="N184" s="434"/>
      <c r="O184" s="434"/>
      <c r="P184" s="434"/>
      <c r="Q184" s="434"/>
      <c r="R184" s="434"/>
      <c r="S184" s="434"/>
      <c r="T184" s="434"/>
      <c r="U184" s="434"/>
      <c r="V184" s="435"/>
    </row>
    <row r="185" spans="1:23" ht="36" customHeight="1" thickBot="1" x14ac:dyDescent="0.4">
      <c r="A185" s="155" t="s">
        <v>9</v>
      </c>
      <c r="B185" s="1317" t="s">
        <v>104</v>
      </c>
      <c r="C185" s="1318"/>
      <c r="E185" s="1312" t="s">
        <v>294</v>
      </c>
      <c r="F185" s="1314"/>
      <c r="G185" s="1315">
        <f>VLOOKUP(B185,'EXTRAUrbano.Piano inv. forn '!$D$41:$AB$76,3,FALSE)</f>
        <v>0</v>
      </c>
      <c r="H185" s="1316"/>
      <c r="I185" s="104"/>
      <c r="J185" s="1312" t="s">
        <v>295</v>
      </c>
      <c r="K185" s="1313"/>
      <c r="L185" s="1314"/>
      <c r="M185" s="1315">
        <f>VLOOKUP(B185,'EXTRAUrbano.Piano inv. forn '!$D$41:$AB$76,4,FALSE)</f>
        <v>0</v>
      </c>
      <c r="N185" s="1316"/>
      <c r="P185" s="162" t="s">
        <v>296</v>
      </c>
      <c r="Q185" s="436"/>
      <c r="S185" s="163" t="s">
        <v>297</v>
      </c>
      <c r="T185" s="1171"/>
      <c r="U185" s="1173"/>
      <c r="V185" s="437"/>
    </row>
    <row r="186" spans="1:23" ht="13.5" customHeight="1" thickBot="1" x14ac:dyDescent="0.4">
      <c r="A186" s="133"/>
      <c r="B186" s="114"/>
      <c r="C186" s="114"/>
      <c r="E186" s="115"/>
      <c r="F186" s="115"/>
      <c r="G186" s="116"/>
      <c r="H186" s="116"/>
      <c r="I186" s="104"/>
      <c r="J186" s="115"/>
      <c r="K186" s="115"/>
      <c r="L186" s="115"/>
      <c r="M186" s="116"/>
      <c r="N186" s="116"/>
      <c r="P186" s="117"/>
      <c r="S186" s="113"/>
      <c r="T186" s="431"/>
      <c r="V186" s="134"/>
      <c r="W186" s="431"/>
    </row>
    <row r="187" spans="1:23" ht="33.75" customHeight="1" thickBot="1" x14ac:dyDescent="0.4">
      <c r="A187" s="1343" t="s">
        <v>298</v>
      </c>
      <c r="B187" s="1344"/>
      <c r="C187" s="1344"/>
      <c r="D187" s="1345"/>
      <c r="E187" s="1346">
        <f>VLOOKUP(B185,'EXTRAUrbano.Piano inv. forn '!$D$41:$AB$76,17,FALSE)</f>
        <v>0</v>
      </c>
      <c r="F187" s="1347"/>
      <c r="G187" s="1347"/>
      <c r="H187" s="1348"/>
      <c r="I187" s="104"/>
      <c r="J187" s="1343" t="s">
        <v>53</v>
      </c>
      <c r="K187" s="1353"/>
      <c r="L187" s="1344"/>
      <c r="M187" s="1346">
        <f>VLOOKUP(B185,'EXTRAUrbano.Piano inv. forn '!$D$41:$AB$76,19,FALSE)</f>
        <v>0</v>
      </c>
      <c r="N187" s="1348"/>
      <c r="O187" s="130"/>
      <c r="P187" s="161" t="s">
        <v>299</v>
      </c>
      <c r="Q187" s="135">
        <f>M187+E187</f>
        <v>0</v>
      </c>
      <c r="S187" s="163" t="s">
        <v>300</v>
      </c>
      <c r="T187" s="1171"/>
      <c r="U187" s="1173"/>
      <c r="V187" s="134"/>
      <c r="W187" s="431"/>
    </row>
    <row r="188" spans="1:23" ht="33.75" customHeight="1" thickBot="1" x14ac:dyDescent="0.4">
      <c r="A188" s="136"/>
      <c r="B188" s="137"/>
      <c r="C188" s="137"/>
      <c r="D188" s="137"/>
      <c r="E188" s="138"/>
      <c r="F188" s="138"/>
      <c r="G188" s="138"/>
      <c r="H188" s="138"/>
      <c r="I188" s="104"/>
      <c r="J188" s="115"/>
      <c r="K188" s="115"/>
      <c r="L188" s="115"/>
      <c r="M188" s="138"/>
      <c r="N188" s="138"/>
      <c r="O188" s="130"/>
      <c r="P188" s="113"/>
      <c r="Q188" s="130"/>
      <c r="S188" s="113"/>
      <c r="T188" s="114"/>
      <c r="U188" s="114"/>
      <c r="V188" s="134"/>
      <c r="W188" s="431"/>
    </row>
    <row r="189" spans="1:23" s="166" customFormat="1" ht="72" customHeight="1" x14ac:dyDescent="0.35">
      <c r="A189" s="1326" t="s">
        <v>301</v>
      </c>
      <c r="B189" s="1328" t="s">
        <v>302</v>
      </c>
      <c r="C189" s="1328" t="s">
        <v>303</v>
      </c>
      <c r="D189" s="156" t="s">
        <v>304</v>
      </c>
      <c r="E189" s="157" t="s">
        <v>305</v>
      </c>
      <c r="F189" s="156" t="s">
        <v>306</v>
      </c>
      <c r="G189" s="156" t="s">
        <v>307</v>
      </c>
      <c r="H189" s="158" t="s">
        <v>268</v>
      </c>
      <c r="I189" s="158" t="s">
        <v>308</v>
      </c>
      <c r="J189" s="158" t="s">
        <v>309</v>
      </c>
      <c r="K189" s="158" t="s">
        <v>818</v>
      </c>
      <c r="L189" s="158" t="s">
        <v>310</v>
      </c>
      <c r="M189" s="158" t="s">
        <v>311</v>
      </c>
      <c r="N189" s="158" t="s">
        <v>312</v>
      </c>
      <c r="O189" s="158" t="s">
        <v>313</v>
      </c>
      <c r="P189" s="158" t="s">
        <v>314</v>
      </c>
      <c r="Q189" s="158" t="s">
        <v>315</v>
      </c>
      <c r="R189" s="158" t="s">
        <v>316</v>
      </c>
      <c r="S189" s="158" t="s">
        <v>317</v>
      </c>
      <c r="T189" s="158" t="s">
        <v>819</v>
      </c>
      <c r="U189" s="159" t="s">
        <v>319</v>
      </c>
      <c r="V189" s="438"/>
    </row>
    <row r="190" spans="1:23" s="166" customFormat="1" ht="36.5" thickBot="1" x14ac:dyDescent="0.4">
      <c r="A190" s="1351"/>
      <c r="B190" s="1352"/>
      <c r="C190" s="1352"/>
      <c r="D190" s="160" t="s">
        <v>320</v>
      </c>
      <c r="E190" s="160" t="s">
        <v>333</v>
      </c>
      <c r="F190" s="160" t="s">
        <v>322</v>
      </c>
      <c r="G190" s="160" t="s">
        <v>322</v>
      </c>
      <c r="H190" s="160" t="s">
        <v>28</v>
      </c>
      <c r="I190" s="160" t="s">
        <v>334</v>
      </c>
      <c r="J190" s="160" t="s">
        <v>323</v>
      </c>
      <c r="K190" s="160" t="s">
        <v>324</v>
      </c>
      <c r="L190" s="160" t="s">
        <v>324</v>
      </c>
      <c r="M190" s="160" t="s">
        <v>325</v>
      </c>
      <c r="N190" s="160" t="s">
        <v>324</v>
      </c>
      <c r="O190" s="160" t="s">
        <v>326</v>
      </c>
      <c r="P190" s="160" t="s">
        <v>820</v>
      </c>
      <c r="Q190" s="160" t="s">
        <v>327</v>
      </c>
      <c r="R190" s="160" t="s">
        <v>328</v>
      </c>
      <c r="S190" s="160" t="s">
        <v>329</v>
      </c>
      <c r="T190" s="160" t="s">
        <v>329</v>
      </c>
      <c r="U190" s="439"/>
      <c r="V190" s="438"/>
    </row>
    <row r="191" spans="1:23" ht="15" customHeight="1" x14ac:dyDescent="0.35">
      <c r="A191" s="1349" t="str">
        <f>B185</f>
        <v>Extra-urb.m.1</v>
      </c>
      <c r="B191" s="144">
        <v>1</v>
      </c>
      <c r="C191" s="185"/>
      <c r="D191" s="119"/>
      <c r="E191" s="119"/>
      <c r="F191" s="185"/>
      <c r="G191" s="440"/>
      <c r="H191" s="120"/>
      <c r="I191" s="441"/>
      <c r="J191" s="442"/>
      <c r="K191" s="442"/>
      <c r="L191" s="443"/>
      <c r="M191" s="441"/>
      <c r="N191" s="443"/>
      <c r="O191" s="148"/>
      <c r="P191" s="148"/>
      <c r="Q191" s="441"/>
      <c r="R191" s="441"/>
      <c r="S191" s="441"/>
      <c r="T191" s="441"/>
      <c r="U191" s="444"/>
      <c r="V191" s="437"/>
    </row>
    <row r="192" spans="1:23" x14ac:dyDescent="0.35">
      <c r="A192" s="1349"/>
      <c r="B192" s="145">
        <v>2</v>
      </c>
      <c r="C192" s="118"/>
      <c r="D192" s="112"/>
      <c r="E192" s="112"/>
      <c r="F192" s="118"/>
      <c r="G192" s="445"/>
      <c r="H192" s="118"/>
      <c r="I192" s="428"/>
      <c r="J192" s="446"/>
      <c r="K192" s="446"/>
      <c r="L192" s="447"/>
      <c r="M192" s="428"/>
      <c r="N192" s="447"/>
      <c r="O192" s="139"/>
      <c r="P192" s="139"/>
      <c r="Q192" s="428"/>
      <c r="R192" s="428" t="s">
        <v>330</v>
      </c>
      <c r="S192" s="428"/>
      <c r="T192" s="428"/>
      <c r="U192" s="448"/>
      <c r="V192" s="437"/>
    </row>
    <row r="193" spans="1:23" x14ac:dyDescent="0.35">
      <c r="A193" s="1349"/>
      <c r="B193" s="145">
        <v>3</v>
      </c>
      <c r="C193" s="118"/>
      <c r="D193" s="112"/>
      <c r="E193" s="112"/>
      <c r="F193" s="118"/>
      <c r="G193" s="445"/>
      <c r="H193" s="118"/>
      <c r="I193" s="428"/>
      <c r="J193" s="446"/>
      <c r="K193" s="446"/>
      <c r="L193" s="447"/>
      <c r="M193" s="428"/>
      <c r="N193" s="447"/>
      <c r="O193" s="139"/>
      <c r="P193" s="139"/>
      <c r="Q193" s="428"/>
      <c r="R193" s="428"/>
      <c r="S193" s="428"/>
      <c r="T193" s="428"/>
      <c r="U193" s="448"/>
      <c r="V193" s="437"/>
    </row>
    <row r="194" spans="1:23" x14ac:dyDescent="0.35">
      <c r="A194" s="1349"/>
      <c r="B194" s="145">
        <v>4</v>
      </c>
      <c r="C194" s="118"/>
      <c r="D194" s="112"/>
      <c r="E194" s="112"/>
      <c r="F194" s="118"/>
      <c r="G194" s="445"/>
      <c r="H194" s="118"/>
      <c r="I194" s="428"/>
      <c r="J194" s="446"/>
      <c r="K194" s="446"/>
      <c r="L194" s="447"/>
      <c r="M194" s="428"/>
      <c r="N194" s="447"/>
      <c r="O194" s="139"/>
      <c r="P194" s="139"/>
      <c r="Q194" s="428"/>
      <c r="R194" s="428"/>
      <c r="S194" s="428"/>
      <c r="T194" s="428"/>
      <c r="U194" s="448"/>
      <c r="V194" s="437"/>
    </row>
    <row r="195" spans="1:23" x14ac:dyDescent="0.35">
      <c r="A195" s="1349"/>
      <c r="B195" s="145">
        <v>5</v>
      </c>
      <c r="C195" s="118"/>
      <c r="D195" s="112"/>
      <c r="E195" s="112"/>
      <c r="F195" s="118"/>
      <c r="G195" s="445"/>
      <c r="H195" s="118"/>
      <c r="I195" s="428"/>
      <c r="J195" s="446"/>
      <c r="K195" s="446"/>
      <c r="L195" s="447"/>
      <c r="M195" s="428"/>
      <c r="N195" s="447"/>
      <c r="O195" s="139"/>
      <c r="P195" s="139"/>
      <c r="Q195" s="428"/>
      <c r="R195" s="428"/>
      <c r="S195" s="428"/>
      <c r="T195" s="428"/>
      <c r="U195" s="448"/>
      <c r="V195" s="437"/>
    </row>
    <row r="196" spans="1:23" x14ac:dyDescent="0.35">
      <c r="A196" s="1349"/>
      <c r="B196" s="145">
        <v>6</v>
      </c>
      <c r="C196" s="118"/>
      <c r="D196" s="112"/>
      <c r="E196" s="112"/>
      <c r="F196" s="118"/>
      <c r="G196" s="445"/>
      <c r="H196" s="118"/>
      <c r="I196" s="428"/>
      <c r="J196" s="446"/>
      <c r="K196" s="446"/>
      <c r="L196" s="447"/>
      <c r="M196" s="428"/>
      <c r="N196" s="447"/>
      <c r="O196" s="139"/>
      <c r="P196" s="139"/>
      <c r="Q196" s="428"/>
      <c r="R196" s="428"/>
      <c r="S196" s="428"/>
      <c r="T196" s="428"/>
      <c r="U196" s="448"/>
      <c r="V196" s="437"/>
    </row>
    <row r="197" spans="1:23" x14ac:dyDescent="0.35">
      <c r="A197" s="1349"/>
      <c r="B197" s="145">
        <v>7</v>
      </c>
      <c r="C197" s="118"/>
      <c r="D197" s="112"/>
      <c r="E197" s="112"/>
      <c r="F197" s="118"/>
      <c r="G197" s="445"/>
      <c r="H197" s="118"/>
      <c r="I197" s="428"/>
      <c r="J197" s="446"/>
      <c r="K197" s="446"/>
      <c r="L197" s="447"/>
      <c r="M197" s="428"/>
      <c r="N197" s="447"/>
      <c r="O197" s="139"/>
      <c r="P197" s="139"/>
      <c r="Q197" s="428"/>
      <c r="R197" s="428"/>
      <c r="S197" s="428"/>
      <c r="T197" s="428"/>
      <c r="U197" s="448"/>
      <c r="V197" s="437"/>
    </row>
    <row r="198" spans="1:23" x14ac:dyDescent="0.35">
      <c r="A198" s="1349"/>
      <c r="B198" s="145">
        <v>8</v>
      </c>
      <c r="C198" s="118"/>
      <c r="D198" s="112"/>
      <c r="E198" s="112"/>
      <c r="F198" s="118"/>
      <c r="G198" s="445"/>
      <c r="H198" s="118"/>
      <c r="I198" s="428"/>
      <c r="J198" s="446"/>
      <c r="K198" s="446"/>
      <c r="L198" s="447"/>
      <c r="M198" s="428"/>
      <c r="N198" s="447"/>
      <c r="O198" s="139"/>
      <c r="P198" s="139"/>
      <c r="Q198" s="428"/>
      <c r="R198" s="428"/>
      <c r="S198" s="428"/>
      <c r="T198" s="428"/>
      <c r="U198" s="448"/>
      <c r="V198" s="437"/>
    </row>
    <row r="199" spans="1:23" x14ac:dyDescent="0.35">
      <c r="A199" s="1349"/>
      <c r="B199" s="145">
        <v>9</v>
      </c>
      <c r="C199" s="118"/>
      <c r="D199" s="112"/>
      <c r="E199" s="112"/>
      <c r="F199" s="118"/>
      <c r="G199" s="445"/>
      <c r="H199" s="118"/>
      <c r="I199" s="428"/>
      <c r="J199" s="446"/>
      <c r="K199" s="446"/>
      <c r="L199" s="447"/>
      <c r="M199" s="428"/>
      <c r="N199" s="447"/>
      <c r="O199" s="139"/>
      <c r="P199" s="139"/>
      <c r="Q199" s="428"/>
      <c r="R199" s="428"/>
      <c r="S199" s="428"/>
      <c r="T199" s="428"/>
      <c r="U199" s="448"/>
      <c r="V199" s="437"/>
    </row>
    <row r="200" spans="1:23" ht="15" thickBot="1" x14ac:dyDescent="0.4">
      <c r="A200" s="1350"/>
      <c r="B200" s="146">
        <v>10</v>
      </c>
      <c r="C200" s="132"/>
      <c r="D200" s="131"/>
      <c r="E200" s="131"/>
      <c r="F200" s="132"/>
      <c r="G200" s="449"/>
      <c r="H200" s="132"/>
      <c r="I200" s="450"/>
      <c r="J200" s="451"/>
      <c r="K200" s="451"/>
      <c r="L200" s="452"/>
      <c r="M200" s="450"/>
      <c r="N200" s="452"/>
      <c r="O200" s="140"/>
      <c r="P200" s="140"/>
      <c r="Q200" s="450"/>
      <c r="R200" s="450"/>
      <c r="S200" s="450"/>
      <c r="T200" s="450"/>
      <c r="U200" s="453"/>
      <c r="V200" s="437"/>
    </row>
    <row r="201" spans="1:23" ht="25" thickBot="1" x14ac:dyDescent="0.4">
      <c r="A201" s="564"/>
      <c r="C201" s="565"/>
      <c r="D201" s="566"/>
      <c r="E201" s="424" t="s">
        <v>331</v>
      </c>
      <c r="F201" s="425">
        <f>COUNTA(F191:F200)</f>
        <v>0</v>
      </c>
      <c r="G201" s="426">
        <f>COUNTA(G191:G200)</f>
        <v>0</v>
      </c>
      <c r="H201" s="565"/>
      <c r="I201" s="431"/>
      <c r="J201" s="567"/>
      <c r="K201" s="567"/>
      <c r="L201" s="568"/>
      <c r="M201" s="1354" t="s">
        <v>563</v>
      </c>
      <c r="N201" s="1355"/>
      <c r="O201" s="747">
        <f>SUM(O191:O200)</f>
        <v>0</v>
      </c>
      <c r="P201" s="748">
        <f>SUM(P191:P200)</f>
        <v>0</v>
      </c>
      <c r="Q201" s="431"/>
      <c r="S201" s="113"/>
      <c r="T201" s="117"/>
      <c r="U201" s="531"/>
      <c r="V201" s="455"/>
    </row>
    <row r="202" spans="1:23" ht="15" thickBot="1" x14ac:dyDescent="0.4">
      <c r="A202" s="456"/>
      <c r="B202" s="457"/>
      <c r="C202" s="407"/>
      <c r="D202" s="407"/>
      <c r="E202" s="407"/>
      <c r="F202" s="457"/>
      <c r="G202" s="407"/>
      <c r="H202" s="407"/>
      <c r="I202" s="457"/>
      <c r="J202" s="457"/>
      <c r="K202" s="457"/>
      <c r="L202" s="407"/>
      <c r="M202" s="407"/>
      <c r="N202" s="407"/>
      <c r="O202" s="407"/>
      <c r="P202" s="407"/>
      <c r="Q202" s="407"/>
      <c r="R202" s="407"/>
      <c r="S202" s="407"/>
      <c r="T202" s="458"/>
      <c r="U202" s="407"/>
      <c r="V202" s="459"/>
    </row>
    <row r="203" spans="1:23" ht="15" thickBot="1" x14ac:dyDescent="0.4">
      <c r="A203" s="432"/>
      <c r="B203" s="433"/>
      <c r="C203" s="434"/>
      <c r="D203" s="434"/>
      <c r="E203" s="434"/>
      <c r="F203" s="433"/>
      <c r="G203" s="434"/>
      <c r="H203" s="434"/>
      <c r="I203" s="433"/>
      <c r="J203" s="433"/>
      <c r="K203" s="433"/>
      <c r="L203" s="434"/>
      <c r="M203" s="434"/>
      <c r="N203" s="434"/>
      <c r="O203" s="434"/>
      <c r="P203" s="434"/>
      <c r="Q203" s="434"/>
      <c r="R203" s="434"/>
      <c r="S203" s="434"/>
      <c r="T203" s="434"/>
      <c r="U203" s="434"/>
      <c r="V203" s="435"/>
    </row>
    <row r="204" spans="1:23" ht="36" customHeight="1" thickBot="1" x14ac:dyDescent="0.4">
      <c r="A204" s="155" t="s">
        <v>9</v>
      </c>
      <c r="B204" s="1317" t="s">
        <v>104</v>
      </c>
      <c r="C204" s="1318"/>
      <c r="E204" s="1312" t="s">
        <v>294</v>
      </c>
      <c r="F204" s="1314"/>
      <c r="G204" s="1315">
        <f>VLOOKUP(B204,'EXTRAUrbano.Piano inv. forn '!$D$41:$AB$76,3,FALSE)</f>
        <v>0</v>
      </c>
      <c r="H204" s="1316"/>
      <c r="I204" s="104"/>
      <c r="J204" s="1312" t="s">
        <v>295</v>
      </c>
      <c r="K204" s="1313"/>
      <c r="L204" s="1314"/>
      <c r="M204" s="1315">
        <f>VLOOKUP(B204,'EXTRAUrbano.Piano inv. forn '!$D$41:$AB$76,4,FALSE)</f>
        <v>0</v>
      </c>
      <c r="N204" s="1316"/>
      <c r="P204" s="162" t="s">
        <v>296</v>
      </c>
      <c r="Q204" s="436"/>
      <c r="S204" s="163" t="s">
        <v>297</v>
      </c>
      <c r="T204" s="1171"/>
      <c r="U204" s="1173"/>
      <c r="V204" s="437"/>
    </row>
    <row r="205" spans="1:23" ht="13.5" customHeight="1" thickBot="1" x14ac:dyDescent="0.4">
      <c r="A205" s="133"/>
      <c r="B205" s="114"/>
      <c r="C205" s="114"/>
      <c r="E205" s="115"/>
      <c r="F205" s="115"/>
      <c r="G205" s="116"/>
      <c r="H205" s="116"/>
      <c r="I205" s="104"/>
      <c r="J205" s="115"/>
      <c r="K205" s="115"/>
      <c r="L205" s="115"/>
      <c r="M205" s="116"/>
      <c r="N205" s="116"/>
      <c r="P205" s="117"/>
      <c r="S205" s="113"/>
      <c r="T205" s="431"/>
      <c r="V205" s="134"/>
      <c r="W205" s="431"/>
    </row>
    <row r="206" spans="1:23" ht="33.75" customHeight="1" thickBot="1" x14ac:dyDescent="0.4">
      <c r="A206" s="1343" t="s">
        <v>298</v>
      </c>
      <c r="B206" s="1344"/>
      <c r="C206" s="1344"/>
      <c r="D206" s="1345"/>
      <c r="E206" s="1346">
        <f>VLOOKUP(B204,'EXTRAUrbano.Piano inv. forn '!$D$41:$AB$76,17,FALSE)</f>
        <v>0</v>
      </c>
      <c r="F206" s="1347"/>
      <c r="G206" s="1347"/>
      <c r="H206" s="1348"/>
      <c r="I206" s="104"/>
      <c r="J206" s="1343" t="s">
        <v>53</v>
      </c>
      <c r="K206" s="1353"/>
      <c r="L206" s="1344"/>
      <c r="M206" s="1346">
        <f>VLOOKUP(B204,'EXTRAUrbano.Piano inv. forn '!$D$41:$AB$76,19,FALSE)</f>
        <v>0</v>
      </c>
      <c r="N206" s="1348"/>
      <c r="O206" s="130"/>
      <c r="P206" s="161" t="s">
        <v>299</v>
      </c>
      <c r="Q206" s="135">
        <f>M206+E206</f>
        <v>0</v>
      </c>
      <c r="S206" s="163" t="s">
        <v>300</v>
      </c>
      <c r="T206" s="1171"/>
      <c r="U206" s="1173"/>
      <c r="V206" s="134"/>
      <c r="W206" s="431"/>
    </row>
    <row r="207" spans="1:23" ht="33.75" customHeight="1" thickBot="1" x14ac:dyDescent="0.4">
      <c r="A207" s="136"/>
      <c r="B207" s="137"/>
      <c r="C207" s="137"/>
      <c r="D207" s="137"/>
      <c r="E207" s="138"/>
      <c r="F207" s="138"/>
      <c r="G207" s="138"/>
      <c r="H207" s="138"/>
      <c r="I207" s="104"/>
      <c r="J207" s="115"/>
      <c r="K207" s="115"/>
      <c r="L207" s="115"/>
      <c r="M207" s="138"/>
      <c r="N207" s="138"/>
      <c r="O207" s="130"/>
      <c r="P207" s="113"/>
      <c r="Q207" s="130"/>
      <c r="S207" s="113"/>
      <c r="T207" s="114"/>
      <c r="U207" s="114"/>
      <c r="V207" s="134"/>
      <c r="W207" s="431"/>
    </row>
    <row r="208" spans="1:23" s="166" customFormat="1" ht="72" customHeight="1" x14ac:dyDescent="0.35">
      <c r="A208" s="1326" t="s">
        <v>301</v>
      </c>
      <c r="B208" s="1328" t="s">
        <v>302</v>
      </c>
      <c r="C208" s="1328" t="s">
        <v>303</v>
      </c>
      <c r="D208" s="156" t="s">
        <v>304</v>
      </c>
      <c r="E208" s="157" t="s">
        <v>305</v>
      </c>
      <c r="F208" s="156" t="s">
        <v>306</v>
      </c>
      <c r="G208" s="156" t="s">
        <v>307</v>
      </c>
      <c r="H208" s="158" t="s">
        <v>268</v>
      </c>
      <c r="I208" s="158" t="s">
        <v>308</v>
      </c>
      <c r="J208" s="158" t="s">
        <v>309</v>
      </c>
      <c r="K208" s="158" t="s">
        <v>818</v>
      </c>
      <c r="L208" s="158" t="s">
        <v>310</v>
      </c>
      <c r="M208" s="158" t="s">
        <v>311</v>
      </c>
      <c r="N208" s="158" t="s">
        <v>312</v>
      </c>
      <c r="O208" s="158" t="s">
        <v>313</v>
      </c>
      <c r="P208" s="158" t="s">
        <v>314</v>
      </c>
      <c r="Q208" s="158" t="s">
        <v>315</v>
      </c>
      <c r="R208" s="158" t="s">
        <v>316</v>
      </c>
      <c r="S208" s="158" t="s">
        <v>317</v>
      </c>
      <c r="T208" s="158" t="s">
        <v>819</v>
      </c>
      <c r="U208" s="159" t="s">
        <v>319</v>
      </c>
      <c r="V208" s="438"/>
    </row>
    <row r="209" spans="1:23" s="166" customFormat="1" ht="36.5" thickBot="1" x14ac:dyDescent="0.4">
      <c r="A209" s="1351"/>
      <c r="B209" s="1352"/>
      <c r="C209" s="1352"/>
      <c r="D209" s="160" t="s">
        <v>320</v>
      </c>
      <c r="E209" s="160" t="s">
        <v>333</v>
      </c>
      <c r="F209" s="160" t="s">
        <v>322</v>
      </c>
      <c r="G209" s="160" t="s">
        <v>322</v>
      </c>
      <c r="H209" s="160" t="s">
        <v>28</v>
      </c>
      <c r="I209" s="160" t="s">
        <v>334</v>
      </c>
      <c r="J209" s="160" t="s">
        <v>323</v>
      </c>
      <c r="K209" s="160" t="s">
        <v>324</v>
      </c>
      <c r="L209" s="160" t="s">
        <v>324</v>
      </c>
      <c r="M209" s="160" t="s">
        <v>325</v>
      </c>
      <c r="N209" s="160" t="s">
        <v>324</v>
      </c>
      <c r="O209" s="160" t="s">
        <v>326</v>
      </c>
      <c r="P209" s="160" t="s">
        <v>820</v>
      </c>
      <c r="Q209" s="160" t="s">
        <v>327</v>
      </c>
      <c r="R209" s="160" t="s">
        <v>328</v>
      </c>
      <c r="S209" s="160" t="s">
        <v>329</v>
      </c>
      <c r="T209" s="160" t="s">
        <v>329</v>
      </c>
      <c r="U209" s="439"/>
      <c r="V209" s="438"/>
    </row>
    <row r="210" spans="1:23" ht="15" customHeight="1" x14ac:dyDescent="0.35">
      <c r="A210" s="1349" t="str">
        <f>B204</f>
        <v>Extra-urb.m.1</v>
      </c>
      <c r="B210" s="144">
        <v>1</v>
      </c>
      <c r="C210" s="185"/>
      <c r="D210" s="119"/>
      <c r="E210" s="119"/>
      <c r="F210" s="185"/>
      <c r="G210" s="440"/>
      <c r="H210" s="120"/>
      <c r="I210" s="441"/>
      <c r="J210" s="442"/>
      <c r="K210" s="442"/>
      <c r="L210" s="443"/>
      <c r="M210" s="441"/>
      <c r="N210" s="443"/>
      <c r="O210" s="148"/>
      <c r="P210" s="148"/>
      <c r="Q210" s="441"/>
      <c r="R210" s="441"/>
      <c r="S210" s="441"/>
      <c r="T210" s="441"/>
      <c r="U210" s="444"/>
      <c r="V210" s="437"/>
    </row>
    <row r="211" spans="1:23" x14ac:dyDescent="0.35">
      <c r="A211" s="1349"/>
      <c r="B211" s="145">
        <v>2</v>
      </c>
      <c r="C211" s="118"/>
      <c r="D211" s="112"/>
      <c r="E211" s="112"/>
      <c r="F211" s="118"/>
      <c r="G211" s="445"/>
      <c r="H211" s="118"/>
      <c r="I211" s="428"/>
      <c r="J211" s="446"/>
      <c r="K211" s="446"/>
      <c r="L211" s="447"/>
      <c r="M211" s="428"/>
      <c r="N211" s="447"/>
      <c r="O211" s="139"/>
      <c r="P211" s="139"/>
      <c r="Q211" s="428"/>
      <c r="R211" s="428" t="s">
        <v>330</v>
      </c>
      <c r="S211" s="428"/>
      <c r="T211" s="428"/>
      <c r="U211" s="448"/>
      <c r="V211" s="437"/>
    </row>
    <row r="212" spans="1:23" x14ac:dyDescent="0.35">
      <c r="A212" s="1349"/>
      <c r="B212" s="145">
        <v>3</v>
      </c>
      <c r="C212" s="118"/>
      <c r="D212" s="112"/>
      <c r="E212" s="112"/>
      <c r="F212" s="118"/>
      <c r="G212" s="445"/>
      <c r="H212" s="118"/>
      <c r="I212" s="428"/>
      <c r="J212" s="446"/>
      <c r="K212" s="446"/>
      <c r="L212" s="447"/>
      <c r="M212" s="428"/>
      <c r="N212" s="447"/>
      <c r="O212" s="139"/>
      <c r="P212" s="139"/>
      <c r="Q212" s="428"/>
      <c r="R212" s="428"/>
      <c r="S212" s="428"/>
      <c r="T212" s="428"/>
      <c r="U212" s="448"/>
      <c r="V212" s="437"/>
    </row>
    <row r="213" spans="1:23" x14ac:dyDescent="0.35">
      <c r="A213" s="1349"/>
      <c r="B213" s="145">
        <v>4</v>
      </c>
      <c r="C213" s="118"/>
      <c r="D213" s="112"/>
      <c r="E213" s="112"/>
      <c r="F213" s="118"/>
      <c r="G213" s="445"/>
      <c r="H213" s="118"/>
      <c r="I213" s="428"/>
      <c r="J213" s="446"/>
      <c r="K213" s="446"/>
      <c r="L213" s="447"/>
      <c r="M213" s="428"/>
      <c r="N213" s="447"/>
      <c r="O213" s="139"/>
      <c r="P213" s="139"/>
      <c r="Q213" s="428"/>
      <c r="R213" s="428"/>
      <c r="S213" s="428"/>
      <c r="T213" s="428"/>
      <c r="U213" s="448"/>
      <c r="V213" s="437"/>
    </row>
    <row r="214" spans="1:23" x14ac:dyDescent="0.35">
      <c r="A214" s="1349"/>
      <c r="B214" s="145">
        <v>5</v>
      </c>
      <c r="C214" s="118"/>
      <c r="D214" s="112"/>
      <c r="E214" s="112"/>
      <c r="F214" s="118"/>
      <c r="G214" s="445"/>
      <c r="H214" s="118"/>
      <c r="I214" s="428"/>
      <c r="J214" s="446"/>
      <c r="K214" s="446"/>
      <c r="L214" s="447"/>
      <c r="M214" s="428"/>
      <c r="N214" s="447"/>
      <c r="O214" s="139"/>
      <c r="P214" s="139"/>
      <c r="Q214" s="428"/>
      <c r="R214" s="428"/>
      <c r="S214" s="428"/>
      <c r="T214" s="428"/>
      <c r="U214" s="448"/>
      <c r="V214" s="437"/>
    </row>
    <row r="215" spans="1:23" x14ac:dyDescent="0.35">
      <c r="A215" s="1349"/>
      <c r="B215" s="145">
        <v>6</v>
      </c>
      <c r="C215" s="118"/>
      <c r="D215" s="112"/>
      <c r="E215" s="112"/>
      <c r="F215" s="118"/>
      <c r="G215" s="445"/>
      <c r="H215" s="118"/>
      <c r="I215" s="428"/>
      <c r="J215" s="446"/>
      <c r="K215" s="446"/>
      <c r="L215" s="447"/>
      <c r="M215" s="428"/>
      <c r="N215" s="447"/>
      <c r="O215" s="139"/>
      <c r="P215" s="139"/>
      <c r="Q215" s="428"/>
      <c r="R215" s="428"/>
      <c r="S215" s="428"/>
      <c r="T215" s="428"/>
      <c r="U215" s="448"/>
      <c r="V215" s="437"/>
    </row>
    <row r="216" spans="1:23" x14ac:dyDescent="0.35">
      <c r="A216" s="1349"/>
      <c r="B216" s="145">
        <v>7</v>
      </c>
      <c r="C216" s="118"/>
      <c r="D216" s="112"/>
      <c r="E216" s="112"/>
      <c r="F216" s="118"/>
      <c r="G216" s="445"/>
      <c r="H216" s="118"/>
      <c r="I216" s="428"/>
      <c r="J216" s="446"/>
      <c r="K216" s="446"/>
      <c r="L216" s="447"/>
      <c r="M216" s="428"/>
      <c r="N216" s="447"/>
      <c r="O216" s="139"/>
      <c r="P216" s="139"/>
      <c r="Q216" s="428"/>
      <c r="R216" s="428"/>
      <c r="S216" s="428"/>
      <c r="T216" s="428"/>
      <c r="U216" s="448"/>
      <c r="V216" s="437"/>
    </row>
    <row r="217" spans="1:23" x14ac:dyDescent="0.35">
      <c r="A217" s="1349"/>
      <c r="B217" s="145">
        <v>8</v>
      </c>
      <c r="C217" s="118"/>
      <c r="D217" s="112"/>
      <c r="E217" s="112"/>
      <c r="F217" s="118"/>
      <c r="G217" s="445"/>
      <c r="H217" s="118"/>
      <c r="I217" s="428"/>
      <c r="J217" s="446"/>
      <c r="K217" s="446"/>
      <c r="L217" s="447"/>
      <c r="M217" s="428"/>
      <c r="N217" s="447"/>
      <c r="O217" s="139"/>
      <c r="P217" s="139"/>
      <c r="Q217" s="428"/>
      <c r="R217" s="428"/>
      <c r="S217" s="428"/>
      <c r="T217" s="428"/>
      <c r="U217" s="448"/>
      <c r="V217" s="437"/>
    </row>
    <row r="218" spans="1:23" x14ac:dyDescent="0.35">
      <c r="A218" s="1349"/>
      <c r="B218" s="145">
        <v>9</v>
      </c>
      <c r="C218" s="118"/>
      <c r="D218" s="112"/>
      <c r="E218" s="112"/>
      <c r="F218" s="118"/>
      <c r="G218" s="445"/>
      <c r="H218" s="118"/>
      <c r="I218" s="428"/>
      <c r="J218" s="446"/>
      <c r="K218" s="446"/>
      <c r="L218" s="447"/>
      <c r="M218" s="428"/>
      <c r="N218" s="447"/>
      <c r="O218" s="139"/>
      <c r="P218" s="139"/>
      <c r="Q218" s="428"/>
      <c r="R218" s="428"/>
      <c r="S218" s="428"/>
      <c r="T218" s="428"/>
      <c r="U218" s="448"/>
      <c r="V218" s="437"/>
    </row>
    <row r="219" spans="1:23" ht="15" thickBot="1" x14ac:dyDescent="0.4">
      <c r="A219" s="1350"/>
      <c r="B219" s="146">
        <v>10</v>
      </c>
      <c r="C219" s="132"/>
      <c r="D219" s="131"/>
      <c r="E219" s="131"/>
      <c r="F219" s="132"/>
      <c r="G219" s="449"/>
      <c r="H219" s="132"/>
      <c r="I219" s="450"/>
      <c r="J219" s="451"/>
      <c r="K219" s="451"/>
      <c r="L219" s="452"/>
      <c r="M219" s="450"/>
      <c r="N219" s="452"/>
      <c r="O219" s="140"/>
      <c r="P219" s="140"/>
      <c r="Q219" s="450"/>
      <c r="R219" s="450"/>
      <c r="S219" s="450"/>
      <c r="T219" s="450"/>
      <c r="U219" s="453"/>
      <c r="V219" s="437"/>
    </row>
    <row r="220" spans="1:23" ht="25" thickBot="1" x14ac:dyDescent="0.4">
      <c r="A220" s="564"/>
      <c r="C220" s="565"/>
      <c r="D220" s="566"/>
      <c r="E220" s="424" t="s">
        <v>331</v>
      </c>
      <c r="F220" s="425">
        <f>COUNTA(F210:F219)</f>
        <v>0</v>
      </c>
      <c r="G220" s="426">
        <f>COUNTA(G210:G219)</f>
        <v>0</v>
      </c>
      <c r="H220" s="565"/>
      <c r="I220" s="431"/>
      <c r="J220" s="567"/>
      <c r="K220" s="567"/>
      <c r="L220" s="568"/>
      <c r="M220" s="1354" t="s">
        <v>563</v>
      </c>
      <c r="N220" s="1355"/>
      <c r="O220" s="747">
        <f>SUM(O210:O219)</f>
        <v>0</v>
      </c>
      <c r="P220" s="748">
        <f>SUM(P210:P219)</f>
        <v>0</v>
      </c>
      <c r="Q220" s="431"/>
      <c r="S220" s="113"/>
      <c r="T220" s="117"/>
      <c r="U220" s="531"/>
      <c r="V220" s="455"/>
    </row>
    <row r="221" spans="1:23" ht="15" thickBot="1" x14ac:dyDescent="0.4">
      <c r="A221" s="456"/>
      <c r="B221" s="457"/>
      <c r="C221" s="407"/>
      <c r="D221" s="407"/>
      <c r="E221" s="407"/>
      <c r="F221" s="457"/>
      <c r="G221" s="407"/>
      <c r="H221" s="407"/>
      <c r="I221" s="457"/>
      <c r="J221" s="457"/>
      <c r="K221" s="457"/>
      <c r="L221" s="407"/>
      <c r="M221" s="407"/>
      <c r="N221" s="407"/>
      <c r="O221" s="407"/>
      <c r="P221" s="407"/>
      <c r="Q221" s="407"/>
      <c r="R221" s="407"/>
      <c r="S221" s="407"/>
      <c r="T221" s="458"/>
      <c r="U221" s="407"/>
      <c r="V221" s="459"/>
    </row>
    <row r="222" spans="1:23" ht="15" thickBot="1" x14ac:dyDescent="0.4">
      <c r="A222" s="432"/>
      <c r="B222" s="433"/>
      <c r="C222" s="434"/>
      <c r="D222" s="434"/>
      <c r="E222" s="434"/>
      <c r="F222" s="433"/>
      <c r="G222" s="434"/>
      <c r="H222" s="434"/>
      <c r="I222" s="433"/>
      <c r="J222" s="433"/>
      <c r="K222" s="433"/>
      <c r="L222" s="434"/>
      <c r="M222" s="434"/>
      <c r="N222" s="434"/>
      <c r="O222" s="434"/>
      <c r="P222" s="434"/>
      <c r="Q222" s="434"/>
      <c r="R222" s="434"/>
      <c r="S222" s="434"/>
      <c r="T222" s="434"/>
      <c r="U222" s="434"/>
      <c r="V222" s="435"/>
    </row>
    <row r="223" spans="1:23" ht="36" customHeight="1" thickBot="1" x14ac:dyDescent="0.4">
      <c r="A223" s="155" t="s">
        <v>9</v>
      </c>
      <c r="B223" s="1317" t="s">
        <v>104</v>
      </c>
      <c r="C223" s="1318"/>
      <c r="E223" s="1312" t="s">
        <v>294</v>
      </c>
      <c r="F223" s="1314"/>
      <c r="G223" s="1315">
        <f>VLOOKUP(B223,'EXTRAUrbano.Piano inv. forn '!$D$41:$AB$76,3,FALSE)</f>
        <v>0</v>
      </c>
      <c r="H223" s="1316"/>
      <c r="I223" s="104"/>
      <c r="J223" s="1312" t="s">
        <v>295</v>
      </c>
      <c r="K223" s="1313"/>
      <c r="L223" s="1314"/>
      <c r="M223" s="1315">
        <f>VLOOKUP(B223,'EXTRAUrbano.Piano inv. forn '!$D$41:$AB$76,4,FALSE)</f>
        <v>0</v>
      </c>
      <c r="N223" s="1316"/>
      <c r="P223" s="162" t="s">
        <v>296</v>
      </c>
      <c r="Q223" s="436"/>
      <c r="S223" s="163" t="s">
        <v>297</v>
      </c>
      <c r="T223" s="1171"/>
      <c r="U223" s="1173"/>
      <c r="V223" s="437"/>
    </row>
    <row r="224" spans="1:23" ht="13.5" customHeight="1" thickBot="1" x14ac:dyDescent="0.4">
      <c r="A224" s="133"/>
      <c r="B224" s="114"/>
      <c r="C224" s="114"/>
      <c r="E224" s="115"/>
      <c r="F224" s="115"/>
      <c r="G224" s="116"/>
      <c r="H224" s="116"/>
      <c r="I224" s="104"/>
      <c r="J224" s="115"/>
      <c r="K224" s="115"/>
      <c r="L224" s="115"/>
      <c r="M224" s="116"/>
      <c r="N224" s="116"/>
      <c r="P224" s="117"/>
      <c r="S224" s="113"/>
      <c r="T224" s="431"/>
      <c r="V224" s="134"/>
      <c r="W224" s="431"/>
    </row>
    <row r="225" spans="1:23" ht="33.75" customHeight="1" thickBot="1" x14ac:dyDescent="0.4">
      <c r="A225" s="1343" t="s">
        <v>298</v>
      </c>
      <c r="B225" s="1344"/>
      <c r="C225" s="1344"/>
      <c r="D225" s="1345"/>
      <c r="E225" s="1346">
        <f>VLOOKUP(B223,'EXTRAUrbano.Piano inv. forn '!$D$41:$AB$76,17,FALSE)</f>
        <v>0</v>
      </c>
      <c r="F225" s="1347"/>
      <c r="G225" s="1347"/>
      <c r="H225" s="1348"/>
      <c r="I225" s="104"/>
      <c r="J225" s="1343" t="s">
        <v>53</v>
      </c>
      <c r="K225" s="1353"/>
      <c r="L225" s="1344"/>
      <c r="M225" s="1346">
        <f>VLOOKUP(B223,'EXTRAUrbano.Piano inv. forn '!$D$41:$AB$76,19,FALSE)</f>
        <v>0</v>
      </c>
      <c r="N225" s="1348"/>
      <c r="O225" s="130"/>
      <c r="P225" s="161" t="s">
        <v>299</v>
      </c>
      <c r="Q225" s="135">
        <f>M225+E225</f>
        <v>0</v>
      </c>
      <c r="S225" s="163" t="s">
        <v>300</v>
      </c>
      <c r="T225" s="1171"/>
      <c r="U225" s="1173"/>
      <c r="V225" s="134"/>
      <c r="W225" s="431"/>
    </row>
    <row r="226" spans="1:23" ht="33.75" customHeight="1" thickBot="1" x14ac:dyDescent="0.4">
      <c r="A226" s="136"/>
      <c r="B226" s="137"/>
      <c r="C226" s="137"/>
      <c r="D226" s="137"/>
      <c r="E226" s="138"/>
      <c r="F226" s="138"/>
      <c r="G226" s="138"/>
      <c r="H226" s="138"/>
      <c r="I226" s="104"/>
      <c r="J226" s="115"/>
      <c r="K226" s="115"/>
      <c r="L226" s="115"/>
      <c r="M226" s="138"/>
      <c r="N226" s="138"/>
      <c r="O226" s="130"/>
      <c r="P226" s="113"/>
      <c r="Q226" s="130"/>
      <c r="S226" s="113"/>
      <c r="T226" s="114"/>
      <c r="U226" s="114"/>
      <c r="V226" s="134"/>
      <c r="W226" s="431"/>
    </row>
    <row r="227" spans="1:23" s="166" customFormat="1" ht="72" customHeight="1" x14ac:dyDescent="0.35">
      <c r="A227" s="1326" t="s">
        <v>301</v>
      </c>
      <c r="B227" s="1328" t="s">
        <v>302</v>
      </c>
      <c r="C227" s="1328" t="s">
        <v>303</v>
      </c>
      <c r="D227" s="156" t="s">
        <v>304</v>
      </c>
      <c r="E227" s="157" t="s">
        <v>305</v>
      </c>
      <c r="F227" s="156" t="s">
        <v>306</v>
      </c>
      <c r="G227" s="156" t="s">
        <v>307</v>
      </c>
      <c r="H227" s="158" t="s">
        <v>268</v>
      </c>
      <c r="I227" s="158" t="s">
        <v>308</v>
      </c>
      <c r="J227" s="158" t="s">
        <v>309</v>
      </c>
      <c r="K227" s="158" t="s">
        <v>818</v>
      </c>
      <c r="L227" s="158" t="s">
        <v>310</v>
      </c>
      <c r="M227" s="158" t="s">
        <v>311</v>
      </c>
      <c r="N227" s="158" t="s">
        <v>312</v>
      </c>
      <c r="O227" s="158" t="s">
        <v>313</v>
      </c>
      <c r="P227" s="158" t="s">
        <v>314</v>
      </c>
      <c r="Q227" s="158" t="s">
        <v>315</v>
      </c>
      <c r="R227" s="158" t="s">
        <v>316</v>
      </c>
      <c r="S227" s="158" t="s">
        <v>317</v>
      </c>
      <c r="T227" s="158" t="s">
        <v>819</v>
      </c>
      <c r="U227" s="159" t="s">
        <v>319</v>
      </c>
      <c r="V227" s="438"/>
    </row>
    <row r="228" spans="1:23" s="166" customFormat="1" ht="36.5" thickBot="1" x14ac:dyDescent="0.4">
      <c r="A228" s="1351"/>
      <c r="B228" s="1352"/>
      <c r="C228" s="1352"/>
      <c r="D228" s="160" t="s">
        <v>320</v>
      </c>
      <c r="E228" s="160" t="s">
        <v>333</v>
      </c>
      <c r="F228" s="160" t="s">
        <v>322</v>
      </c>
      <c r="G228" s="160" t="s">
        <v>322</v>
      </c>
      <c r="H228" s="160" t="s">
        <v>28</v>
      </c>
      <c r="I228" s="160" t="s">
        <v>334</v>
      </c>
      <c r="J228" s="160" t="s">
        <v>323</v>
      </c>
      <c r="K228" s="160" t="s">
        <v>324</v>
      </c>
      <c r="L228" s="160" t="s">
        <v>324</v>
      </c>
      <c r="M228" s="160" t="s">
        <v>325</v>
      </c>
      <c r="N228" s="160" t="s">
        <v>324</v>
      </c>
      <c r="O228" s="160" t="s">
        <v>326</v>
      </c>
      <c r="P228" s="160" t="s">
        <v>820</v>
      </c>
      <c r="Q228" s="160" t="s">
        <v>327</v>
      </c>
      <c r="R228" s="160" t="s">
        <v>328</v>
      </c>
      <c r="S228" s="160" t="s">
        <v>329</v>
      </c>
      <c r="T228" s="160" t="s">
        <v>329</v>
      </c>
      <c r="U228" s="439"/>
      <c r="V228" s="438"/>
    </row>
    <row r="229" spans="1:23" ht="15" customHeight="1" x14ac:dyDescent="0.35">
      <c r="A229" s="1349" t="str">
        <f>B223</f>
        <v>Extra-urb.m.1</v>
      </c>
      <c r="B229" s="144">
        <v>1</v>
      </c>
      <c r="C229" s="185"/>
      <c r="D229" s="119"/>
      <c r="E229" s="119"/>
      <c r="F229" s="185"/>
      <c r="G229" s="440"/>
      <c r="H229" s="120"/>
      <c r="I229" s="441"/>
      <c r="J229" s="442"/>
      <c r="K229" s="442"/>
      <c r="L229" s="443"/>
      <c r="M229" s="441"/>
      <c r="N229" s="443"/>
      <c r="O229" s="148"/>
      <c r="P229" s="148"/>
      <c r="Q229" s="441"/>
      <c r="R229" s="441"/>
      <c r="S229" s="441"/>
      <c r="T229" s="441"/>
      <c r="U229" s="444"/>
      <c r="V229" s="437"/>
    </row>
    <row r="230" spans="1:23" x14ac:dyDescent="0.35">
      <c r="A230" s="1349"/>
      <c r="B230" s="145">
        <v>2</v>
      </c>
      <c r="C230" s="118"/>
      <c r="D230" s="112"/>
      <c r="E230" s="112"/>
      <c r="F230" s="118"/>
      <c r="G230" s="445"/>
      <c r="H230" s="118"/>
      <c r="I230" s="428"/>
      <c r="J230" s="446"/>
      <c r="K230" s="446"/>
      <c r="L230" s="447"/>
      <c r="M230" s="428"/>
      <c r="N230" s="447"/>
      <c r="O230" s="139"/>
      <c r="P230" s="139"/>
      <c r="Q230" s="428"/>
      <c r="R230" s="428" t="s">
        <v>330</v>
      </c>
      <c r="S230" s="428"/>
      <c r="T230" s="428"/>
      <c r="U230" s="448"/>
      <c r="V230" s="437"/>
    </row>
    <row r="231" spans="1:23" x14ac:dyDescent="0.35">
      <c r="A231" s="1349"/>
      <c r="B231" s="145">
        <v>3</v>
      </c>
      <c r="C231" s="118"/>
      <c r="D231" s="112"/>
      <c r="E231" s="112"/>
      <c r="F231" s="118"/>
      <c r="G231" s="445"/>
      <c r="H231" s="118"/>
      <c r="I231" s="428"/>
      <c r="J231" s="446"/>
      <c r="K231" s="446"/>
      <c r="L231" s="447"/>
      <c r="M231" s="428"/>
      <c r="N231" s="447"/>
      <c r="O231" s="139"/>
      <c r="P231" s="139"/>
      <c r="Q231" s="428"/>
      <c r="R231" s="428"/>
      <c r="S231" s="428"/>
      <c r="T231" s="428"/>
      <c r="U231" s="448"/>
      <c r="V231" s="437"/>
    </row>
    <row r="232" spans="1:23" x14ac:dyDescent="0.35">
      <c r="A232" s="1349"/>
      <c r="B232" s="145">
        <v>4</v>
      </c>
      <c r="C232" s="118"/>
      <c r="D232" s="112"/>
      <c r="E232" s="112"/>
      <c r="F232" s="118"/>
      <c r="G232" s="445"/>
      <c r="H232" s="118"/>
      <c r="I232" s="428"/>
      <c r="J232" s="446"/>
      <c r="K232" s="446"/>
      <c r="L232" s="447"/>
      <c r="M232" s="428"/>
      <c r="N232" s="447"/>
      <c r="O232" s="139"/>
      <c r="P232" s="139"/>
      <c r="Q232" s="428"/>
      <c r="R232" s="428"/>
      <c r="S232" s="428"/>
      <c r="T232" s="428"/>
      <c r="U232" s="448"/>
      <c r="V232" s="437"/>
    </row>
    <row r="233" spans="1:23" x14ac:dyDescent="0.35">
      <c r="A233" s="1349"/>
      <c r="B233" s="145">
        <v>5</v>
      </c>
      <c r="C233" s="118"/>
      <c r="D233" s="112"/>
      <c r="E233" s="112"/>
      <c r="F233" s="118"/>
      <c r="G233" s="445"/>
      <c r="H233" s="118"/>
      <c r="I233" s="428"/>
      <c r="J233" s="446"/>
      <c r="K233" s="446"/>
      <c r="L233" s="447"/>
      <c r="M233" s="428"/>
      <c r="N233" s="447"/>
      <c r="O233" s="139"/>
      <c r="P233" s="139"/>
      <c r="Q233" s="428"/>
      <c r="R233" s="428"/>
      <c r="S233" s="428"/>
      <c r="T233" s="428"/>
      <c r="U233" s="448"/>
      <c r="V233" s="437"/>
    </row>
    <row r="234" spans="1:23" x14ac:dyDescent="0.35">
      <c r="A234" s="1349"/>
      <c r="B234" s="145">
        <v>6</v>
      </c>
      <c r="C234" s="118"/>
      <c r="D234" s="112"/>
      <c r="E234" s="112"/>
      <c r="F234" s="118"/>
      <c r="G234" s="445"/>
      <c r="H234" s="118"/>
      <c r="I234" s="428"/>
      <c r="J234" s="446"/>
      <c r="K234" s="446"/>
      <c r="L234" s="447"/>
      <c r="M234" s="428"/>
      <c r="N234" s="447"/>
      <c r="O234" s="139"/>
      <c r="P234" s="139"/>
      <c r="Q234" s="428"/>
      <c r="R234" s="428"/>
      <c r="S234" s="428"/>
      <c r="T234" s="428"/>
      <c r="U234" s="448"/>
      <c r="V234" s="437"/>
    </row>
    <row r="235" spans="1:23" x14ac:dyDescent="0.35">
      <c r="A235" s="1349"/>
      <c r="B235" s="145">
        <v>7</v>
      </c>
      <c r="C235" s="118"/>
      <c r="D235" s="112"/>
      <c r="E235" s="112"/>
      <c r="F235" s="118"/>
      <c r="G235" s="445"/>
      <c r="H235" s="118"/>
      <c r="I235" s="428"/>
      <c r="J235" s="446"/>
      <c r="K235" s="446"/>
      <c r="L235" s="447"/>
      <c r="M235" s="428"/>
      <c r="N235" s="447"/>
      <c r="O235" s="139"/>
      <c r="P235" s="139"/>
      <c r="Q235" s="428"/>
      <c r="R235" s="428"/>
      <c r="S235" s="428"/>
      <c r="T235" s="428"/>
      <c r="U235" s="448"/>
      <c r="V235" s="437"/>
    </row>
    <row r="236" spans="1:23" x14ac:dyDescent="0.35">
      <c r="A236" s="1349"/>
      <c r="B236" s="145">
        <v>8</v>
      </c>
      <c r="C236" s="118"/>
      <c r="D236" s="112"/>
      <c r="E236" s="112"/>
      <c r="F236" s="118"/>
      <c r="G236" s="445"/>
      <c r="H236" s="118"/>
      <c r="I236" s="428"/>
      <c r="J236" s="446"/>
      <c r="K236" s="446"/>
      <c r="L236" s="447"/>
      <c r="M236" s="428"/>
      <c r="N236" s="447"/>
      <c r="O236" s="139"/>
      <c r="P236" s="139"/>
      <c r="Q236" s="428"/>
      <c r="R236" s="428"/>
      <c r="S236" s="428"/>
      <c r="T236" s="428"/>
      <c r="U236" s="448"/>
      <c r="V236" s="437"/>
    </row>
    <row r="237" spans="1:23" x14ac:dyDescent="0.35">
      <c r="A237" s="1349"/>
      <c r="B237" s="145">
        <v>9</v>
      </c>
      <c r="C237" s="118"/>
      <c r="D237" s="112"/>
      <c r="E237" s="112"/>
      <c r="F237" s="118"/>
      <c r="G237" s="445"/>
      <c r="H237" s="118"/>
      <c r="I237" s="428"/>
      <c r="J237" s="446"/>
      <c r="K237" s="446"/>
      <c r="L237" s="447"/>
      <c r="M237" s="428"/>
      <c r="N237" s="447"/>
      <c r="O237" s="139"/>
      <c r="P237" s="139"/>
      <c r="Q237" s="428"/>
      <c r="R237" s="428"/>
      <c r="S237" s="428"/>
      <c r="T237" s="428"/>
      <c r="U237" s="448"/>
      <c r="V237" s="437"/>
    </row>
    <row r="238" spans="1:23" ht="15" thickBot="1" x14ac:dyDescent="0.4">
      <c r="A238" s="1350"/>
      <c r="B238" s="146">
        <v>10</v>
      </c>
      <c r="C238" s="132"/>
      <c r="D238" s="131"/>
      <c r="E238" s="131"/>
      <c r="F238" s="132"/>
      <c r="G238" s="449"/>
      <c r="H238" s="132"/>
      <c r="I238" s="450"/>
      <c r="J238" s="451"/>
      <c r="K238" s="451"/>
      <c r="L238" s="452"/>
      <c r="M238" s="450"/>
      <c r="N238" s="452"/>
      <c r="O238" s="140"/>
      <c r="P238" s="140"/>
      <c r="Q238" s="450"/>
      <c r="R238" s="450"/>
      <c r="S238" s="450"/>
      <c r="T238" s="450"/>
      <c r="U238" s="453"/>
      <c r="V238" s="437"/>
    </row>
    <row r="239" spans="1:23" ht="25" thickBot="1" x14ac:dyDescent="0.4">
      <c r="A239" s="564"/>
      <c r="C239" s="565"/>
      <c r="D239" s="566"/>
      <c r="E239" s="424" t="s">
        <v>331</v>
      </c>
      <c r="F239" s="425">
        <f>COUNTA(F229:F238)</f>
        <v>0</v>
      </c>
      <c r="G239" s="426">
        <f>COUNTA(G229:G238)</f>
        <v>0</v>
      </c>
      <c r="H239" s="565"/>
      <c r="I239" s="431"/>
      <c r="J239" s="567"/>
      <c r="K239" s="567"/>
      <c r="L239" s="568"/>
      <c r="M239" s="1354" t="s">
        <v>563</v>
      </c>
      <c r="N239" s="1355"/>
      <c r="O239" s="747">
        <f>SUM(O229:O238)</f>
        <v>0</v>
      </c>
      <c r="P239" s="748">
        <f>SUM(P229:P238)</f>
        <v>0</v>
      </c>
      <c r="Q239" s="431"/>
      <c r="S239" s="113"/>
      <c r="T239" s="117"/>
      <c r="U239" s="531"/>
      <c r="V239" s="455"/>
    </row>
    <row r="240" spans="1:23" ht="15" thickBot="1" x14ac:dyDescent="0.4">
      <c r="A240" s="456"/>
      <c r="B240" s="457"/>
      <c r="C240" s="407"/>
      <c r="D240" s="407"/>
      <c r="E240" s="407"/>
      <c r="F240" s="457"/>
      <c r="G240" s="407"/>
      <c r="H240" s="407"/>
      <c r="I240" s="457"/>
      <c r="J240" s="457"/>
      <c r="K240" s="457"/>
      <c r="L240" s="407"/>
      <c r="M240" s="407"/>
      <c r="N240" s="407"/>
      <c r="O240" s="407"/>
      <c r="P240" s="407"/>
      <c r="Q240" s="407"/>
      <c r="R240" s="407"/>
      <c r="S240" s="407"/>
      <c r="T240" s="458"/>
      <c r="U240" s="407"/>
      <c r="V240" s="459"/>
    </row>
    <row r="241" spans="1:23" ht="15" thickBot="1" x14ac:dyDescent="0.4">
      <c r="A241" s="432"/>
      <c r="B241" s="433"/>
      <c r="C241" s="434"/>
      <c r="D241" s="434"/>
      <c r="E241" s="434"/>
      <c r="F241" s="433"/>
      <c r="G241" s="434"/>
      <c r="H241" s="434"/>
      <c r="I241" s="433"/>
      <c r="J241" s="433"/>
      <c r="K241" s="433"/>
      <c r="L241" s="434"/>
      <c r="M241" s="434"/>
      <c r="N241" s="434"/>
      <c r="O241" s="434"/>
      <c r="P241" s="434"/>
      <c r="Q241" s="434"/>
      <c r="R241" s="434"/>
      <c r="S241" s="434"/>
      <c r="T241" s="434"/>
      <c r="U241" s="434"/>
      <c r="V241" s="435"/>
    </row>
    <row r="242" spans="1:23" ht="36" customHeight="1" thickBot="1" x14ac:dyDescent="0.4">
      <c r="A242" s="155" t="s">
        <v>9</v>
      </c>
      <c r="B242" s="1317" t="s">
        <v>104</v>
      </c>
      <c r="C242" s="1318"/>
      <c r="E242" s="1312" t="s">
        <v>294</v>
      </c>
      <c r="F242" s="1314"/>
      <c r="G242" s="1315">
        <f>VLOOKUP(B242,'EXTRAUrbano.Piano inv. forn '!$D$41:$AB$76,3,FALSE)</f>
        <v>0</v>
      </c>
      <c r="H242" s="1316"/>
      <c r="I242" s="104"/>
      <c r="J242" s="1312" t="s">
        <v>295</v>
      </c>
      <c r="K242" s="1313"/>
      <c r="L242" s="1314"/>
      <c r="M242" s="1315">
        <f>VLOOKUP(B242,'EXTRAUrbano.Piano inv. forn '!$D$41:$AB$76,4,FALSE)</f>
        <v>0</v>
      </c>
      <c r="N242" s="1316"/>
      <c r="P242" s="162" t="s">
        <v>296</v>
      </c>
      <c r="Q242" s="436"/>
      <c r="S242" s="163" t="s">
        <v>297</v>
      </c>
      <c r="T242" s="1171"/>
      <c r="U242" s="1173"/>
      <c r="V242" s="437"/>
    </row>
    <row r="243" spans="1:23" ht="13.5" customHeight="1" thickBot="1" x14ac:dyDescent="0.4">
      <c r="A243" s="133"/>
      <c r="B243" s="114"/>
      <c r="C243" s="114"/>
      <c r="E243" s="115"/>
      <c r="F243" s="115"/>
      <c r="G243" s="116"/>
      <c r="H243" s="116"/>
      <c r="I243" s="104"/>
      <c r="J243" s="115"/>
      <c r="K243" s="115"/>
      <c r="L243" s="115"/>
      <c r="M243" s="116"/>
      <c r="N243" s="116"/>
      <c r="P243" s="117"/>
      <c r="S243" s="113"/>
      <c r="T243" s="431"/>
      <c r="V243" s="134"/>
      <c r="W243" s="431"/>
    </row>
    <row r="244" spans="1:23" ht="33.75" customHeight="1" thickBot="1" x14ac:dyDescent="0.4">
      <c r="A244" s="1343" t="s">
        <v>298</v>
      </c>
      <c r="B244" s="1344"/>
      <c r="C244" s="1344"/>
      <c r="D244" s="1345"/>
      <c r="E244" s="1346">
        <f>VLOOKUP(B242,'EXTRAUrbano.Piano inv. forn '!$D$41:$AB$76,17,FALSE)</f>
        <v>0</v>
      </c>
      <c r="F244" s="1347"/>
      <c r="G244" s="1347"/>
      <c r="H244" s="1348"/>
      <c r="I244" s="104"/>
      <c r="J244" s="1343" t="s">
        <v>53</v>
      </c>
      <c r="K244" s="1353"/>
      <c r="L244" s="1344"/>
      <c r="M244" s="1346">
        <f>VLOOKUP(B242,'EXTRAUrbano.Piano inv. forn '!$D$41:$AB$76,19,FALSE)</f>
        <v>0</v>
      </c>
      <c r="N244" s="1348"/>
      <c r="O244" s="130"/>
      <c r="P244" s="161" t="s">
        <v>299</v>
      </c>
      <c r="Q244" s="135">
        <f>M244+E244</f>
        <v>0</v>
      </c>
      <c r="S244" s="163" t="s">
        <v>300</v>
      </c>
      <c r="T244" s="1171"/>
      <c r="U244" s="1173"/>
      <c r="V244" s="134"/>
      <c r="W244" s="431"/>
    </row>
    <row r="245" spans="1:23" ht="33.75" customHeight="1" thickBot="1" x14ac:dyDescent="0.4">
      <c r="A245" s="136"/>
      <c r="B245" s="137"/>
      <c r="C245" s="137"/>
      <c r="D245" s="137"/>
      <c r="E245" s="138"/>
      <c r="F245" s="138"/>
      <c r="G245" s="138"/>
      <c r="H245" s="138"/>
      <c r="I245" s="104"/>
      <c r="J245" s="115"/>
      <c r="K245" s="115"/>
      <c r="L245" s="115"/>
      <c r="M245" s="138"/>
      <c r="N245" s="138"/>
      <c r="O245" s="130"/>
      <c r="P245" s="113"/>
      <c r="Q245" s="130"/>
      <c r="S245" s="113"/>
      <c r="T245" s="114"/>
      <c r="U245" s="114"/>
      <c r="V245" s="134"/>
      <c r="W245" s="431"/>
    </row>
    <row r="246" spans="1:23" s="166" customFormat="1" ht="72" customHeight="1" x14ac:dyDescent="0.35">
      <c r="A246" s="1326" t="s">
        <v>301</v>
      </c>
      <c r="B246" s="1328" t="s">
        <v>302</v>
      </c>
      <c r="C246" s="1328" t="s">
        <v>303</v>
      </c>
      <c r="D246" s="156" t="s">
        <v>304</v>
      </c>
      <c r="E246" s="157" t="s">
        <v>305</v>
      </c>
      <c r="F246" s="156" t="s">
        <v>306</v>
      </c>
      <c r="G246" s="156" t="s">
        <v>307</v>
      </c>
      <c r="H246" s="158" t="s">
        <v>268</v>
      </c>
      <c r="I246" s="158" t="s">
        <v>308</v>
      </c>
      <c r="J246" s="158" t="s">
        <v>309</v>
      </c>
      <c r="K246" s="158" t="s">
        <v>818</v>
      </c>
      <c r="L246" s="158" t="s">
        <v>310</v>
      </c>
      <c r="M246" s="158" t="s">
        <v>311</v>
      </c>
      <c r="N246" s="158" t="s">
        <v>312</v>
      </c>
      <c r="O246" s="158" t="s">
        <v>313</v>
      </c>
      <c r="P246" s="158" t="s">
        <v>314</v>
      </c>
      <c r="Q246" s="158" t="s">
        <v>315</v>
      </c>
      <c r="R246" s="158" t="s">
        <v>316</v>
      </c>
      <c r="S246" s="158" t="s">
        <v>317</v>
      </c>
      <c r="T246" s="158" t="s">
        <v>819</v>
      </c>
      <c r="U246" s="159" t="s">
        <v>319</v>
      </c>
      <c r="V246" s="438"/>
    </row>
    <row r="247" spans="1:23" s="166" customFormat="1" ht="36.5" thickBot="1" x14ac:dyDescent="0.4">
      <c r="A247" s="1351"/>
      <c r="B247" s="1352"/>
      <c r="C247" s="1352"/>
      <c r="D247" s="160" t="s">
        <v>320</v>
      </c>
      <c r="E247" s="160" t="s">
        <v>333</v>
      </c>
      <c r="F247" s="160" t="s">
        <v>322</v>
      </c>
      <c r="G247" s="160" t="s">
        <v>322</v>
      </c>
      <c r="H247" s="160" t="s">
        <v>28</v>
      </c>
      <c r="I247" s="160" t="s">
        <v>334</v>
      </c>
      <c r="J247" s="160" t="s">
        <v>323</v>
      </c>
      <c r="K247" s="160" t="s">
        <v>324</v>
      </c>
      <c r="L247" s="160" t="s">
        <v>324</v>
      </c>
      <c r="M247" s="160" t="s">
        <v>325</v>
      </c>
      <c r="N247" s="160" t="s">
        <v>324</v>
      </c>
      <c r="O247" s="160" t="s">
        <v>326</v>
      </c>
      <c r="P247" s="160" t="s">
        <v>820</v>
      </c>
      <c r="Q247" s="160" t="s">
        <v>327</v>
      </c>
      <c r="R247" s="160" t="s">
        <v>328</v>
      </c>
      <c r="S247" s="160" t="s">
        <v>329</v>
      </c>
      <c r="T247" s="160" t="s">
        <v>329</v>
      </c>
      <c r="U247" s="439"/>
      <c r="V247" s="438"/>
    </row>
    <row r="248" spans="1:23" ht="15" customHeight="1" x14ac:dyDescent="0.35">
      <c r="A248" s="1349" t="str">
        <f>B242</f>
        <v>Extra-urb.m.1</v>
      </c>
      <c r="B248" s="144">
        <v>1</v>
      </c>
      <c r="C248" s="185"/>
      <c r="D248" s="119"/>
      <c r="E248" s="119"/>
      <c r="F248" s="185"/>
      <c r="G248" s="440"/>
      <c r="H248" s="120"/>
      <c r="I248" s="441"/>
      <c r="J248" s="442"/>
      <c r="K248" s="442"/>
      <c r="L248" s="443"/>
      <c r="M248" s="441"/>
      <c r="N248" s="443"/>
      <c r="O248" s="148"/>
      <c r="P248" s="148"/>
      <c r="Q248" s="441"/>
      <c r="R248" s="441"/>
      <c r="S248" s="441"/>
      <c r="T248" s="441"/>
      <c r="U248" s="444"/>
      <c r="V248" s="437"/>
    </row>
    <row r="249" spans="1:23" x14ac:dyDescent="0.35">
      <c r="A249" s="1349"/>
      <c r="B249" s="145">
        <v>2</v>
      </c>
      <c r="C249" s="118"/>
      <c r="D249" s="112"/>
      <c r="E249" s="112"/>
      <c r="F249" s="118"/>
      <c r="G249" s="445"/>
      <c r="H249" s="118"/>
      <c r="I249" s="428"/>
      <c r="J249" s="446"/>
      <c r="K249" s="446"/>
      <c r="L249" s="447"/>
      <c r="M249" s="428"/>
      <c r="N249" s="447"/>
      <c r="O249" s="139"/>
      <c r="P249" s="139"/>
      <c r="Q249" s="428"/>
      <c r="R249" s="428" t="s">
        <v>330</v>
      </c>
      <c r="S249" s="428"/>
      <c r="T249" s="428"/>
      <c r="U249" s="448"/>
      <c r="V249" s="437"/>
    </row>
    <row r="250" spans="1:23" x14ac:dyDescent="0.35">
      <c r="A250" s="1349"/>
      <c r="B250" s="145">
        <v>3</v>
      </c>
      <c r="C250" s="118"/>
      <c r="D250" s="112"/>
      <c r="E250" s="112"/>
      <c r="F250" s="118"/>
      <c r="G250" s="445"/>
      <c r="H250" s="118"/>
      <c r="I250" s="428"/>
      <c r="J250" s="446"/>
      <c r="K250" s="446"/>
      <c r="L250" s="447"/>
      <c r="M250" s="428"/>
      <c r="N250" s="447"/>
      <c r="O250" s="139"/>
      <c r="P250" s="139"/>
      <c r="Q250" s="428"/>
      <c r="R250" s="428"/>
      <c r="S250" s="428"/>
      <c r="T250" s="428"/>
      <c r="U250" s="448"/>
      <c r="V250" s="437"/>
    </row>
    <row r="251" spans="1:23" x14ac:dyDescent="0.35">
      <c r="A251" s="1349"/>
      <c r="B251" s="145">
        <v>4</v>
      </c>
      <c r="C251" s="118"/>
      <c r="D251" s="112"/>
      <c r="E251" s="112"/>
      <c r="F251" s="118"/>
      <c r="G251" s="445"/>
      <c r="H251" s="118"/>
      <c r="I251" s="428"/>
      <c r="J251" s="446"/>
      <c r="K251" s="446"/>
      <c r="L251" s="447"/>
      <c r="M251" s="428"/>
      <c r="N251" s="447"/>
      <c r="O251" s="139"/>
      <c r="P251" s="139"/>
      <c r="Q251" s="428"/>
      <c r="R251" s="428"/>
      <c r="S251" s="428"/>
      <c r="T251" s="428"/>
      <c r="U251" s="448"/>
      <c r="V251" s="437"/>
    </row>
    <row r="252" spans="1:23" x14ac:dyDescent="0.35">
      <c r="A252" s="1349"/>
      <c r="B252" s="145">
        <v>5</v>
      </c>
      <c r="C252" s="118"/>
      <c r="D252" s="112"/>
      <c r="E252" s="112"/>
      <c r="F252" s="118"/>
      <c r="G252" s="445"/>
      <c r="H252" s="118"/>
      <c r="I252" s="428"/>
      <c r="J252" s="446"/>
      <c r="K252" s="446"/>
      <c r="L252" s="447"/>
      <c r="M252" s="428"/>
      <c r="N252" s="447"/>
      <c r="O252" s="139"/>
      <c r="P252" s="139"/>
      <c r="Q252" s="428"/>
      <c r="R252" s="428"/>
      <c r="S252" s="428"/>
      <c r="T252" s="428"/>
      <c r="U252" s="448"/>
      <c r="V252" s="437"/>
    </row>
    <row r="253" spans="1:23" x14ac:dyDescent="0.35">
      <c r="A253" s="1349"/>
      <c r="B253" s="145">
        <v>6</v>
      </c>
      <c r="C253" s="118"/>
      <c r="D253" s="112"/>
      <c r="E253" s="112"/>
      <c r="F253" s="118"/>
      <c r="G253" s="445"/>
      <c r="H253" s="118"/>
      <c r="I253" s="428"/>
      <c r="J253" s="446"/>
      <c r="K253" s="446"/>
      <c r="L253" s="447"/>
      <c r="M253" s="428"/>
      <c r="N253" s="447"/>
      <c r="O253" s="139"/>
      <c r="P253" s="139"/>
      <c r="Q253" s="428"/>
      <c r="R253" s="428"/>
      <c r="S253" s="428"/>
      <c r="T253" s="428"/>
      <c r="U253" s="448"/>
      <c r="V253" s="437"/>
    </row>
    <row r="254" spans="1:23" x14ac:dyDescent="0.35">
      <c r="A254" s="1349"/>
      <c r="B254" s="145">
        <v>7</v>
      </c>
      <c r="C254" s="118"/>
      <c r="D254" s="112"/>
      <c r="E254" s="112"/>
      <c r="F254" s="118"/>
      <c r="G254" s="445"/>
      <c r="H254" s="118"/>
      <c r="I254" s="428"/>
      <c r="J254" s="446"/>
      <c r="K254" s="446"/>
      <c r="L254" s="447"/>
      <c r="M254" s="428"/>
      <c r="N254" s="447"/>
      <c r="O254" s="139"/>
      <c r="P254" s="139"/>
      <c r="Q254" s="428"/>
      <c r="R254" s="428"/>
      <c r="S254" s="428"/>
      <c r="T254" s="428"/>
      <c r="U254" s="448"/>
      <c r="V254" s="437"/>
    </row>
    <row r="255" spans="1:23" x14ac:dyDescent="0.35">
      <c r="A255" s="1349"/>
      <c r="B255" s="145">
        <v>8</v>
      </c>
      <c r="C255" s="118"/>
      <c r="D255" s="112"/>
      <c r="E255" s="112"/>
      <c r="F255" s="118"/>
      <c r="G255" s="445"/>
      <c r="H255" s="118"/>
      <c r="I255" s="428"/>
      <c r="J255" s="446"/>
      <c r="K255" s="446"/>
      <c r="L255" s="447"/>
      <c r="M255" s="428"/>
      <c r="N255" s="447"/>
      <c r="O255" s="139"/>
      <c r="P255" s="139"/>
      <c r="Q255" s="428"/>
      <c r="R255" s="428"/>
      <c r="S255" s="428"/>
      <c r="T255" s="428"/>
      <c r="U255" s="448"/>
      <c r="V255" s="437"/>
    </row>
    <row r="256" spans="1:23" x14ac:dyDescent="0.35">
      <c r="A256" s="1349"/>
      <c r="B256" s="145">
        <v>9</v>
      </c>
      <c r="C256" s="118"/>
      <c r="D256" s="112"/>
      <c r="E256" s="112"/>
      <c r="F256" s="118"/>
      <c r="G256" s="445"/>
      <c r="H256" s="118"/>
      <c r="I256" s="428"/>
      <c r="J256" s="446"/>
      <c r="K256" s="446"/>
      <c r="L256" s="447"/>
      <c r="M256" s="428"/>
      <c r="N256" s="447"/>
      <c r="O256" s="139"/>
      <c r="P256" s="139"/>
      <c r="Q256" s="428"/>
      <c r="R256" s="428"/>
      <c r="S256" s="428"/>
      <c r="T256" s="428"/>
      <c r="U256" s="448"/>
      <c r="V256" s="437"/>
    </row>
    <row r="257" spans="1:23" ht="15" thickBot="1" x14ac:dyDescent="0.4">
      <c r="A257" s="1350"/>
      <c r="B257" s="146">
        <v>10</v>
      </c>
      <c r="C257" s="132"/>
      <c r="D257" s="131"/>
      <c r="E257" s="131"/>
      <c r="F257" s="132"/>
      <c r="G257" s="449"/>
      <c r="H257" s="132"/>
      <c r="I257" s="450"/>
      <c r="J257" s="451"/>
      <c r="K257" s="451"/>
      <c r="L257" s="452"/>
      <c r="M257" s="450"/>
      <c r="N257" s="452"/>
      <c r="O257" s="140"/>
      <c r="P257" s="140"/>
      <c r="Q257" s="450"/>
      <c r="R257" s="450"/>
      <c r="S257" s="450"/>
      <c r="T257" s="450"/>
      <c r="U257" s="453"/>
      <c r="V257" s="437"/>
    </row>
    <row r="258" spans="1:23" ht="25" thickBot="1" x14ac:dyDescent="0.4">
      <c r="A258" s="564"/>
      <c r="C258" s="565"/>
      <c r="D258" s="566"/>
      <c r="E258" s="424" t="s">
        <v>331</v>
      </c>
      <c r="F258" s="425">
        <f>COUNTA(F248:F257)</f>
        <v>0</v>
      </c>
      <c r="G258" s="426">
        <f>COUNTA(G248:G257)</f>
        <v>0</v>
      </c>
      <c r="H258" s="565"/>
      <c r="I258" s="431"/>
      <c r="J258" s="567"/>
      <c r="K258" s="567"/>
      <c r="L258" s="568"/>
      <c r="M258" s="1354" t="s">
        <v>563</v>
      </c>
      <c r="N258" s="1355"/>
      <c r="O258" s="747">
        <f>SUM(O248:O257)</f>
        <v>0</v>
      </c>
      <c r="P258" s="748">
        <f>SUM(P248:P257)</f>
        <v>0</v>
      </c>
      <c r="Q258" s="431"/>
      <c r="S258" s="113"/>
      <c r="T258" s="117"/>
      <c r="U258" s="531"/>
      <c r="V258" s="455"/>
    </row>
    <row r="259" spans="1:23" ht="15" thickBot="1" x14ac:dyDescent="0.4">
      <c r="A259" s="456"/>
      <c r="B259" s="457"/>
      <c r="C259" s="407"/>
      <c r="D259" s="407"/>
      <c r="E259" s="407"/>
      <c r="F259" s="457"/>
      <c r="G259" s="407"/>
      <c r="H259" s="407"/>
      <c r="I259" s="457"/>
      <c r="J259" s="457"/>
      <c r="K259" s="457"/>
      <c r="L259" s="407"/>
      <c r="M259" s="407"/>
      <c r="N259" s="407"/>
      <c r="O259" s="407"/>
      <c r="P259" s="407"/>
      <c r="Q259" s="407"/>
      <c r="R259" s="407"/>
      <c r="S259" s="407"/>
      <c r="T259" s="458"/>
      <c r="U259" s="407"/>
      <c r="V259" s="459"/>
    </row>
    <row r="260" spans="1:23" ht="15" thickBot="1" x14ac:dyDescent="0.4">
      <c r="A260" s="432"/>
      <c r="B260" s="433"/>
      <c r="C260" s="434"/>
      <c r="D260" s="434"/>
      <c r="E260" s="434"/>
      <c r="F260" s="433"/>
      <c r="G260" s="434"/>
      <c r="H260" s="434"/>
      <c r="I260" s="433"/>
      <c r="J260" s="433"/>
      <c r="K260" s="433"/>
      <c r="L260" s="434"/>
      <c r="M260" s="434"/>
      <c r="N260" s="434"/>
      <c r="O260" s="434"/>
      <c r="P260" s="434"/>
      <c r="Q260" s="434"/>
      <c r="R260" s="434"/>
      <c r="S260" s="434"/>
      <c r="T260" s="434"/>
      <c r="U260" s="434"/>
      <c r="V260" s="435"/>
    </row>
    <row r="261" spans="1:23" ht="36" customHeight="1" thickBot="1" x14ac:dyDescent="0.4">
      <c r="A261" s="155" t="s">
        <v>9</v>
      </c>
      <c r="B261" s="1317" t="s">
        <v>104</v>
      </c>
      <c r="C261" s="1318"/>
      <c r="E261" s="1312" t="s">
        <v>294</v>
      </c>
      <c r="F261" s="1314"/>
      <c r="G261" s="1315">
        <f>VLOOKUP(B261,'EXTRAUrbano.Piano inv. forn '!$D$41:$AB$76,3,FALSE)</f>
        <v>0</v>
      </c>
      <c r="H261" s="1316"/>
      <c r="I261" s="104"/>
      <c r="J261" s="1312" t="s">
        <v>295</v>
      </c>
      <c r="K261" s="1313"/>
      <c r="L261" s="1314"/>
      <c r="M261" s="1315">
        <f>VLOOKUP(B261,'EXTRAUrbano.Piano inv. forn '!$D$41:$AB$76,4,FALSE)</f>
        <v>0</v>
      </c>
      <c r="N261" s="1316"/>
      <c r="P261" s="162" t="s">
        <v>296</v>
      </c>
      <c r="Q261" s="436"/>
      <c r="S261" s="163" t="s">
        <v>297</v>
      </c>
      <c r="T261" s="1171"/>
      <c r="U261" s="1173"/>
      <c r="V261" s="437"/>
    </row>
    <row r="262" spans="1:23" ht="13.5" customHeight="1" thickBot="1" x14ac:dyDescent="0.4">
      <c r="A262" s="133"/>
      <c r="B262" s="114"/>
      <c r="C262" s="114"/>
      <c r="E262" s="115"/>
      <c r="F262" s="115"/>
      <c r="G262" s="116"/>
      <c r="H262" s="116"/>
      <c r="I262" s="104"/>
      <c r="J262" s="115"/>
      <c r="K262" s="115"/>
      <c r="L262" s="115"/>
      <c r="M262" s="116"/>
      <c r="N262" s="116"/>
      <c r="P262" s="117"/>
      <c r="S262" s="113"/>
      <c r="T262" s="431"/>
      <c r="V262" s="134"/>
      <c r="W262" s="431"/>
    </row>
    <row r="263" spans="1:23" ht="33.75" customHeight="1" thickBot="1" x14ac:dyDescent="0.4">
      <c r="A263" s="1343" t="s">
        <v>298</v>
      </c>
      <c r="B263" s="1344"/>
      <c r="C263" s="1344"/>
      <c r="D263" s="1345"/>
      <c r="E263" s="1346">
        <f>VLOOKUP(B261,'EXTRAUrbano.Piano inv. forn '!$D$41:$AB$76,17,FALSE)</f>
        <v>0</v>
      </c>
      <c r="F263" s="1347"/>
      <c r="G263" s="1347"/>
      <c r="H263" s="1348"/>
      <c r="I263" s="104"/>
      <c r="J263" s="1343" t="s">
        <v>53</v>
      </c>
      <c r="K263" s="1353"/>
      <c r="L263" s="1344"/>
      <c r="M263" s="1346">
        <f>VLOOKUP(B261,'EXTRAUrbano.Piano inv. forn '!$D$41:$AB$76,19,FALSE)</f>
        <v>0</v>
      </c>
      <c r="N263" s="1348"/>
      <c r="O263" s="130"/>
      <c r="P263" s="161" t="s">
        <v>299</v>
      </c>
      <c r="Q263" s="135">
        <f>M263+E263</f>
        <v>0</v>
      </c>
      <c r="S263" s="163" t="s">
        <v>300</v>
      </c>
      <c r="T263" s="1171"/>
      <c r="U263" s="1173"/>
      <c r="V263" s="134"/>
      <c r="W263" s="431"/>
    </row>
    <row r="264" spans="1:23" ht="33.75" customHeight="1" thickBot="1" x14ac:dyDescent="0.4">
      <c r="A264" s="136"/>
      <c r="B264" s="137"/>
      <c r="C264" s="137"/>
      <c r="D264" s="137"/>
      <c r="E264" s="138"/>
      <c r="F264" s="138"/>
      <c r="G264" s="138"/>
      <c r="H264" s="138"/>
      <c r="I264" s="104"/>
      <c r="J264" s="115"/>
      <c r="K264" s="115"/>
      <c r="L264" s="115"/>
      <c r="M264" s="138"/>
      <c r="N264" s="138"/>
      <c r="O264" s="130"/>
      <c r="P264" s="113"/>
      <c r="Q264" s="130"/>
      <c r="S264" s="113"/>
      <c r="T264" s="114"/>
      <c r="U264" s="114"/>
      <c r="V264" s="134"/>
      <c r="W264" s="431"/>
    </row>
    <row r="265" spans="1:23" s="166" customFormat="1" ht="72" customHeight="1" x14ac:dyDescent="0.35">
      <c r="A265" s="1326" t="s">
        <v>301</v>
      </c>
      <c r="B265" s="1328" t="s">
        <v>302</v>
      </c>
      <c r="C265" s="1328" t="s">
        <v>303</v>
      </c>
      <c r="D265" s="156" t="s">
        <v>304</v>
      </c>
      <c r="E265" s="157" t="s">
        <v>305</v>
      </c>
      <c r="F265" s="156" t="s">
        <v>306</v>
      </c>
      <c r="G265" s="156" t="s">
        <v>307</v>
      </c>
      <c r="H265" s="158" t="s">
        <v>268</v>
      </c>
      <c r="I265" s="158" t="s">
        <v>308</v>
      </c>
      <c r="J265" s="158" t="s">
        <v>309</v>
      </c>
      <c r="K265" s="158" t="s">
        <v>818</v>
      </c>
      <c r="L265" s="158" t="s">
        <v>310</v>
      </c>
      <c r="M265" s="158" t="s">
        <v>311</v>
      </c>
      <c r="N265" s="158" t="s">
        <v>312</v>
      </c>
      <c r="O265" s="158" t="s">
        <v>313</v>
      </c>
      <c r="P265" s="158" t="s">
        <v>314</v>
      </c>
      <c r="Q265" s="158" t="s">
        <v>315</v>
      </c>
      <c r="R265" s="158" t="s">
        <v>316</v>
      </c>
      <c r="S265" s="158" t="s">
        <v>317</v>
      </c>
      <c r="T265" s="158" t="s">
        <v>819</v>
      </c>
      <c r="U265" s="159" t="s">
        <v>319</v>
      </c>
      <c r="V265" s="438"/>
    </row>
    <row r="266" spans="1:23" s="166" customFormat="1" ht="36.5" thickBot="1" x14ac:dyDescent="0.4">
      <c r="A266" s="1351"/>
      <c r="B266" s="1352"/>
      <c r="C266" s="1352"/>
      <c r="D266" s="160" t="s">
        <v>320</v>
      </c>
      <c r="E266" s="160" t="s">
        <v>333</v>
      </c>
      <c r="F266" s="160" t="s">
        <v>322</v>
      </c>
      <c r="G266" s="160" t="s">
        <v>322</v>
      </c>
      <c r="H266" s="160" t="s">
        <v>28</v>
      </c>
      <c r="I266" s="160" t="s">
        <v>334</v>
      </c>
      <c r="J266" s="160" t="s">
        <v>323</v>
      </c>
      <c r="K266" s="160" t="s">
        <v>324</v>
      </c>
      <c r="L266" s="160" t="s">
        <v>324</v>
      </c>
      <c r="M266" s="160" t="s">
        <v>325</v>
      </c>
      <c r="N266" s="160" t="s">
        <v>324</v>
      </c>
      <c r="O266" s="160" t="s">
        <v>326</v>
      </c>
      <c r="P266" s="160" t="s">
        <v>820</v>
      </c>
      <c r="Q266" s="160" t="s">
        <v>327</v>
      </c>
      <c r="R266" s="160" t="s">
        <v>328</v>
      </c>
      <c r="S266" s="160" t="s">
        <v>329</v>
      </c>
      <c r="T266" s="160" t="s">
        <v>329</v>
      </c>
      <c r="U266" s="439"/>
      <c r="V266" s="438"/>
    </row>
    <row r="267" spans="1:23" ht="15" customHeight="1" x14ac:dyDescent="0.35">
      <c r="A267" s="1349" t="str">
        <f>B261</f>
        <v>Extra-urb.m.1</v>
      </c>
      <c r="B267" s="144">
        <v>1</v>
      </c>
      <c r="C267" s="185"/>
      <c r="D267" s="119"/>
      <c r="E267" s="119"/>
      <c r="F267" s="185"/>
      <c r="G267" s="440"/>
      <c r="H267" s="120"/>
      <c r="I267" s="441"/>
      <c r="J267" s="442"/>
      <c r="K267" s="442"/>
      <c r="L267" s="443"/>
      <c r="M267" s="441"/>
      <c r="N267" s="443"/>
      <c r="O267" s="148"/>
      <c r="P267" s="148"/>
      <c r="Q267" s="441"/>
      <c r="R267" s="441"/>
      <c r="S267" s="441"/>
      <c r="T267" s="441"/>
      <c r="U267" s="444"/>
      <c r="V267" s="437"/>
    </row>
    <row r="268" spans="1:23" x14ac:dyDescent="0.35">
      <c r="A268" s="1349"/>
      <c r="B268" s="145">
        <v>2</v>
      </c>
      <c r="C268" s="118"/>
      <c r="D268" s="112"/>
      <c r="E268" s="112"/>
      <c r="F268" s="118"/>
      <c r="G268" s="445"/>
      <c r="H268" s="118"/>
      <c r="I268" s="428"/>
      <c r="J268" s="446"/>
      <c r="K268" s="446"/>
      <c r="L268" s="447"/>
      <c r="M268" s="428"/>
      <c r="N268" s="447"/>
      <c r="O268" s="139"/>
      <c r="P268" s="139"/>
      <c r="Q268" s="428"/>
      <c r="R268" s="428" t="s">
        <v>330</v>
      </c>
      <c r="S268" s="428"/>
      <c r="T268" s="428"/>
      <c r="U268" s="448"/>
      <c r="V268" s="437"/>
    </row>
    <row r="269" spans="1:23" x14ac:dyDescent="0.35">
      <c r="A269" s="1349"/>
      <c r="B269" s="145">
        <v>3</v>
      </c>
      <c r="C269" s="118"/>
      <c r="D269" s="112"/>
      <c r="E269" s="112"/>
      <c r="F269" s="118"/>
      <c r="G269" s="445"/>
      <c r="H269" s="118"/>
      <c r="I269" s="428"/>
      <c r="J269" s="446"/>
      <c r="K269" s="446"/>
      <c r="L269" s="447"/>
      <c r="M269" s="428"/>
      <c r="N269" s="447"/>
      <c r="O269" s="139"/>
      <c r="P269" s="139"/>
      <c r="Q269" s="428"/>
      <c r="R269" s="428"/>
      <c r="S269" s="428"/>
      <c r="T269" s="428"/>
      <c r="U269" s="448"/>
      <c r="V269" s="437"/>
    </row>
    <row r="270" spans="1:23" x14ac:dyDescent="0.35">
      <c r="A270" s="1349"/>
      <c r="B270" s="145">
        <v>4</v>
      </c>
      <c r="C270" s="118"/>
      <c r="D270" s="112"/>
      <c r="E270" s="112"/>
      <c r="F270" s="118"/>
      <c r="G270" s="445"/>
      <c r="H270" s="118"/>
      <c r="I270" s="428"/>
      <c r="J270" s="446"/>
      <c r="K270" s="446"/>
      <c r="L270" s="447"/>
      <c r="M270" s="428"/>
      <c r="N270" s="447"/>
      <c r="O270" s="139"/>
      <c r="P270" s="139"/>
      <c r="Q270" s="428"/>
      <c r="R270" s="428"/>
      <c r="S270" s="428"/>
      <c r="T270" s="428"/>
      <c r="U270" s="448"/>
      <c r="V270" s="437"/>
    </row>
    <row r="271" spans="1:23" x14ac:dyDescent="0.35">
      <c r="A271" s="1349"/>
      <c r="B271" s="145">
        <v>5</v>
      </c>
      <c r="C271" s="118"/>
      <c r="D271" s="112"/>
      <c r="E271" s="112"/>
      <c r="F271" s="118"/>
      <c r="G271" s="445"/>
      <c r="H271" s="118"/>
      <c r="I271" s="428"/>
      <c r="J271" s="446"/>
      <c r="K271" s="446"/>
      <c r="L271" s="447"/>
      <c r="M271" s="428"/>
      <c r="N271" s="447"/>
      <c r="O271" s="139"/>
      <c r="P271" s="139"/>
      <c r="Q271" s="428"/>
      <c r="R271" s="428"/>
      <c r="S271" s="428"/>
      <c r="T271" s="428"/>
      <c r="U271" s="448"/>
      <c r="V271" s="437"/>
    </row>
    <row r="272" spans="1:23" x14ac:dyDescent="0.35">
      <c r="A272" s="1349"/>
      <c r="B272" s="145">
        <v>6</v>
      </c>
      <c r="C272" s="118"/>
      <c r="D272" s="112"/>
      <c r="E272" s="112"/>
      <c r="F272" s="118"/>
      <c r="G272" s="445"/>
      <c r="H272" s="118"/>
      <c r="I272" s="428"/>
      <c r="J272" s="446"/>
      <c r="K272" s="446"/>
      <c r="L272" s="447"/>
      <c r="M272" s="428"/>
      <c r="N272" s="447"/>
      <c r="O272" s="139"/>
      <c r="P272" s="139"/>
      <c r="Q272" s="428"/>
      <c r="R272" s="428"/>
      <c r="S272" s="428"/>
      <c r="T272" s="428"/>
      <c r="U272" s="448"/>
      <c r="V272" s="437"/>
    </row>
    <row r="273" spans="1:23" x14ac:dyDescent="0.35">
      <c r="A273" s="1349"/>
      <c r="B273" s="145">
        <v>7</v>
      </c>
      <c r="C273" s="118"/>
      <c r="D273" s="112"/>
      <c r="E273" s="112"/>
      <c r="F273" s="118"/>
      <c r="G273" s="445"/>
      <c r="H273" s="118"/>
      <c r="I273" s="428"/>
      <c r="J273" s="446"/>
      <c r="K273" s="446"/>
      <c r="L273" s="447"/>
      <c r="M273" s="428"/>
      <c r="N273" s="447"/>
      <c r="O273" s="139"/>
      <c r="P273" s="139"/>
      <c r="Q273" s="428"/>
      <c r="R273" s="428"/>
      <c r="S273" s="428"/>
      <c r="T273" s="428"/>
      <c r="U273" s="448"/>
      <c r="V273" s="437"/>
    </row>
    <row r="274" spans="1:23" x14ac:dyDescent="0.35">
      <c r="A274" s="1349"/>
      <c r="B274" s="145">
        <v>8</v>
      </c>
      <c r="C274" s="118"/>
      <c r="D274" s="112"/>
      <c r="E274" s="112"/>
      <c r="F274" s="118"/>
      <c r="G274" s="445"/>
      <c r="H274" s="118"/>
      <c r="I274" s="428"/>
      <c r="J274" s="446"/>
      <c r="K274" s="446"/>
      <c r="L274" s="447"/>
      <c r="M274" s="428"/>
      <c r="N274" s="447"/>
      <c r="O274" s="139"/>
      <c r="P274" s="139"/>
      <c r="Q274" s="428"/>
      <c r="R274" s="428"/>
      <c r="S274" s="428"/>
      <c r="T274" s="428"/>
      <c r="U274" s="448"/>
      <c r="V274" s="437"/>
    </row>
    <row r="275" spans="1:23" x14ac:dyDescent="0.35">
      <c r="A275" s="1349"/>
      <c r="B275" s="145">
        <v>9</v>
      </c>
      <c r="C275" s="118"/>
      <c r="D275" s="112"/>
      <c r="E275" s="112"/>
      <c r="F275" s="118"/>
      <c r="G275" s="445"/>
      <c r="H275" s="118"/>
      <c r="I275" s="428"/>
      <c r="J275" s="446"/>
      <c r="K275" s="446"/>
      <c r="L275" s="447"/>
      <c r="M275" s="428"/>
      <c r="N275" s="447"/>
      <c r="O275" s="139"/>
      <c r="P275" s="139"/>
      <c r="Q275" s="428"/>
      <c r="R275" s="428"/>
      <c r="S275" s="428"/>
      <c r="T275" s="428"/>
      <c r="U275" s="448"/>
      <c r="V275" s="437"/>
    </row>
    <row r="276" spans="1:23" ht="15" thickBot="1" x14ac:dyDescent="0.4">
      <c r="A276" s="1350"/>
      <c r="B276" s="146">
        <v>10</v>
      </c>
      <c r="C276" s="132"/>
      <c r="D276" s="131"/>
      <c r="E276" s="131"/>
      <c r="F276" s="132"/>
      <c r="G276" s="449"/>
      <c r="H276" s="132"/>
      <c r="I276" s="450"/>
      <c r="J276" s="451"/>
      <c r="K276" s="451"/>
      <c r="L276" s="452"/>
      <c r="M276" s="450"/>
      <c r="N276" s="452"/>
      <c r="O276" s="140"/>
      <c r="P276" s="140"/>
      <c r="Q276" s="450"/>
      <c r="R276" s="450"/>
      <c r="S276" s="450"/>
      <c r="T276" s="450"/>
      <c r="U276" s="453"/>
      <c r="V276" s="437"/>
    </row>
    <row r="277" spans="1:23" ht="25" thickBot="1" x14ac:dyDescent="0.4">
      <c r="A277" s="564"/>
      <c r="C277" s="565"/>
      <c r="D277" s="566"/>
      <c r="E277" s="424" t="s">
        <v>331</v>
      </c>
      <c r="F277" s="425">
        <f>COUNTA(F267:F276)</f>
        <v>0</v>
      </c>
      <c r="G277" s="426">
        <f>COUNTA(G267:G276)</f>
        <v>0</v>
      </c>
      <c r="H277" s="565"/>
      <c r="I277" s="431"/>
      <c r="J277" s="567"/>
      <c r="K277" s="567"/>
      <c r="L277" s="568"/>
      <c r="M277" s="1354" t="s">
        <v>563</v>
      </c>
      <c r="N277" s="1355"/>
      <c r="O277" s="747">
        <f>SUM(O267:O276)</f>
        <v>0</v>
      </c>
      <c r="P277" s="748">
        <f>SUM(P267:P276)</f>
        <v>0</v>
      </c>
      <c r="Q277" s="431"/>
      <c r="S277" s="113"/>
      <c r="T277" s="117"/>
      <c r="U277" s="531"/>
      <c r="V277" s="455"/>
    </row>
    <row r="278" spans="1:23" ht="15" thickBot="1" x14ac:dyDescent="0.4">
      <c r="A278" s="456"/>
      <c r="B278" s="457"/>
      <c r="C278" s="407"/>
      <c r="D278" s="407"/>
      <c r="E278" s="407"/>
      <c r="F278" s="457"/>
      <c r="G278" s="407"/>
      <c r="H278" s="407"/>
      <c r="I278" s="457"/>
      <c r="J278" s="457"/>
      <c r="K278" s="457"/>
      <c r="L278" s="407"/>
      <c r="M278" s="407"/>
      <c r="N278" s="407"/>
      <c r="O278" s="407"/>
      <c r="P278" s="407"/>
      <c r="Q278" s="407"/>
      <c r="R278" s="407"/>
      <c r="S278" s="407"/>
      <c r="T278" s="458"/>
      <c r="U278" s="407"/>
      <c r="V278" s="459"/>
    </row>
    <row r="279" spans="1:23" ht="15" thickBot="1" x14ac:dyDescent="0.4">
      <c r="A279" s="432"/>
      <c r="B279" s="433"/>
      <c r="C279" s="434"/>
      <c r="D279" s="434"/>
      <c r="E279" s="434"/>
      <c r="F279" s="433"/>
      <c r="G279" s="434"/>
      <c r="H279" s="434"/>
      <c r="I279" s="433"/>
      <c r="J279" s="433"/>
      <c r="K279" s="433"/>
      <c r="L279" s="434"/>
      <c r="M279" s="434"/>
      <c r="N279" s="434"/>
      <c r="O279" s="434"/>
      <c r="P279" s="434"/>
      <c r="Q279" s="434"/>
      <c r="R279" s="434"/>
      <c r="S279" s="434"/>
      <c r="T279" s="434"/>
      <c r="U279" s="434"/>
      <c r="V279" s="435"/>
    </row>
    <row r="280" spans="1:23" ht="36" customHeight="1" thickBot="1" x14ac:dyDescent="0.4">
      <c r="A280" s="155" t="s">
        <v>9</v>
      </c>
      <c r="B280" s="1317" t="s">
        <v>104</v>
      </c>
      <c r="C280" s="1318"/>
      <c r="E280" s="1312" t="s">
        <v>294</v>
      </c>
      <c r="F280" s="1314"/>
      <c r="G280" s="1315">
        <f>VLOOKUP(B280,'EXTRAUrbano.Piano inv. forn '!$D$41:$AB$76,3,FALSE)</f>
        <v>0</v>
      </c>
      <c r="H280" s="1316"/>
      <c r="I280" s="104"/>
      <c r="J280" s="1312" t="s">
        <v>295</v>
      </c>
      <c r="K280" s="1313"/>
      <c r="L280" s="1314"/>
      <c r="M280" s="1315">
        <f>VLOOKUP(B280,'EXTRAUrbano.Piano inv. forn '!$D$41:$AB$76,4,FALSE)</f>
        <v>0</v>
      </c>
      <c r="N280" s="1316"/>
      <c r="P280" s="162" t="s">
        <v>296</v>
      </c>
      <c r="Q280" s="436"/>
      <c r="S280" s="163" t="s">
        <v>297</v>
      </c>
      <c r="T280" s="1171"/>
      <c r="U280" s="1173"/>
      <c r="V280" s="437"/>
    </row>
    <row r="281" spans="1:23" ht="13.5" customHeight="1" thickBot="1" x14ac:dyDescent="0.4">
      <c r="A281" s="133"/>
      <c r="B281" s="114"/>
      <c r="C281" s="114"/>
      <c r="E281" s="115"/>
      <c r="F281" s="115"/>
      <c r="G281" s="116"/>
      <c r="H281" s="116"/>
      <c r="I281" s="104"/>
      <c r="J281" s="115"/>
      <c r="K281" s="115"/>
      <c r="L281" s="115"/>
      <c r="M281" s="116"/>
      <c r="N281" s="116"/>
      <c r="P281" s="117"/>
      <c r="S281" s="113"/>
      <c r="T281" s="431"/>
      <c r="V281" s="134"/>
      <c r="W281" s="431"/>
    </row>
    <row r="282" spans="1:23" ht="33.75" customHeight="1" thickBot="1" x14ac:dyDescent="0.4">
      <c r="A282" s="1343" t="s">
        <v>298</v>
      </c>
      <c r="B282" s="1344"/>
      <c r="C282" s="1344"/>
      <c r="D282" s="1345"/>
      <c r="E282" s="1346">
        <f>VLOOKUP(B280,'EXTRAUrbano.Piano inv. forn '!$D$41:$AB$76,17,FALSE)</f>
        <v>0</v>
      </c>
      <c r="F282" s="1347"/>
      <c r="G282" s="1347"/>
      <c r="H282" s="1348"/>
      <c r="I282" s="104"/>
      <c r="J282" s="1343" t="s">
        <v>53</v>
      </c>
      <c r="K282" s="1353"/>
      <c r="L282" s="1344"/>
      <c r="M282" s="1346">
        <f>VLOOKUP(B280,'EXTRAUrbano.Piano inv. forn '!$D$41:$AB$76,19,FALSE)</f>
        <v>0</v>
      </c>
      <c r="N282" s="1348"/>
      <c r="O282" s="130"/>
      <c r="P282" s="161" t="s">
        <v>299</v>
      </c>
      <c r="Q282" s="135">
        <f>M282+E282</f>
        <v>0</v>
      </c>
      <c r="S282" s="163" t="s">
        <v>300</v>
      </c>
      <c r="T282" s="1171"/>
      <c r="U282" s="1173"/>
      <c r="V282" s="134"/>
      <c r="W282" s="431"/>
    </row>
    <row r="283" spans="1:23" ht="33.75" customHeight="1" thickBot="1" x14ac:dyDescent="0.4">
      <c r="A283" s="136"/>
      <c r="B283" s="137"/>
      <c r="C283" s="137"/>
      <c r="D283" s="137"/>
      <c r="E283" s="138"/>
      <c r="F283" s="138"/>
      <c r="G283" s="138"/>
      <c r="H283" s="138"/>
      <c r="I283" s="104"/>
      <c r="J283" s="115"/>
      <c r="K283" s="115"/>
      <c r="L283" s="115"/>
      <c r="M283" s="138"/>
      <c r="N283" s="138"/>
      <c r="O283" s="130"/>
      <c r="P283" s="113"/>
      <c r="Q283" s="130"/>
      <c r="S283" s="113"/>
      <c r="T283" s="114"/>
      <c r="U283" s="114"/>
      <c r="V283" s="134"/>
      <c r="W283" s="431"/>
    </row>
    <row r="284" spans="1:23" s="166" customFormat="1" ht="72" customHeight="1" x14ac:dyDescent="0.35">
      <c r="A284" s="1326" t="s">
        <v>301</v>
      </c>
      <c r="B284" s="1328" t="s">
        <v>302</v>
      </c>
      <c r="C284" s="1328" t="s">
        <v>303</v>
      </c>
      <c r="D284" s="156" t="s">
        <v>304</v>
      </c>
      <c r="E284" s="157" t="s">
        <v>305</v>
      </c>
      <c r="F284" s="156" t="s">
        <v>306</v>
      </c>
      <c r="G284" s="156" t="s">
        <v>307</v>
      </c>
      <c r="H284" s="158" t="s">
        <v>268</v>
      </c>
      <c r="I284" s="158" t="s">
        <v>308</v>
      </c>
      <c r="J284" s="158" t="s">
        <v>309</v>
      </c>
      <c r="K284" s="158" t="s">
        <v>818</v>
      </c>
      <c r="L284" s="158" t="s">
        <v>310</v>
      </c>
      <c r="M284" s="158" t="s">
        <v>311</v>
      </c>
      <c r="N284" s="158" t="s">
        <v>312</v>
      </c>
      <c r="O284" s="158" t="s">
        <v>313</v>
      </c>
      <c r="P284" s="158" t="s">
        <v>314</v>
      </c>
      <c r="Q284" s="158" t="s">
        <v>315</v>
      </c>
      <c r="R284" s="158" t="s">
        <v>316</v>
      </c>
      <c r="S284" s="158" t="s">
        <v>317</v>
      </c>
      <c r="T284" s="158" t="s">
        <v>819</v>
      </c>
      <c r="U284" s="159" t="s">
        <v>319</v>
      </c>
      <c r="V284" s="438"/>
    </row>
    <row r="285" spans="1:23" s="166" customFormat="1" ht="36.5" thickBot="1" x14ac:dyDescent="0.4">
      <c r="A285" s="1351"/>
      <c r="B285" s="1352"/>
      <c r="C285" s="1352"/>
      <c r="D285" s="160" t="s">
        <v>320</v>
      </c>
      <c r="E285" s="160" t="s">
        <v>333</v>
      </c>
      <c r="F285" s="160" t="s">
        <v>322</v>
      </c>
      <c r="G285" s="160" t="s">
        <v>322</v>
      </c>
      <c r="H285" s="160" t="s">
        <v>28</v>
      </c>
      <c r="I285" s="160" t="s">
        <v>334</v>
      </c>
      <c r="J285" s="160" t="s">
        <v>323</v>
      </c>
      <c r="K285" s="160" t="s">
        <v>324</v>
      </c>
      <c r="L285" s="160" t="s">
        <v>324</v>
      </c>
      <c r="M285" s="160" t="s">
        <v>325</v>
      </c>
      <c r="N285" s="160" t="s">
        <v>324</v>
      </c>
      <c r="O285" s="160" t="s">
        <v>326</v>
      </c>
      <c r="P285" s="160" t="s">
        <v>820</v>
      </c>
      <c r="Q285" s="160" t="s">
        <v>327</v>
      </c>
      <c r="R285" s="160" t="s">
        <v>328</v>
      </c>
      <c r="S285" s="160" t="s">
        <v>329</v>
      </c>
      <c r="T285" s="160" t="s">
        <v>329</v>
      </c>
      <c r="U285" s="439"/>
      <c r="V285" s="438"/>
    </row>
    <row r="286" spans="1:23" ht="15" customHeight="1" x14ac:dyDescent="0.35">
      <c r="A286" s="1349" t="str">
        <f>B280</f>
        <v>Extra-urb.m.1</v>
      </c>
      <c r="B286" s="144">
        <v>1</v>
      </c>
      <c r="C286" s="185"/>
      <c r="D286" s="119"/>
      <c r="E286" s="119"/>
      <c r="F286" s="185"/>
      <c r="G286" s="440"/>
      <c r="H286" s="120"/>
      <c r="I286" s="441"/>
      <c r="J286" s="442"/>
      <c r="K286" s="442"/>
      <c r="L286" s="443"/>
      <c r="M286" s="441"/>
      <c r="N286" s="443"/>
      <c r="O286" s="148"/>
      <c r="P286" s="148"/>
      <c r="Q286" s="441"/>
      <c r="R286" s="441"/>
      <c r="S286" s="441"/>
      <c r="T286" s="441"/>
      <c r="U286" s="444"/>
      <c r="V286" s="437"/>
    </row>
    <row r="287" spans="1:23" x14ac:dyDescent="0.35">
      <c r="A287" s="1349"/>
      <c r="B287" s="145">
        <v>2</v>
      </c>
      <c r="C287" s="118"/>
      <c r="D287" s="112"/>
      <c r="E287" s="112"/>
      <c r="F287" s="118"/>
      <c r="G287" s="445"/>
      <c r="H287" s="118"/>
      <c r="I287" s="428"/>
      <c r="J287" s="446"/>
      <c r="K287" s="446"/>
      <c r="L287" s="447"/>
      <c r="M287" s="428"/>
      <c r="N287" s="447"/>
      <c r="O287" s="139"/>
      <c r="P287" s="139"/>
      <c r="Q287" s="428"/>
      <c r="R287" s="428" t="s">
        <v>330</v>
      </c>
      <c r="S287" s="428"/>
      <c r="T287" s="428"/>
      <c r="U287" s="448"/>
      <c r="V287" s="437"/>
    </row>
    <row r="288" spans="1:23" x14ac:dyDescent="0.35">
      <c r="A288" s="1349"/>
      <c r="B288" s="145">
        <v>3</v>
      </c>
      <c r="C288" s="118"/>
      <c r="D288" s="112"/>
      <c r="E288" s="112"/>
      <c r="F288" s="118"/>
      <c r="G288" s="445"/>
      <c r="H288" s="118"/>
      <c r="I288" s="428"/>
      <c r="J288" s="446"/>
      <c r="K288" s="446"/>
      <c r="L288" s="447"/>
      <c r="M288" s="428"/>
      <c r="N288" s="447"/>
      <c r="O288" s="139"/>
      <c r="P288" s="139"/>
      <c r="Q288" s="428"/>
      <c r="R288" s="428"/>
      <c r="S288" s="428"/>
      <c r="T288" s="428"/>
      <c r="U288" s="448"/>
      <c r="V288" s="437"/>
    </row>
    <row r="289" spans="1:23" x14ac:dyDescent="0.35">
      <c r="A289" s="1349"/>
      <c r="B289" s="145">
        <v>4</v>
      </c>
      <c r="C289" s="118"/>
      <c r="D289" s="112"/>
      <c r="E289" s="112"/>
      <c r="F289" s="118"/>
      <c r="G289" s="445"/>
      <c r="H289" s="118"/>
      <c r="I289" s="428"/>
      <c r="J289" s="446"/>
      <c r="K289" s="446"/>
      <c r="L289" s="447"/>
      <c r="M289" s="428"/>
      <c r="N289" s="447"/>
      <c r="O289" s="139"/>
      <c r="P289" s="139"/>
      <c r="Q289" s="428"/>
      <c r="R289" s="428"/>
      <c r="S289" s="428"/>
      <c r="T289" s="428"/>
      <c r="U289" s="448"/>
      <c r="V289" s="437"/>
    </row>
    <row r="290" spans="1:23" x14ac:dyDescent="0.35">
      <c r="A290" s="1349"/>
      <c r="B290" s="145">
        <v>5</v>
      </c>
      <c r="C290" s="118"/>
      <c r="D290" s="112"/>
      <c r="E290" s="112"/>
      <c r="F290" s="118"/>
      <c r="G290" s="445"/>
      <c r="H290" s="118"/>
      <c r="I290" s="428"/>
      <c r="J290" s="446"/>
      <c r="K290" s="446"/>
      <c r="L290" s="447"/>
      <c r="M290" s="428"/>
      <c r="N290" s="447"/>
      <c r="O290" s="139"/>
      <c r="P290" s="139"/>
      <c r="Q290" s="428"/>
      <c r="R290" s="428"/>
      <c r="S290" s="428"/>
      <c r="T290" s="428"/>
      <c r="U290" s="448"/>
      <c r="V290" s="437"/>
    </row>
    <row r="291" spans="1:23" x14ac:dyDescent="0.35">
      <c r="A291" s="1349"/>
      <c r="B291" s="145">
        <v>6</v>
      </c>
      <c r="C291" s="118"/>
      <c r="D291" s="112"/>
      <c r="E291" s="112"/>
      <c r="F291" s="118"/>
      <c r="G291" s="445"/>
      <c r="H291" s="118"/>
      <c r="I291" s="428"/>
      <c r="J291" s="446"/>
      <c r="K291" s="446"/>
      <c r="L291" s="447"/>
      <c r="M291" s="428"/>
      <c r="N291" s="447"/>
      <c r="O291" s="139"/>
      <c r="P291" s="139"/>
      <c r="Q291" s="428"/>
      <c r="R291" s="428"/>
      <c r="S291" s="428"/>
      <c r="T291" s="428"/>
      <c r="U291" s="448"/>
      <c r="V291" s="437"/>
    </row>
    <row r="292" spans="1:23" x14ac:dyDescent="0.35">
      <c r="A292" s="1349"/>
      <c r="B292" s="145">
        <v>7</v>
      </c>
      <c r="C292" s="118"/>
      <c r="D292" s="112"/>
      <c r="E292" s="112"/>
      <c r="F292" s="118"/>
      <c r="G292" s="445"/>
      <c r="H292" s="118"/>
      <c r="I292" s="428"/>
      <c r="J292" s="446"/>
      <c r="K292" s="446"/>
      <c r="L292" s="447"/>
      <c r="M292" s="428"/>
      <c r="N292" s="447"/>
      <c r="O292" s="139"/>
      <c r="P292" s="139"/>
      <c r="Q292" s="428"/>
      <c r="R292" s="428"/>
      <c r="S292" s="428"/>
      <c r="T292" s="428"/>
      <c r="U292" s="448"/>
      <c r="V292" s="437"/>
    </row>
    <row r="293" spans="1:23" x14ac:dyDescent="0.35">
      <c r="A293" s="1349"/>
      <c r="B293" s="145">
        <v>8</v>
      </c>
      <c r="C293" s="118"/>
      <c r="D293" s="112"/>
      <c r="E293" s="112"/>
      <c r="F293" s="118"/>
      <c r="G293" s="445"/>
      <c r="H293" s="118"/>
      <c r="I293" s="428"/>
      <c r="J293" s="446"/>
      <c r="K293" s="446"/>
      <c r="L293" s="447"/>
      <c r="M293" s="428"/>
      <c r="N293" s="447"/>
      <c r="O293" s="139"/>
      <c r="P293" s="139"/>
      <c r="Q293" s="428"/>
      <c r="R293" s="428"/>
      <c r="S293" s="428"/>
      <c r="T293" s="428"/>
      <c r="U293" s="448"/>
      <c r="V293" s="437"/>
    </row>
    <row r="294" spans="1:23" x14ac:dyDescent="0.35">
      <c r="A294" s="1349"/>
      <c r="B294" s="145">
        <v>9</v>
      </c>
      <c r="C294" s="118"/>
      <c r="D294" s="112"/>
      <c r="E294" s="112"/>
      <c r="F294" s="118"/>
      <c r="G294" s="445"/>
      <c r="H294" s="118"/>
      <c r="I294" s="428"/>
      <c r="J294" s="446"/>
      <c r="K294" s="446"/>
      <c r="L294" s="447"/>
      <c r="M294" s="428"/>
      <c r="N294" s="447"/>
      <c r="O294" s="139"/>
      <c r="P294" s="139"/>
      <c r="Q294" s="428"/>
      <c r="R294" s="428"/>
      <c r="S294" s="428"/>
      <c r="T294" s="428"/>
      <c r="U294" s="448"/>
      <c r="V294" s="437"/>
    </row>
    <row r="295" spans="1:23" ht="15" thickBot="1" x14ac:dyDescent="0.4">
      <c r="A295" s="1350"/>
      <c r="B295" s="146">
        <v>10</v>
      </c>
      <c r="C295" s="132"/>
      <c r="D295" s="131"/>
      <c r="E295" s="131"/>
      <c r="F295" s="132"/>
      <c r="G295" s="449"/>
      <c r="H295" s="132"/>
      <c r="I295" s="450"/>
      <c r="J295" s="451"/>
      <c r="K295" s="451"/>
      <c r="L295" s="452"/>
      <c r="M295" s="450"/>
      <c r="N295" s="452"/>
      <c r="O295" s="140"/>
      <c r="P295" s="140"/>
      <c r="Q295" s="450"/>
      <c r="R295" s="450"/>
      <c r="S295" s="450"/>
      <c r="T295" s="450"/>
      <c r="U295" s="453"/>
      <c r="V295" s="437"/>
    </row>
    <row r="296" spans="1:23" ht="25" thickBot="1" x14ac:dyDescent="0.4">
      <c r="A296" s="564"/>
      <c r="C296" s="565"/>
      <c r="D296" s="566"/>
      <c r="E296" s="424" t="s">
        <v>331</v>
      </c>
      <c r="F296" s="425">
        <f>COUNTA(F286:F295)</f>
        <v>0</v>
      </c>
      <c r="G296" s="426">
        <f>COUNTA(G286:G295)</f>
        <v>0</v>
      </c>
      <c r="H296" s="565"/>
      <c r="I296" s="431"/>
      <c r="J296" s="567"/>
      <c r="K296" s="567"/>
      <c r="L296" s="568"/>
      <c r="M296" s="1354" t="s">
        <v>563</v>
      </c>
      <c r="N296" s="1355"/>
      <c r="O296" s="747">
        <f>SUM(O286:O295)</f>
        <v>0</v>
      </c>
      <c r="P296" s="748">
        <f>SUM(P286:P295)</f>
        <v>0</v>
      </c>
      <c r="Q296" s="431"/>
      <c r="S296" s="113"/>
      <c r="T296" s="117"/>
      <c r="U296" s="531"/>
      <c r="V296" s="455"/>
    </row>
    <row r="297" spans="1:23" ht="15" thickBot="1" x14ac:dyDescent="0.4">
      <c r="A297" s="456"/>
      <c r="B297" s="457"/>
      <c r="C297" s="407"/>
      <c r="D297" s="407"/>
      <c r="E297" s="407"/>
      <c r="F297" s="457"/>
      <c r="G297" s="407"/>
      <c r="H297" s="407"/>
      <c r="I297" s="457"/>
      <c r="J297" s="457"/>
      <c r="K297" s="457"/>
      <c r="L297" s="407"/>
      <c r="M297" s="407"/>
      <c r="N297" s="407"/>
      <c r="O297" s="407"/>
      <c r="P297" s="407"/>
      <c r="Q297" s="407"/>
      <c r="R297" s="407"/>
      <c r="S297" s="407"/>
      <c r="T297" s="458"/>
      <c r="U297" s="407"/>
      <c r="V297" s="459"/>
    </row>
    <row r="298" spans="1:23" ht="15" thickBot="1" x14ac:dyDescent="0.4">
      <c r="A298" s="432"/>
      <c r="B298" s="433"/>
      <c r="C298" s="434"/>
      <c r="D298" s="434"/>
      <c r="E298" s="434"/>
      <c r="F298" s="433"/>
      <c r="G298" s="434"/>
      <c r="H298" s="434"/>
      <c r="I298" s="433"/>
      <c r="J298" s="433"/>
      <c r="K298" s="433"/>
      <c r="L298" s="434"/>
      <c r="M298" s="434"/>
      <c r="N298" s="434"/>
      <c r="O298" s="434"/>
      <c r="P298" s="434"/>
      <c r="Q298" s="434"/>
      <c r="R298" s="434"/>
      <c r="S298" s="434"/>
      <c r="T298" s="434"/>
      <c r="U298" s="434"/>
      <c r="V298" s="435"/>
    </row>
    <row r="299" spans="1:23" ht="36" customHeight="1" thickBot="1" x14ac:dyDescent="0.4">
      <c r="A299" s="155" t="s">
        <v>9</v>
      </c>
      <c r="B299" s="1317" t="s">
        <v>104</v>
      </c>
      <c r="C299" s="1318"/>
      <c r="E299" s="1312" t="s">
        <v>294</v>
      </c>
      <c r="F299" s="1314"/>
      <c r="G299" s="1315">
        <f>VLOOKUP(B299,'EXTRAUrbano.Piano inv. forn '!$D$41:$AB$76,3,FALSE)</f>
        <v>0</v>
      </c>
      <c r="H299" s="1316"/>
      <c r="I299" s="104"/>
      <c r="J299" s="1312" t="s">
        <v>295</v>
      </c>
      <c r="K299" s="1313"/>
      <c r="L299" s="1314"/>
      <c r="M299" s="1315">
        <f>VLOOKUP(B299,'EXTRAUrbano.Piano inv. forn '!$D$41:$AB$76,4,FALSE)</f>
        <v>0</v>
      </c>
      <c r="N299" s="1316"/>
      <c r="P299" s="162" t="s">
        <v>296</v>
      </c>
      <c r="Q299" s="436"/>
      <c r="S299" s="163" t="s">
        <v>297</v>
      </c>
      <c r="T299" s="1171"/>
      <c r="U299" s="1173"/>
      <c r="V299" s="437"/>
    </row>
    <row r="300" spans="1:23" ht="13.5" customHeight="1" thickBot="1" x14ac:dyDescent="0.4">
      <c r="A300" s="133"/>
      <c r="B300" s="114"/>
      <c r="C300" s="114"/>
      <c r="E300" s="115"/>
      <c r="F300" s="115"/>
      <c r="G300" s="116"/>
      <c r="H300" s="116"/>
      <c r="I300" s="104"/>
      <c r="J300" s="115"/>
      <c r="K300" s="115"/>
      <c r="L300" s="115"/>
      <c r="M300" s="116"/>
      <c r="N300" s="116"/>
      <c r="P300" s="117"/>
      <c r="S300" s="113"/>
      <c r="T300" s="431"/>
      <c r="V300" s="134"/>
      <c r="W300" s="431"/>
    </row>
    <row r="301" spans="1:23" ht="33.75" customHeight="1" thickBot="1" x14ac:dyDescent="0.4">
      <c r="A301" s="1343" t="s">
        <v>298</v>
      </c>
      <c r="B301" s="1344"/>
      <c r="C301" s="1344"/>
      <c r="D301" s="1345"/>
      <c r="E301" s="1346">
        <f>VLOOKUP(B299,'EXTRAUrbano.Piano inv. forn '!$D$41:$AB$76,17,FALSE)</f>
        <v>0</v>
      </c>
      <c r="F301" s="1347"/>
      <c r="G301" s="1347"/>
      <c r="H301" s="1348"/>
      <c r="I301" s="104"/>
      <c r="J301" s="1343" t="s">
        <v>53</v>
      </c>
      <c r="K301" s="1353"/>
      <c r="L301" s="1344"/>
      <c r="M301" s="1346">
        <f>VLOOKUP(B299,'EXTRAUrbano.Piano inv. forn '!$D$41:$AB$76,19,FALSE)</f>
        <v>0</v>
      </c>
      <c r="N301" s="1348"/>
      <c r="O301" s="130"/>
      <c r="P301" s="161" t="s">
        <v>299</v>
      </c>
      <c r="Q301" s="135">
        <f>M301+E301</f>
        <v>0</v>
      </c>
      <c r="S301" s="163" t="s">
        <v>300</v>
      </c>
      <c r="T301" s="1171"/>
      <c r="U301" s="1173"/>
      <c r="V301" s="134"/>
      <c r="W301" s="431"/>
    </row>
    <row r="302" spans="1:23" ht="33.75" customHeight="1" thickBot="1" x14ac:dyDescent="0.4">
      <c r="A302" s="136"/>
      <c r="B302" s="137"/>
      <c r="C302" s="137"/>
      <c r="D302" s="137"/>
      <c r="E302" s="138"/>
      <c r="F302" s="138"/>
      <c r="G302" s="138"/>
      <c r="H302" s="138"/>
      <c r="I302" s="104"/>
      <c r="J302" s="115"/>
      <c r="K302" s="115"/>
      <c r="L302" s="115"/>
      <c r="M302" s="138"/>
      <c r="N302" s="138"/>
      <c r="O302" s="130"/>
      <c r="P302" s="113"/>
      <c r="Q302" s="130"/>
      <c r="S302" s="113"/>
      <c r="T302" s="114"/>
      <c r="U302" s="114"/>
      <c r="V302" s="134"/>
      <c r="W302" s="431"/>
    </row>
    <row r="303" spans="1:23" s="166" customFormat="1" ht="72" customHeight="1" x14ac:dyDescent="0.35">
      <c r="A303" s="1326" t="s">
        <v>301</v>
      </c>
      <c r="B303" s="1328" t="s">
        <v>302</v>
      </c>
      <c r="C303" s="1328" t="s">
        <v>303</v>
      </c>
      <c r="D303" s="156" t="s">
        <v>304</v>
      </c>
      <c r="E303" s="157" t="s">
        <v>305</v>
      </c>
      <c r="F303" s="156" t="s">
        <v>306</v>
      </c>
      <c r="G303" s="156" t="s">
        <v>307</v>
      </c>
      <c r="H303" s="158" t="s">
        <v>268</v>
      </c>
      <c r="I303" s="158" t="s">
        <v>308</v>
      </c>
      <c r="J303" s="158" t="s">
        <v>309</v>
      </c>
      <c r="K303" s="158" t="s">
        <v>818</v>
      </c>
      <c r="L303" s="158" t="s">
        <v>310</v>
      </c>
      <c r="M303" s="158" t="s">
        <v>311</v>
      </c>
      <c r="N303" s="158" t="s">
        <v>312</v>
      </c>
      <c r="O303" s="158" t="s">
        <v>313</v>
      </c>
      <c r="P303" s="158" t="s">
        <v>314</v>
      </c>
      <c r="Q303" s="158" t="s">
        <v>315</v>
      </c>
      <c r="R303" s="158" t="s">
        <v>316</v>
      </c>
      <c r="S303" s="158" t="s">
        <v>317</v>
      </c>
      <c r="T303" s="158" t="s">
        <v>819</v>
      </c>
      <c r="U303" s="159" t="s">
        <v>319</v>
      </c>
      <c r="V303" s="438"/>
    </row>
    <row r="304" spans="1:23" s="166" customFormat="1" ht="36.5" thickBot="1" x14ac:dyDescent="0.4">
      <c r="A304" s="1351"/>
      <c r="B304" s="1352"/>
      <c r="C304" s="1352"/>
      <c r="D304" s="160" t="s">
        <v>320</v>
      </c>
      <c r="E304" s="160" t="s">
        <v>333</v>
      </c>
      <c r="F304" s="160" t="s">
        <v>322</v>
      </c>
      <c r="G304" s="160" t="s">
        <v>322</v>
      </c>
      <c r="H304" s="160" t="s">
        <v>28</v>
      </c>
      <c r="I304" s="160" t="s">
        <v>334</v>
      </c>
      <c r="J304" s="160" t="s">
        <v>323</v>
      </c>
      <c r="K304" s="160" t="s">
        <v>324</v>
      </c>
      <c r="L304" s="160" t="s">
        <v>324</v>
      </c>
      <c r="M304" s="160" t="s">
        <v>325</v>
      </c>
      <c r="N304" s="160" t="s">
        <v>324</v>
      </c>
      <c r="O304" s="160" t="s">
        <v>326</v>
      </c>
      <c r="P304" s="160" t="s">
        <v>820</v>
      </c>
      <c r="Q304" s="160" t="s">
        <v>327</v>
      </c>
      <c r="R304" s="160" t="s">
        <v>328</v>
      </c>
      <c r="S304" s="160" t="s">
        <v>329</v>
      </c>
      <c r="T304" s="160" t="s">
        <v>329</v>
      </c>
      <c r="U304" s="439"/>
      <c r="V304" s="438"/>
    </row>
    <row r="305" spans="1:23" ht="15" customHeight="1" x14ac:dyDescent="0.35">
      <c r="A305" s="1349" t="str">
        <f>B299</f>
        <v>Extra-urb.m.1</v>
      </c>
      <c r="B305" s="144">
        <v>1</v>
      </c>
      <c r="C305" s="185"/>
      <c r="D305" s="119"/>
      <c r="E305" s="119"/>
      <c r="F305" s="185"/>
      <c r="G305" s="440"/>
      <c r="H305" s="120"/>
      <c r="I305" s="441"/>
      <c r="J305" s="442"/>
      <c r="K305" s="442"/>
      <c r="L305" s="443"/>
      <c r="M305" s="441"/>
      <c r="N305" s="443"/>
      <c r="O305" s="148"/>
      <c r="P305" s="148"/>
      <c r="Q305" s="441"/>
      <c r="R305" s="441"/>
      <c r="S305" s="441"/>
      <c r="T305" s="441"/>
      <c r="U305" s="444"/>
      <c r="V305" s="437"/>
    </row>
    <row r="306" spans="1:23" x14ac:dyDescent="0.35">
      <c r="A306" s="1349"/>
      <c r="B306" s="145">
        <v>2</v>
      </c>
      <c r="C306" s="118"/>
      <c r="D306" s="112"/>
      <c r="E306" s="112"/>
      <c r="F306" s="118"/>
      <c r="G306" s="445"/>
      <c r="H306" s="118"/>
      <c r="I306" s="428"/>
      <c r="J306" s="446"/>
      <c r="K306" s="446"/>
      <c r="L306" s="447"/>
      <c r="M306" s="428"/>
      <c r="N306" s="447"/>
      <c r="O306" s="139"/>
      <c r="P306" s="139"/>
      <c r="Q306" s="428"/>
      <c r="R306" s="428" t="s">
        <v>330</v>
      </c>
      <c r="S306" s="428"/>
      <c r="T306" s="428"/>
      <c r="U306" s="448"/>
      <c r="V306" s="437"/>
    </row>
    <row r="307" spans="1:23" x14ac:dyDescent="0.35">
      <c r="A307" s="1349"/>
      <c r="B307" s="145">
        <v>3</v>
      </c>
      <c r="C307" s="118"/>
      <c r="D307" s="112"/>
      <c r="E307" s="112"/>
      <c r="F307" s="118"/>
      <c r="G307" s="445"/>
      <c r="H307" s="118"/>
      <c r="I307" s="428"/>
      <c r="J307" s="446"/>
      <c r="K307" s="446"/>
      <c r="L307" s="447"/>
      <c r="M307" s="428"/>
      <c r="N307" s="447"/>
      <c r="O307" s="139"/>
      <c r="P307" s="139"/>
      <c r="Q307" s="428"/>
      <c r="R307" s="428"/>
      <c r="S307" s="428"/>
      <c r="T307" s="428"/>
      <c r="U307" s="448"/>
      <c r="V307" s="437"/>
    </row>
    <row r="308" spans="1:23" x14ac:dyDescent="0.35">
      <c r="A308" s="1349"/>
      <c r="B308" s="145">
        <v>4</v>
      </c>
      <c r="C308" s="118"/>
      <c r="D308" s="112"/>
      <c r="E308" s="112"/>
      <c r="F308" s="118"/>
      <c r="G308" s="445"/>
      <c r="H308" s="118"/>
      <c r="I308" s="428"/>
      <c r="J308" s="446"/>
      <c r="K308" s="446"/>
      <c r="L308" s="447"/>
      <c r="M308" s="428"/>
      <c r="N308" s="447"/>
      <c r="O308" s="139"/>
      <c r="P308" s="139"/>
      <c r="Q308" s="428"/>
      <c r="R308" s="428"/>
      <c r="S308" s="428"/>
      <c r="T308" s="428"/>
      <c r="U308" s="448"/>
      <c r="V308" s="437"/>
    </row>
    <row r="309" spans="1:23" x14ac:dyDescent="0.35">
      <c r="A309" s="1349"/>
      <c r="B309" s="145">
        <v>5</v>
      </c>
      <c r="C309" s="118"/>
      <c r="D309" s="112"/>
      <c r="E309" s="112"/>
      <c r="F309" s="118"/>
      <c r="G309" s="445"/>
      <c r="H309" s="118"/>
      <c r="I309" s="428"/>
      <c r="J309" s="446"/>
      <c r="K309" s="446"/>
      <c r="L309" s="447"/>
      <c r="M309" s="428"/>
      <c r="N309" s="447"/>
      <c r="O309" s="139"/>
      <c r="P309" s="139"/>
      <c r="Q309" s="428"/>
      <c r="R309" s="428"/>
      <c r="S309" s="428"/>
      <c r="T309" s="428"/>
      <c r="U309" s="448"/>
      <c r="V309" s="437"/>
    </row>
    <row r="310" spans="1:23" x14ac:dyDescent="0.35">
      <c r="A310" s="1349"/>
      <c r="B310" s="145">
        <v>6</v>
      </c>
      <c r="C310" s="118"/>
      <c r="D310" s="112"/>
      <c r="E310" s="112"/>
      <c r="F310" s="118"/>
      <c r="G310" s="445"/>
      <c r="H310" s="118"/>
      <c r="I310" s="428"/>
      <c r="J310" s="446"/>
      <c r="K310" s="446"/>
      <c r="L310" s="447"/>
      <c r="M310" s="428"/>
      <c r="N310" s="447"/>
      <c r="O310" s="139"/>
      <c r="P310" s="139"/>
      <c r="Q310" s="428"/>
      <c r="R310" s="428"/>
      <c r="S310" s="428"/>
      <c r="T310" s="428"/>
      <c r="U310" s="448"/>
      <c r="V310" s="437"/>
    </row>
    <row r="311" spans="1:23" x14ac:dyDescent="0.35">
      <c r="A311" s="1349"/>
      <c r="B311" s="145">
        <v>7</v>
      </c>
      <c r="C311" s="118"/>
      <c r="D311" s="112"/>
      <c r="E311" s="112"/>
      <c r="F311" s="118"/>
      <c r="G311" s="445"/>
      <c r="H311" s="118"/>
      <c r="I311" s="428"/>
      <c r="J311" s="446"/>
      <c r="K311" s="446"/>
      <c r="L311" s="447"/>
      <c r="M311" s="428"/>
      <c r="N311" s="447"/>
      <c r="O311" s="139"/>
      <c r="P311" s="139"/>
      <c r="Q311" s="428"/>
      <c r="R311" s="428"/>
      <c r="S311" s="428"/>
      <c r="T311" s="428"/>
      <c r="U311" s="448"/>
      <c r="V311" s="437"/>
    </row>
    <row r="312" spans="1:23" x14ac:dyDescent="0.35">
      <c r="A312" s="1349"/>
      <c r="B312" s="145">
        <v>8</v>
      </c>
      <c r="C312" s="118"/>
      <c r="D312" s="112"/>
      <c r="E312" s="112"/>
      <c r="F312" s="118"/>
      <c r="G312" s="445"/>
      <c r="H312" s="118"/>
      <c r="I312" s="428"/>
      <c r="J312" s="446"/>
      <c r="K312" s="446"/>
      <c r="L312" s="447"/>
      <c r="M312" s="428"/>
      <c r="N312" s="447"/>
      <c r="O312" s="139"/>
      <c r="P312" s="139"/>
      <c r="Q312" s="428"/>
      <c r="R312" s="428"/>
      <c r="S312" s="428"/>
      <c r="T312" s="428"/>
      <c r="U312" s="448"/>
      <c r="V312" s="437"/>
    </row>
    <row r="313" spans="1:23" x14ac:dyDescent="0.35">
      <c r="A313" s="1349"/>
      <c r="B313" s="145">
        <v>9</v>
      </c>
      <c r="C313" s="118"/>
      <c r="D313" s="112"/>
      <c r="E313" s="112"/>
      <c r="F313" s="118"/>
      <c r="G313" s="445"/>
      <c r="H313" s="118"/>
      <c r="I313" s="428"/>
      <c r="J313" s="446"/>
      <c r="K313" s="446"/>
      <c r="L313" s="447"/>
      <c r="M313" s="428"/>
      <c r="N313" s="447"/>
      <c r="O313" s="139"/>
      <c r="P313" s="139"/>
      <c r="Q313" s="428"/>
      <c r="R313" s="428"/>
      <c r="S313" s="428"/>
      <c r="T313" s="428"/>
      <c r="U313" s="448"/>
      <c r="V313" s="437"/>
    </row>
    <row r="314" spans="1:23" ht="15" thickBot="1" x14ac:dyDescent="0.4">
      <c r="A314" s="1350"/>
      <c r="B314" s="146">
        <v>10</v>
      </c>
      <c r="C314" s="132"/>
      <c r="D314" s="131"/>
      <c r="E314" s="131"/>
      <c r="F314" s="132"/>
      <c r="G314" s="449"/>
      <c r="H314" s="132"/>
      <c r="I314" s="450"/>
      <c r="J314" s="451"/>
      <c r="K314" s="451"/>
      <c r="L314" s="452"/>
      <c r="M314" s="450"/>
      <c r="N314" s="452"/>
      <c r="O314" s="140"/>
      <c r="P314" s="140"/>
      <c r="Q314" s="450"/>
      <c r="R314" s="450"/>
      <c r="S314" s="450"/>
      <c r="T314" s="450"/>
      <c r="U314" s="453"/>
      <c r="V314" s="437"/>
    </row>
    <row r="315" spans="1:23" ht="25" thickBot="1" x14ac:dyDescent="0.4">
      <c r="A315" s="564"/>
      <c r="C315" s="565"/>
      <c r="D315" s="566"/>
      <c r="E315" s="424" t="s">
        <v>331</v>
      </c>
      <c r="F315" s="425">
        <f>COUNTA(F305:F314)</f>
        <v>0</v>
      </c>
      <c r="G315" s="426">
        <f>COUNTA(G305:G314)</f>
        <v>0</v>
      </c>
      <c r="H315" s="565"/>
      <c r="I315" s="431"/>
      <c r="J315" s="567"/>
      <c r="K315" s="567"/>
      <c r="L315" s="568"/>
      <c r="M315" s="1354" t="s">
        <v>563</v>
      </c>
      <c r="N315" s="1355"/>
      <c r="O315" s="747">
        <f>SUM(O305:O314)</f>
        <v>0</v>
      </c>
      <c r="P315" s="748">
        <f>SUM(P305:P314)</f>
        <v>0</v>
      </c>
      <c r="Q315" s="431"/>
      <c r="S315" s="113"/>
      <c r="T315" s="117"/>
      <c r="U315" s="531"/>
      <c r="V315" s="455"/>
    </row>
    <row r="316" spans="1:23" ht="15" thickBot="1" x14ac:dyDescent="0.4">
      <c r="A316" s="456"/>
      <c r="B316" s="457"/>
      <c r="C316" s="407"/>
      <c r="D316" s="407"/>
      <c r="E316" s="407"/>
      <c r="F316" s="457"/>
      <c r="G316" s="407"/>
      <c r="H316" s="407"/>
      <c r="I316" s="457"/>
      <c r="J316" s="457"/>
      <c r="K316" s="457"/>
      <c r="L316" s="407"/>
      <c r="M316" s="407"/>
      <c r="N316" s="407"/>
      <c r="O316" s="407"/>
      <c r="P316" s="407"/>
      <c r="Q316" s="407"/>
      <c r="R316" s="407"/>
      <c r="S316" s="407"/>
      <c r="T316" s="458"/>
      <c r="U316" s="407"/>
      <c r="V316" s="459"/>
    </row>
    <row r="317" spans="1:23" ht="15" thickBot="1" x14ac:dyDescent="0.4">
      <c r="A317" s="432"/>
      <c r="B317" s="433"/>
      <c r="C317" s="434"/>
      <c r="D317" s="434"/>
      <c r="E317" s="434"/>
      <c r="F317" s="433"/>
      <c r="G317" s="434"/>
      <c r="H317" s="434"/>
      <c r="I317" s="433"/>
      <c r="J317" s="433"/>
      <c r="K317" s="433"/>
      <c r="L317" s="434"/>
      <c r="M317" s="434"/>
      <c r="N317" s="434"/>
      <c r="O317" s="434"/>
      <c r="P317" s="434"/>
      <c r="Q317" s="434"/>
      <c r="R317" s="434"/>
      <c r="S317" s="434"/>
      <c r="T317" s="434"/>
      <c r="U317" s="434"/>
      <c r="V317" s="435"/>
    </row>
    <row r="318" spans="1:23" ht="36" customHeight="1" thickBot="1" x14ac:dyDescent="0.4">
      <c r="A318" s="155" t="s">
        <v>9</v>
      </c>
      <c r="B318" s="1317" t="s">
        <v>104</v>
      </c>
      <c r="C318" s="1318"/>
      <c r="E318" s="1312" t="s">
        <v>294</v>
      </c>
      <c r="F318" s="1314"/>
      <c r="G318" s="1315">
        <f>VLOOKUP(B318,'EXTRAUrbano.Piano inv. forn '!$D$41:$AB$76,3,FALSE)</f>
        <v>0</v>
      </c>
      <c r="H318" s="1316"/>
      <c r="I318" s="104"/>
      <c r="J318" s="1312" t="s">
        <v>295</v>
      </c>
      <c r="K318" s="1313"/>
      <c r="L318" s="1314"/>
      <c r="M318" s="1315">
        <f>VLOOKUP(B318,'EXTRAUrbano.Piano inv. forn '!$D$41:$AB$76,4,FALSE)</f>
        <v>0</v>
      </c>
      <c r="N318" s="1316"/>
      <c r="P318" s="162" t="s">
        <v>296</v>
      </c>
      <c r="Q318" s="436"/>
      <c r="S318" s="163" t="s">
        <v>297</v>
      </c>
      <c r="T318" s="1171"/>
      <c r="U318" s="1173"/>
      <c r="V318" s="437"/>
    </row>
    <row r="319" spans="1:23" ht="13.5" customHeight="1" thickBot="1" x14ac:dyDescent="0.4">
      <c r="A319" s="133"/>
      <c r="B319" s="114"/>
      <c r="C319" s="114"/>
      <c r="E319" s="115"/>
      <c r="F319" s="115"/>
      <c r="G319" s="116"/>
      <c r="H319" s="116"/>
      <c r="I319" s="104"/>
      <c r="J319" s="115"/>
      <c r="K319" s="115"/>
      <c r="L319" s="115"/>
      <c r="M319" s="116"/>
      <c r="N319" s="116"/>
      <c r="P319" s="117"/>
      <c r="S319" s="113"/>
      <c r="T319" s="431"/>
      <c r="V319" s="134"/>
      <c r="W319" s="431"/>
    </row>
    <row r="320" spans="1:23" ht="33.75" customHeight="1" thickBot="1" x14ac:dyDescent="0.4">
      <c r="A320" s="1343" t="s">
        <v>298</v>
      </c>
      <c r="B320" s="1344"/>
      <c r="C320" s="1344"/>
      <c r="D320" s="1345"/>
      <c r="E320" s="1346">
        <f>VLOOKUP(B318,'EXTRAUrbano.Piano inv. forn '!$D$41:$AB$76,17,FALSE)</f>
        <v>0</v>
      </c>
      <c r="F320" s="1347"/>
      <c r="G320" s="1347"/>
      <c r="H320" s="1348"/>
      <c r="I320" s="104"/>
      <c r="J320" s="1343" t="s">
        <v>53</v>
      </c>
      <c r="K320" s="1353"/>
      <c r="L320" s="1344"/>
      <c r="M320" s="1346">
        <f>VLOOKUP(B318,'EXTRAUrbano.Piano inv. forn '!$D$41:$AB$76,19,FALSE)</f>
        <v>0</v>
      </c>
      <c r="N320" s="1348"/>
      <c r="O320" s="130"/>
      <c r="P320" s="161" t="s">
        <v>299</v>
      </c>
      <c r="Q320" s="135">
        <f>M320+E320</f>
        <v>0</v>
      </c>
      <c r="S320" s="163" t="s">
        <v>300</v>
      </c>
      <c r="T320" s="1171"/>
      <c r="U320" s="1173"/>
      <c r="V320" s="134"/>
      <c r="W320" s="431"/>
    </row>
    <row r="321" spans="1:23" ht="33.75" customHeight="1" thickBot="1" x14ac:dyDescent="0.4">
      <c r="A321" s="136"/>
      <c r="B321" s="137"/>
      <c r="C321" s="137"/>
      <c r="D321" s="137"/>
      <c r="E321" s="138"/>
      <c r="F321" s="138"/>
      <c r="G321" s="138"/>
      <c r="H321" s="138"/>
      <c r="I321" s="104"/>
      <c r="J321" s="115"/>
      <c r="K321" s="115"/>
      <c r="L321" s="115"/>
      <c r="M321" s="138"/>
      <c r="N321" s="138"/>
      <c r="O321" s="130"/>
      <c r="P321" s="113"/>
      <c r="Q321" s="130"/>
      <c r="S321" s="113"/>
      <c r="T321" s="114"/>
      <c r="U321" s="114"/>
      <c r="V321" s="134"/>
      <c r="W321" s="431"/>
    </row>
    <row r="322" spans="1:23" s="166" customFormat="1" ht="72" customHeight="1" x14ac:dyDescent="0.35">
      <c r="A322" s="1326" t="s">
        <v>301</v>
      </c>
      <c r="B322" s="1328" t="s">
        <v>302</v>
      </c>
      <c r="C322" s="1328" t="s">
        <v>303</v>
      </c>
      <c r="D322" s="156" t="s">
        <v>304</v>
      </c>
      <c r="E322" s="157" t="s">
        <v>305</v>
      </c>
      <c r="F322" s="156" t="s">
        <v>306</v>
      </c>
      <c r="G322" s="156" t="s">
        <v>307</v>
      </c>
      <c r="H322" s="158" t="s">
        <v>268</v>
      </c>
      <c r="I322" s="158" t="s">
        <v>308</v>
      </c>
      <c r="J322" s="158" t="s">
        <v>309</v>
      </c>
      <c r="K322" s="158" t="s">
        <v>818</v>
      </c>
      <c r="L322" s="158" t="s">
        <v>310</v>
      </c>
      <c r="M322" s="158" t="s">
        <v>311</v>
      </c>
      <c r="N322" s="158" t="s">
        <v>312</v>
      </c>
      <c r="O322" s="158" t="s">
        <v>313</v>
      </c>
      <c r="P322" s="158" t="s">
        <v>314</v>
      </c>
      <c r="Q322" s="158" t="s">
        <v>315</v>
      </c>
      <c r="R322" s="158" t="s">
        <v>316</v>
      </c>
      <c r="S322" s="158" t="s">
        <v>317</v>
      </c>
      <c r="T322" s="158" t="s">
        <v>819</v>
      </c>
      <c r="U322" s="159" t="s">
        <v>319</v>
      </c>
      <c r="V322" s="438"/>
    </row>
    <row r="323" spans="1:23" s="166" customFormat="1" ht="36.5" thickBot="1" x14ac:dyDescent="0.4">
      <c r="A323" s="1351"/>
      <c r="B323" s="1352"/>
      <c r="C323" s="1352"/>
      <c r="D323" s="160" t="s">
        <v>320</v>
      </c>
      <c r="E323" s="160" t="s">
        <v>333</v>
      </c>
      <c r="F323" s="160" t="s">
        <v>322</v>
      </c>
      <c r="G323" s="160" t="s">
        <v>322</v>
      </c>
      <c r="H323" s="160" t="s">
        <v>28</v>
      </c>
      <c r="I323" s="160" t="s">
        <v>334</v>
      </c>
      <c r="J323" s="160" t="s">
        <v>323</v>
      </c>
      <c r="K323" s="160" t="s">
        <v>324</v>
      </c>
      <c r="L323" s="160" t="s">
        <v>324</v>
      </c>
      <c r="M323" s="160" t="s">
        <v>325</v>
      </c>
      <c r="N323" s="160" t="s">
        <v>324</v>
      </c>
      <c r="O323" s="160" t="s">
        <v>326</v>
      </c>
      <c r="P323" s="160" t="s">
        <v>820</v>
      </c>
      <c r="Q323" s="160" t="s">
        <v>327</v>
      </c>
      <c r="R323" s="160" t="s">
        <v>328</v>
      </c>
      <c r="S323" s="160" t="s">
        <v>329</v>
      </c>
      <c r="T323" s="160" t="s">
        <v>329</v>
      </c>
      <c r="U323" s="439"/>
      <c r="V323" s="438"/>
    </row>
    <row r="324" spans="1:23" ht="15" customHeight="1" x14ac:dyDescent="0.35">
      <c r="A324" s="1349" t="str">
        <f>B318</f>
        <v>Extra-urb.m.1</v>
      </c>
      <c r="B324" s="144">
        <v>1</v>
      </c>
      <c r="C324" s="185"/>
      <c r="D324" s="119"/>
      <c r="E324" s="119"/>
      <c r="F324" s="185"/>
      <c r="G324" s="440"/>
      <c r="H324" s="120"/>
      <c r="I324" s="441"/>
      <c r="J324" s="442"/>
      <c r="K324" s="442"/>
      <c r="L324" s="443"/>
      <c r="M324" s="441"/>
      <c r="N324" s="443"/>
      <c r="O324" s="148"/>
      <c r="P324" s="148"/>
      <c r="Q324" s="441"/>
      <c r="R324" s="441"/>
      <c r="S324" s="441"/>
      <c r="T324" s="441"/>
      <c r="U324" s="444"/>
      <c r="V324" s="437"/>
    </row>
    <row r="325" spans="1:23" x14ac:dyDescent="0.35">
      <c r="A325" s="1349"/>
      <c r="B325" s="145">
        <v>2</v>
      </c>
      <c r="C325" s="118"/>
      <c r="D325" s="112"/>
      <c r="E325" s="112"/>
      <c r="F325" s="118"/>
      <c r="G325" s="445"/>
      <c r="H325" s="118"/>
      <c r="I325" s="428"/>
      <c r="J325" s="446"/>
      <c r="K325" s="446"/>
      <c r="L325" s="447"/>
      <c r="M325" s="428"/>
      <c r="N325" s="447"/>
      <c r="O325" s="139"/>
      <c r="P325" s="139"/>
      <c r="Q325" s="428"/>
      <c r="R325" s="428" t="s">
        <v>330</v>
      </c>
      <c r="S325" s="428"/>
      <c r="T325" s="428"/>
      <c r="U325" s="448"/>
      <c r="V325" s="437"/>
    </row>
    <row r="326" spans="1:23" x14ac:dyDescent="0.35">
      <c r="A326" s="1349"/>
      <c r="B326" s="145">
        <v>3</v>
      </c>
      <c r="C326" s="118"/>
      <c r="D326" s="112"/>
      <c r="E326" s="112"/>
      <c r="F326" s="118"/>
      <c r="G326" s="445"/>
      <c r="H326" s="118"/>
      <c r="I326" s="428"/>
      <c r="J326" s="446"/>
      <c r="K326" s="446"/>
      <c r="L326" s="447"/>
      <c r="M326" s="428"/>
      <c r="N326" s="447"/>
      <c r="O326" s="139"/>
      <c r="P326" s="139"/>
      <c r="Q326" s="428"/>
      <c r="R326" s="428"/>
      <c r="S326" s="428"/>
      <c r="T326" s="428"/>
      <c r="U326" s="448"/>
      <c r="V326" s="437"/>
    </row>
    <row r="327" spans="1:23" x14ac:dyDescent="0.35">
      <c r="A327" s="1349"/>
      <c r="B327" s="145">
        <v>4</v>
      </c>
      <c r="C327" s="118"/>
      <c r="D327" s="112"/>
      <c r="E327" s="112"/>
      <c r="F327" s="118"/>
      <c r="G327" s="445"/>
      <c r="H327" s="118"/>
      <c r="I327" s="428"/>
      <c r="J327" s="446"/>
      <c r="K327" s="446"/>
      <c r="L327" s="447"/>
      <c r="M327" s="428"/>
      <c r="N327" s="447"/>
      <c r="O327" s="139"/>
      <c r="P327" s="139"/>
      <c r="Q327" s="428"/>
      <c r="R327" s="428"/>
      <c r="S327" s="428"/>
      <c r="T327" s="428"/>
      <c r="U327" s="448"/>
      <c r="V327" s="437"/>
    </row>
    <row r="328" spans="1:23" x14ac:dyDescent="0.35">
      <c r="A328" s="1349"/>
      <c r="B328" s="145">
        <v>5</v>
      </c>
      <c r="C328" s="118"/>
      <c r="D328" s="112"/>
      <c r="E328" s="112"/>
      <c r="F328" s="118"/>
      <c r="G328" s="445"/>
      <c r="H328" s="118"/>
      <c r="I328" s="428"/>
      <c r="J328" s="446"/>
      <c r="K328" s="446"/>
      <c r="L328" s="447"/>
      <c r="M328" s="428"/>
      <c r="N328" s="447"/>
      <c r="O328" s="139"/>
      <c r="P328" s="139"/>
      <c r="Q328" s="428"/>
      <c r="R328" s="428"/>
      <c r="S328" s="428"/>
      <c r="T328" s="428"/>
      <c r="U328" s="448"/>
      <c r="V328" s="437"/>
    </row>
    <row r="329" spans="1:23" x14ac:dyDescent="0.35">
      <c r="A329" s="1349"/>
      <c r="B329" s="145">
        <v>6</v>
      </c>
      <c r="C329" s="118"/>
      <c r="D329" s="112"/>
      <c r="E329" s="112"/>
      <c r="F329" s="118"/>
      <c r="G329" s="445"/>
      <c r="H329" s="118"/>
      <c r="I329" s="428"/>
      <c r="J329" s="446"/>
      <c r="K329" s="446"/>
      <c r="L329" s="447"/>
      <c r="M329" s="428"/>
      <c r="N329" s="447"/>
      <c r="O329" s="139"/>
      <c r="P329" s="139"/>
      <c r="Q329" s="428"/>
      <c r="R329" s="428"/>
      <c r="S329" s="428"/>
      <c r="T329" s="428"/>
      <c r="U329" s="448"/>
      <c r="V329" s="437"/>
    </row>
    <row r="330" spans="1:23" x14ac:dyDescent="0.35">
      <c r="A330" s="1349"/>
      <c r="B330" s="145">
        <v>7</v>
      </c>
      <c r="C330" s="118"/>
      <c r="D330" s="112"/>
      <c r="E330" s="112"/>
      <c r="F330" s="118"/>
      <c r="G330" s="445"/>
      <c r="H330" s="118"/>
      <c r="I330" s="428"/>
      <c r="J330" s="446"/>
      <c r="K330" s="446"/>
      <c r="L330" s="447"/>
      <c r="M330" s="428"/>
      <c r="N330" s="447"/>
      <c r="O330" s="139"/>
      <c r="P330" s="139"/>
      <c r="Q330" s="428"/>
      <c r="R330" s="428"/>
      <c r="S330" s="428"/>
      <c r="T330" s="428"/>
      <c r="U330" s="448"/>
      <c r="V330" s="437"/>
    </row>
    <row r="331" spans="1:23" x14ac:dyDescent="0.35">
      <c r="A331" s="1349"/>
      <c r="B331" s="145">
        <v>8</v>
      </c>
      <c r="C331" s="118"/>
      <c r="D331" s="112"/>
      <c r="E331" s="112"/>
      <c r="F331" s="118"/>
      <c r="G331" s="445"/>
      <c r="H331" s="118"/>
      <c r="I331" s="428"/>
      <c r="J331" s="446"/>
      <c r="K331" s="446"/>
      <c r="L331" s="447"/>
      <c r="M331" s="428"/>
      <c r="N331" s="447"/>
      <c r="O331" s="139"/>
      <c r="P331" s="139"/>
      <c r="Q331" s="428"/>
      <c r="R331" s="428"/>
      <c r="S331" s="428"/>
      <c r="T331" s="428"/>
      <c r="U331" s="448"/>
      <c r="V331" s="437"/>
    </row>
    <row r="332" spans="1:23" x14ac:dyDescent="0.35">
      <c r="A332" s="1349"/>
      <c r="B332" s="145">
        <v>9</v>
      </c>
      <c r="C332" s="118"/>
      <c r="D332" s="112"/>
      <c r="E332" s="112"/>
      <c r="F332" s="118"/>
      <c r="G332" s="445"/>
      <c r="H332" s="118"/>
      <c r="I332" s="428"/>
      <c r="J332" s="446"/>
      <c r="K332" s="446"/>
      <c r="L332" s="447"/>
      <c r="M332" s="428"/>
      <c r="N332" s="447"/>
      <c r="O332" s="139"/>
      <c r="P332" s="139"/>
      <c r="Q332" s="428"/>
      <c r="R332" s="428"/>
      <c r="S332" s="428"/>
      <c r="T332" s="428"/>
      <c r="U332" s="448"/>
      <c r="V332" s="437"/>
    </row>
    <row r="333" spans="1:23" ht="15" thickBot="1" x14ac:dyDescent="0.4">
      <c r="A333" s="1350"/>
      <c r="B333" s="146">
        <v>10</v>
      </c>
      <c r="C333" s="132"/>
      <c r="D333" s="131"/>
      <c r="E333" s="131"/>
      <c r="F333" s="132"/>
      <c r="G333" s="449"/>
      <c r="H333" s="132"/>
      <c r="I333" s="450"/>
      <c r="J333" s="451"/>
      <c r="K333" s="451"/>
      <c r="L333" s="452"/>
      <c r="M333" s="450"/>
      <c r="N333" s="452"/>
      <c r="O333" s="140"/>
      <c r="P333" s="140"/>
      <c r="Q333" s="450"/>
      <c r="R333" s="450"/>
      <c r="S333" s="450"/>
      <c r="T333" s="450"/>
      <c r="U333" s="453"/>
      <c r="V333" s="437"/>
    </row>
    <row r="334" spans="1:23" ht="25" thickBot="1" x14ac:dyDescent="0.4">
      <c r="A334" s="564"/>
      <c r="C334" s="565"/>
      <c r="D334" s="566"/>
      <c r="E334" s="424" t="s">
        <v>331</v>
      </c>
      <c r="F334" s="425">
        <f>COUNTA(F324:F333)</f>
        <v>0</v>
      </c>
      <c r="G334" s="426">
        <f>COUNTA(G324:G333)</f>
        <v>0</v>
      </c>
      <c r="H334" s="565"/>
      <c r="I334" s="431"/>
      <c r="J334" s="567"/>
      <c r="K334" s="567"/>
      <c r="L334" s="568"/>
      <c r="M334" s="1354" t="s">
        <v>563</v>
      </c>
      <c r="N334" s="1355"/>
      <c r="O334" s="747">
        <f>SUM(O324:O333)</f>
        <v>0</v>
      </c>
      <c r="P334" s="748">
        <f>SUM(P324:P333)</f>
        <v>0</v>
      </c>
      <c r="Q334" s="431"/>
      <c r="S334" s="113"/>
      <c r="T334" s="117"/>
      <c r="U334" s="531"/>
      <c r="V334" s="455"/>
    </row>
    <row r="335" spans="1:23" ht="15" thickBot="1" x14ac:dyDescent="0.4">
      <c r="A335" s="456"/>
      <c r="B335" s="457"/>
      <c r="C335" s="407"/>
      <c r="D335" s="407"/>
      <c r="E335" s="407"/>
      <c r="F335" s="457"/>
      <c r="G335" s="407"/>
      <c r="H335" s="407"/>
      <c r="I335" s="457"/>
      <c r="J335" s="457"/>
      <c r="K335" s="457"/>
      <c r="L335" s="407"/>
      <c r="M335" s="407"/>
      <c r="N335" s="407"/>
      <c r="O335" s="407"/>
      <c r="P335" s="407"/>
      <c r="Q335" s="407"/>
      <c r="R335" s="407"/>
      <c r="S335" s="407"/>
      <c r="T335" s="458"/>
      <c r="U335" s="407"/>
      <c r="V335" s="459"/>
    </row>
    <row r="336" spans="1:23" ht="15" thickBot="1" x14ac:dyDescent="0.4">
      <c r="A336" s="432"/>
      <c r="B336" s="433"/>
      <c r="C336" s="434"/>
      <c r="D336" s="434"/>
      <c r="E336" s="434"/>
      <c r="F336" s="433"/>
      <c r="G336" s="434"/>
      <c r="H336" s="434"/>
      <c r="I336" s="433"/>
      <c r="J336" s="433"/>
      <c r="K336" s="433"/>
      <c r="L336" s="434"/>
      <c r="M336" s="434"/>
      <c r="N336" s="434"/>
      <c r="O336" s="434"/>
      <c r="P336" s="434"/>
      <c r="Q336" s="434"/>
      <c r="R336" s="434"/>
      <c r="S336" s="434"/>
      <c r="T336" s="434"/>
      <c r="U336" s="434"/>
      <c r="V336" s="435"/>
    </row>
    <row r="337" spans="1:23" ht="36" customHeight="1" thickBot="1" x14ac:dyDescent="0.4">
      <c r="A337" s="155" t="s">
        <v>9</v>
      </c>
      <c r="B337" s="1317" t="s">
        <v>104</v>
      </c>
      <c r="C337" s="1318"/>
      <c r="E337" s="1312" t="s">
        <v>294</v>
      </c>
      <c r="F337" s="1314"/>
      <c r="G337" s="1315">
        <f>VLOOKUP(B337,'EXTRAUrbano.Piano inv. forn '!$D$41:$AB$76,3,FALSE)</f>
        <v>0</v>
      </c>
      <c r="H337" s="1316"/>
      <c r="I337" s="104"/>
      <c r="J337" s="1312" t="s">
        <v>295</v>
      </c>
      <c r="K337" s="1313"/>
      <c r="L337" s="1314"/>
      <c r="M337" s="1315">
        <f>VLOOKUP(B337,'EXTRAUrbano.Piano inv. forn '!$D$41:$AB$76,4,FALSE)</f>
        <v>0</v>
      </c>
      <c r="N337" s="1316"/>
      <c r="P337" s="162" t="s">
        <v>296</v>
      </c>
      <c r="Q337" s="436"/>
      <c r="S337" s="163" t="s">
        <v>297</v>
      </c>
      <c r="T337" s="1171"/>
      <c r="U337" s="1173"/>
      <c r="V337" s="437"/>
    </row>
    <row r="338" spans="1:23" ht="13.5" customHeight="1" thickBot="1" x14ac:dyDescent="0.4">
      <c r="A338" s="133"/>
      <c r="B338" s="114"/>
      <c r="C338" s="114"/>
      <c r="E338" s="115"/>
      <c r="F338" s="115"/>
      <c r="G338" s="116"/>
      <c r="H338" s="116"/>
      <c r="I338" s="104"/>
      <c r="J338" s="115"/>
      <c r="K338" s="115"/>
      <c r="L338" s="115"/>
      <c r="M338" s="116"/>
      <c r="N338" s="116"/>
      <c r="P338" s="117"/>
      <c r="S338" s="113"/>
      <c r="T338" s="431"/>
      <c r="V338" s="134"/>
      <c r="W338" s="431"/>
    </row>
    <row r="339" spans="1:23" ht="33.75" customHeight="1" thickBot="1" x14ac:dyDescent="0.4">
      <c r="A339" s="1343" t="s">
        <v>298</v>
      </c>
      <c r="B339" s="1344"/>
      <c r="C339" s="1344"/>
      <c r="D339" s="1345"/>
      <c r="E339" s="1346">
        <f>VLOOKUP(B337,'EXTRAUrbano.Piano inv. forn '!$D$41:$AB$76,17,FALSE)</f>
        <v>0</v>
      </c>
      <c r="F339" s="1347"/>
      <c r="G339" s="1347"/>
      <c r="H339" s="1348"/>
      <c r="I339" s="104"/>
      <c r="J339" s="1343" t="s">
        <v>53</v>
      </c>
      <c r="K339" s="1353"/>
      <c r="L339" s="1344"/>
      <c r="M339" s="1346">
        <f>VLOOKUP(B337,'EXTRAUrbano.Piano inv. forn '!$D$41:$AB$76,19,FALSE)</f>
        <v>0</v>
      </c>
      <c r="N339" s="1348"/>
      <c r="O339" s="130"/>
      <c r="P339" s="161" t="s">
        <v>299</v>
      </c>
      <c r="Q339" s="135">
        <f>M339+E339</f>
        <v>0</v>
      </c>
      <c r="S339" s="163" t="s">
        <v>300</v>
      </c>
      <c r="T339" s="1171"/>
      <c r="U339" s="1173"/>
      <c r="V339" s="134"/>
      <c r="W339" s="431"/>
    </row>
    <row r="340" spans="1:23" ht="33.75" customHeight="1" thickBot="1" x14ac:dyDescent="0.4">
      <c r="A340" s="136"/>
      <c r="B340" s="137"/>
      <c r="C340" s="137"/>
      <c r="D340" s="137"/>
      <c r="E340" s="138"/>
      <c r="F340" s="138"/>
      <c r="G340" s="138"/>
      <c r="H340" s="138"/>
      <c r="I340" s="104"/>
      <c r="J340" s="115"/>
      <c r="K340" s="115"/>
      <c r="L340" s="115"/>
      <c r="M340" s="138"/>
      <c r="N340" s="138"/>
      <c r="O340" s="130"/>
      <c r="P340" s="113"/>
      <c r="Q340" s="130"/>
      <c r="S340" s="113"/>
      <c r="T340" s="114"/>
      <c r="U340" s="114"/>
      <c r="V340" s="134"/>
      <c r="W340" s="431"/>
    </row>
    <row r="341" spans="1:23" s="166" customFormat="1" ht="72" customHeight="1" x14ac:dyDescent="0.35">
      <c r="A341" s="1326" t="s">
        <v>301</v>
      </c>
      <c r="B341" s="1328" t="s">
        <v>302</v>
      </c>
      <c r="C341" s="1328" t="s">
        <v>303</v>
      </c>
      <c r="D341" s="156" t="s">
        <v>304</v>
      </c>
      <c r="E341" s="157" t="s">
        <v>305</v>
      </c>
      <c r="F341" s="156" t="s">
        <v>306</v>
      </c>
      <c r="G341" s="156" t="s">
        <v>307</v>
      </c>
      <c r="H341" s="158" t="s">
        <v>268</v>
      </c>
      <c r="I341" s="158" t="s">
        <v>308</v>
      </c>
      <c r="J341" s="158" t="s">
        <v>309</v>
      </c>
      <c r="K341" s="158" t="s">
        <v>818</v>
      </c>
      <c r="L341" s="158" t="s">
        <v>310</v>
      </c>
      <c r="M341" s="158" t="s">
        <v>311</v>
      </c>
      <c r="N341" s="158" t="s">
        <v>312</v>
      </c>
      <c r="O341" s="158" t="s">
        <v>313</v>
      </c>
      <c r="P341" s="158" t="s">
        <v>314</v>
      </c>
      <c r="Q341" s="158" t="s">
        <v>315</v>
      </c>
      <c r="R341" s="158" t="s">
        <v>316</v>
      </c>
      <c r="S341" s="158" t="s">
        <v>317</v>
      </c>
      <c r="T341" s="158" t="s">
        <v>819</v>
      </c>
      <c r="U341" s="159" t="s">
        <v>319</v>
      </c>
      <c r="V341" s="438"/>
    </row>
    <row r="342" spans="1:23" s="166" customFormat="1" ht="36.5" thickBot="1" x14ac:dyDescent="0.4">
      <c r="A342" s="1351"/>
      <c r="B342" s="1352"/>
      <c r="C342" s="1352"/>
      <c r="D342" s="160" t="s">
        <v>320</v>
      </c>
      <c r="E342" s="160" t="s">
        <v>333</v>
      </c>
      <c r="F342" s="160" t="s">
        <v>322</v>
      </c>
      <c r="G342" s="160" t="s">
        <v>322</v>
      </c>
      <c r="H342" s="160" t="s">
        <v>28</v>
      </c>
      <c r="I342" s="160" t="s">
        <v>334</v>
      </c>
      <c r="J342" s="160" t="s">
        <v>323</v>
      </c>
      <c r="K342" s="160" t="s">
        <v>324</v>
      </c>
      <c r="L342" s="160" t="s">
        <v>324</v>
      </c>
      <c r="M342" s="160" t="s">
        <v>325</v>
      </c>
      <c r="N342" s="160" t="s">
        <v>324</v>
      </c>
      <c r="O342" s="160" t="s">
        <v>326</v>
      </c>
      <c r="P342" s="160" t="s">
        <v>820</v>
      </c>
      <c r="Q342" s="160" t="s">
        <v>327</v>
      </c>
      <c r="R342" s="160" t="s">
        <v>328</v>
      </c>
      <c r="S342" s="160" t="s">
        <v>329</v>
      </c>
      <c r="T342" s="160" t="s">
        <v>329</v>
      </c>
      <c r="U342" s="439"/>
      <c r="V342" s="438"/>
    </row>
    <row r="343" spans="1:23" ht="15" customHeight="1" x14ac:dyDescent="0.35">
      <c r="A343" s="1349" t="str">
        <f>B337</f>
        <v>Extra-urb.m.1</v>
      </c>
      <c r="B343" s="144">
        <v>1</v>
      </c>
      <c r="C343" s="185"/>
      <c r="D343" s="119"/>
      <c r="E343" s="119"/>
      <c r="F343" s="185"/>
      <c r="G343" s="440"/>
      <c r="H343" s="120"/>
      <c r="I343" s="441"/>
      <c r="J343" s="442"/>
      <c r="K343" s="442"/>
      <c r="L343" s="443"/>
      <c r="M343" s="441"/>
      <c r="N343" s="443"/>
      <c r="O343" s="148"/>
      <c r="P343" s="148"/>
      <c r="Q343" s="441"/>
      <c r="R343" s="441"/>
      <c r="S343" s="441"/>
      <c r="T343" s="441"/>
      <c r="U343" s="444"/>
      <c r="V343" s="437"/>
    </row>
    <row r="344" spans="1:23" x14ac:dyDescent="0.35">
      <c r="A344" s="1349"/>
      <c r="B344" s="145">
        <v>2</v>
      </c>
      <c r="C344" s="118"/>
      <c r="D344" s="112"/>
      <c r="E344" s="112"/>
      <c r="F344" s="118"/>
      <c r="G344" s="445"/>
      <c r="H344" s="118"/>
      <c r="I344" s="428"/>
      <c r="J344" s="446"/>
      <c r="K344" s="446"/>
      <c r="L344" s="447"/>
      <c r="M344" s="428"/>
      <c r="N344" s="447"/>
      <c r="O344" s="139"/>
      <c r="P344" s="139"/>
      <c r="Q344" s="428"/>
      <c r="R344" s="428" t="s">
        <v>330</v>
      </c>
      <c r="S344" s="428"/>
      <c r="T344" s="428"/>
      <c r="U344" s="448"/>
      <c r="V344" s="437"/>
    </row>
    <row r="345" spans="1:23" x14ac:dyDescent="0.35">
      <c r="A345" s="1349"/>
      <c r="B345" s="145">
        <v>3</v>
      </c>
      <c r="C345" s="118"/>
      <c r="D345" s="112"/>
      <c r="E345" s="112"/>
      <c r="F345" s="118"/>
      <c r="G345" s="445"/>
      <c r="H345" s="118"/>
      <c r="I345" s="428"/>
      <c r="J345" s="446"/>
      <c r="K345" s="446"/>
      <c r="L345" s="447"/>
      <c r="M345" s="428"/>
      <c r="N345" s="447"/>
      <c r="O345" s="139"/>
      <c r="P345" s="139"/>
      <c r="Q345" s="428"/>
      <c r="R345" s="428"/>
      <c r="S345" s="428"/>
      <c r="T345" s="428"/>
      <c r="U345" s="448"/>
      <c r="V345" s="437"/>
    </row>
    <row r="346" spans="1:23" x14ac:dyDescent="0.35">
      <c r="A346" s="1349"/>
      <c r="B346" s="145">
        <v>4</v>
      </c>
      <c r="C346" s="118"/>
      <c r="D346" s="112"/>
      <c r="E346" s="112"/>
      <c r="F346" s="118"/>
      <c r="G346" s="445"/>
      <c r="H346" s="118"/>
      <c r="I346" s="428"/>
      <c r="J346" s="446"/>
      <c r="K346" s="446"/>
      <c r="L346" s="447"/>
      <c r="M346" s="428"/>
      <c r="N346" s="447"/>
      <c r="O346" s="139"/>
      <c r="P346" s="139"/>
      <c r="Q346" s="428"/>
      <c r="R346" s="428"/>
      <c r="S346" s="428"/>
      <c r="T346" s="428"/>
      <c r="U346" s="448"/>
      <c r="V346" s="437"/>
    </row>
    <row r="347" spans="1:23" x14ac:dyDescent="0.35">
      <c r="A347" s="1349"/>
      <c r="B347" s="145">
        <v>5</v>
      </c>
      <c r="C347" s="118"/>
      <c r="D347" s="112"/>
      <c r="E347" s="112"/>
      <c r="F347" s="118"/>
      <c r="G347" s="445"/>
      <c r="H347" s="118"/>
      <c r="I347" s="428"/>
      <c r="J347" s="446"/>
      <c r="K347" s="446"/>
      <c r="L347" s="447"/>
      <c r="M347" s="428"/>
      <c r="N347" s="447"/>
      <c r="O347" s="139"/>
      <c r="P347" s="139"/>
      <c r="Q347" s="428"/>
      <c r="R347" s="428"/>
      <c r="S347" s="428"/>
      <c r="T347" s="428"/>
      <c r="U347" s="448"/>
      <c r="V347" s="437"/>
    </row>
    <row r="348" spans="1:23" x14ac:dyDescent="0.35">
      <c r="A348" s="1349"/>
      <c r="B348" s="145">
        <v>6</v>
      </c>
      <c r="C348" s="118"/>
      <c r="D348" s="112"/>
      <c r="E348" s="112"/>
      <c r="F348" s="118"/>
      <c r="G348" s="445"/>
      <c r="H348" s="118"/>
      <c r="I348" s="428"/>
      <c r="J348" s="446"/>
      <c r="K348" s="446"/>
      <c r="L348" s="447"/>
      <c r="M348" s="428"/>
      <c r="N348" s="447"/>
      <c r="O348" s="139"/>
      <c r="P348" s="139"/>
      <c r="Q348" s="428"/>
      <c r="R348" s="428"/>
      <c r="S348" s="428"/>
      <c r="T348" s="428"/>
      <c r="U348" s="448"/>
      <c r="V348" s="437"/>
    </row>
    <row r="349" spans="1:23" x14ac:dyDescent="0.35">
      <c r="A349" s="1349"/>
      <c r="B349" s="145">
        <v>7</v>
      </c>
      <c r="C349" s="118"/>
      <c r="D349" s="112"/>
      <c r="E349" s="112"/>
      <c r="F349" s="118"/>
      <c r="G349" s="445"/>
      <c r="H349" s="118"/>
      <c r="I349" s="428"/>
      <c r="J349" s="446"/>
      <c r="K349" s="446"/>
      <c r="L349" s="447"/>
      <c r="M349" s="428"/>
      <c r="N349" s="447"/>
      <c r="O349" s="139"/>
      <c r="P349" s="139"/>
      <c r="Q349" s="428"/>
      <c r="R349" s="428"/>
      <c r="S349" s="428"/>
      <c r="T349" s="428"/>
      <c r="U349" s="448"/>
      <c r="V349" s="437"/>
    </row>
    <row r="350" spans="1:23" x14ac:dyDescent="0.35">
      <c r="A350" s="1349"/>
      <c r="B350" s="145">
        <v>8</v>
      </c>
      <c r="C350" s="118"/>
      <c r="D350" s="112"/>
      <c r="E350" s="112"/>
      <c r="F350" s="118"/>
      <c r="G350" s="445"/>
      <c r="H350" s="118"/>
      <c r="I350" s="428"/>
      <c r="J350" s="446"/>
      <c r="K350" s="446"/>
      <c r="L350" s="447"/>
      <c r="M350" s="428"/>
      <c r="N350" s="447"/>
      <c r="O350" s="139"/>
      <c r="P350" s="139"/>
      <c r="Q350" s="428"/>
      <c r="R350" s="428"/>
      <c r="S350" s="428"/>
      <c r="T350" s="428"/>
      <c r="U350" s="448"/>
      <c r="V350" s="437"/>
    </row>
    <row r="351" spans="1:23" x14ac:dyDescent="0.35">
      <c r="A351" s="1349"/>
      <c r="B351" s="145">
        <v>9</v>
      </c>
      <c r="C351" s="118"/>
      <c r="D351" s="112"/>
      <c r="E351" s="112"/>
      <c r="F351" s="118"/>
      <c r="G351" s="445"/>
      <c r="H351" s="118"/>
      <c r="I351" s="428"/>
      <c r="J351" s="446"/>
      <c r="K351" s="446"/>
      <c r="L351" s="447"/>
      <c r="M351" s="428"/>
      <c r="N351" s="447"/>
      <c r="O351" s="139"/>
      <c r="P351" s="139"/>
      <c r="Q351" s="428"/>
      <c r="R351" s="428"/>
      <c r="S351" s="428"/>
      <c r="T351" s="428"/>
      <c r="U351" s="448"/>
      <c r="V351" s="437"/>
    </row>
    <row r="352" spans="1:23" ht="15" thickBot="1" x14ac:dyDescent="0.4">
      <c r="A352" s="1350"/>
      <c r="B352" s="146">
        <v>10</v>
      </c>
      <c r="C352" s="132"/>
      <c r="D352" s="131"/>
      <c r="E352" s="131"/>
      <c r="F352" s="132"/>
      <c r="G352" s="449"/>
      <c r="H352" s="132"/>
      <c r="I352" s="450"/>
      <c r="J352" s="451"/>
      <c r="K352" s="451"/>
      <c r="L352" s="452"/>
      <c r="M352" s="450"/>
      <c r="N352" s="452"/>
      <c r="O352" s="140"/>
      <c r="P352" s="140"/>
      <c r="Q352" s="450"/>
      <c r="R352" s="450"/>
      <c r="S352" s="450"/>
      <c r="T352" s="450"/>
      <c r="U352" s="453"/>
      <c r="V352" s="437"/>
    </row>
    <row r="353" spans="1:23" ht="25" thickBot="1" x14ac:dyDescent="0.4">
      <c r="A353" s="564"/>
      <c r="C353" s="565"/>
      <c r="D353" s="566"/>
      <c r="E353" s="424" t="s">
        <v>331</v>
      </c>
      <c r="F353" s="425">
        <f>COUNTA(F343:F352)</f>
        <v>0</v>
      </c>
      <c r="G353" s="426">
        <f>COUNTA(G343:G352)</f>
        <v>0</v>
      </c>
      <c r="H353" s="565"/>
      <c r="I353" s="431"/>
      <c r="J353" s="567"/>
      <c r="K353" s="567"/>
      <c r="L353" s="568"/>
      <c r="M353" s="1354" t="s">
        <v>563</v>
      </c>
      <c r="N353" s="1355"/>
      <c r="O353" s="747">
        <f>SUM(O343:O352)</f>
        <v>0</v>
      </c>
      <c r="P353" s="748">
        <f>SUM(P343:P352)</f>
        <v>0</v>
      </c>
      <c r="Q353" s="431"/>
      <c r="S353" s="113"/>
      <c r="T353" s="117"/>
      <c r="U353" s="531"/>
      <c r="V353" s="455"/>
    </row>
    <row r="354" spans="1:23" ht="15" thickBot="1" x14ac:dyDescent="0.4">
      <c r="A354" s="456"/>
      <c r="B354" s="457"/>
      <c r="C354" s="407"/>
      <c r="D354" s="407"/>
      <c r="E354" s="407"/>
      <c r="F354" s="457"/>
      <c r="G354" s="407"/>
      <c r="H354" s="407"/>
      <c r="I354" s="457"/>
      <c r="J354" s="457"/>
      <c r="K354" s="457"/>
      <c r="L354" s="407"/>
      <c r="M354" s="407"/>
      <c r="N354" s="407"/>
      <c r="O354" s="407"/>
      <c r="P354" s="407"/>
      <c r="Q354" s="407"/>
      <c r="R354" s="407"/>
      <c r="S354" s="407"/>
      <c r="T354" s="458"/>
      <c r="U354" s="407"/>
      <c r="V354" s="459"/>
    </row>
    <row r="355" spans="1:23" ht="15" thickBot="1" x14ac:dyDescent="0.4">
      <c r="A355" s="432"/>
      <c r="B355" s="433"/>
      <c r="C355" s="434"/>
      <c r="D355" s="434"/>
      <c r="E355" s="434"/>
      <c r="F355" s="433"/>
      <c r="G355" s="434"/>
      <c r="H355" s="434"/>
      <c r="I355" s="433"/>
      <c r="J355" s="433"/>
      <c r="K355" s="433"/>
      <c r="L355" s="434"/>
      <c r="M355" s="434"/>
      <c r="N355" s="434"/>
      <c r="O355" s="434"/>
      <c r="P355" s="434"/>
      <c r="Q355" s="434"/>
      <c r="R355" s="434"/>
      <c r="S355" s="434"/>
      <c r="T355" s="434"/>
      <c r="U355" s="434"/>
      <c r="V355" s="435"/>
    </row>
    <row r="356" spans="1:23" ht="36" customHeight="1" thickBot="1" x14ac:dyDescent="0.4">
      <c r="A356" s="155" t="s">
        <v>9</v>
      </c>
      <c r="B356" s="1317" t="s">
        <v>104</v>
      </c>
      <c r="C356" s="1318"/>
      <c r="E356" s="1312" t="s">
        <v>294</v>
      </c>
      <c r="F356" s="1314"/>
      <c r="G356" s="1315">
        <f>VLOOKUP(B356,'EXTRAUrbano.Piano inv. forn '!$D$41:$AB$76,3,FALSE)</f>
        <v>0</v>
      </c>
      <c r="H356" s="1316"/>
      <c r="I356" s="104"/>
      <c r="J356" s="1312" t="s">
        <v>295</v>
      </c>
      <c r="K356" s="1313"/>
      <c r="L356" s="1314"/>
      <c r="M356" s="1315">
        <f>VLOOKUP(B356,'EXTRAUrbano.Piano inv. forn '!$D$41:$AB$76,4,FALSE)</f>
        <v>0</v>
      </c>
      <c r="N356" s="1316"/>
      <c r="P356" s="162" t="s">
        <v>296</v>
      </c>
      <c r="Q356" s="436"/>
      <c r="S356" s="163" t="s">
        <v>297</v>
      </c>
      <c r="T356" s="1171"/>
      <c r="U356" s="1173"/>
      <c r="V356" s="437"/>
    </row>
    <row r="357" spans="1:23" ht="13.5" customHeight="1" thickBot="1" x14ac:dyDescent="0.4">
      <c r="A357" s="133"/>
      <c r="B357" s="114"/>
      <c r="C357" s="114"/>
      <c r="E357" s="115"/>
      <c r="F357" s="115"/>
      <c r="G357" s="116"/>
      <c r="H357" s="116"/>
      <c r="I357" s="104"/>
      <c r="J357" s="115"/>
      <c r="K357" s="115"/>
      <c r="L357" s="115"/>
      <c r="M357" s="116"/>
      <c r="N357" s="116"/>
      <c r="P357" s="117"/>
      <c r="S357" s="113"/>
      <c r="T357" s="431"/>
      <c r="V357" s="134"/>
      <c r="W357" s="431"/>
    </row>
    <row r="358" spans="1:23" ht="33.75" customHeight="1" thickBot="1" x14ac:dyDescent="0.4">
      <c r="A358" s="1343" t="s">
        <v>298</v>
      </c>
      <c r="B358" s="1344"/>
      <c r="C358" s="1344"/>
      <c r="D358" s="1345"/>
      <c r="E358" s="1346">
        <f>VLOOKUP(B356,'EXTRAUrbano.Piano inv. forn '!$D$41:$AB$76,17,FALSE)</f>
        <v>0</v>
      </c>
      <c r="F358" s="1347"/>
      <c r="G358" s="1347"/>
      <c r="H358" s="1348"/>
      <c r="I358" s="104"/>
      <c r="J358" s="1343" t="s">
        <v>53</v>
      </c>
      <c r="K358" s="1353"/>
      <c r="L358" s="1344"/>
      <c r="M358" s="1346">
        <f>VLOOKUP(B356,'EXTRAUrbano.Piano inv. forn '!$D$41:$AB$76,19,FALSE)</f>
        <v>0</v>
      </c>
      <c r="N358" s="1348"/>
      <c r="O358" s="130"/>
      <c r="P358" s="161" t="s">
        <v>299</v>
      </c>
      <c r="Q358" s="135">
        <f>M358+E358</f>
        <v>0</v>
      </c>
      <c r="S358" s="163" t="s">
        <v>300</v>
      </c>
      <c r="T358" s="1171"/>
      <c r="U358" s="1173"/>
      <c r="V358" s="134"/>
      <c r="W358" s="431"/>
    </row>
    <row r="359" spans="1:23" ht="33.75" customHeight="1" thickBot="1" x14ac:dyDescent="0.4">
      <c r="A359" s="136"/>
      <c r="B359" s="137"/>
      <c r="C359" s="137"/>
      <c r="D359" s="137"/>
      <c r="E359" s="138"/>
      <c r="F359" s="138"/>
      <c r="G359" s="138"/>
      <c r="H359" s="138"/>
      <c r="I359" s="104"/>
      <c r="J359" s="115"/>
      <c r="K359" s="115"/>
      <c r="L359" s="115"/>
      <c r="M359" s="138"/>
      <c r="N359" s="138"/>
      <c r="O359" s="130"/>
      <c r="P359" s="113"/>
      <c r="Q359" s="130"/>
      <c r="S359" s="113"/>
      <c r="T359" s="114"/>
      <c r="U359" s="114"/>
      <c r="V359" s="134"/>
      <c r="W359" s="431"/>
    </row>
    <row r="360" spans="1:23" s="166" customFormat="1" ht="72" customHeight="1" x14ac:dyDescent="0.35">
      <c r="A360" s="1326" t="s">
        <v>301</v>
      </c>
      <c r="B360" s="1328" t="s">
        <v>302</v>
      </c>
      <c r="C360" s="1328" t="s">
        <v>303</v>
      </c>
      <c r="D360" s="156" t="s">
        <v>304</v>
      </c>
      <c r="E360" s="157" t="s">
        <v>305</v>
      </c>
      <c r="F360" s="156" t="s">
        <v>306</v>
      </c>
      <c r="G360" s="156" t="s">
        <v>307</v>
      </c>
      <c r="H360" s="158" t="s">
        <v>268</v>
      </c>
      <c r="I360" s="158" t="s">
        <v>308</v>
      </c>
      <c r="J360" s="158" t="s">
        <v>309</v>
      </c>
      <c r="K360" s="158" t="s">
        <v>818</v>
      </c>
      <c r="L360" s="158" t="s">
        <v>310</v>
      </c>
      <c r="M360" s="158" t="s">
        <v>311</v>
      </c>
      <c r="N360" s="158" t="s">
        <v>312</v>
      </c>
      <c r="O360" s="158" t="s">
        <v>313</v>
      </c>
      <c r="P360" s="158" t="s">
        <v>314</v>
      </c>
      <c r="Q360" s="158" t="s">
        <v>315</v>
      </c>
      <c r="R360" s="158" t="s">
        <v>316</v>
      </c>
      <c r="S360" s="158" t="s">
        <v>317</v>
      </c>
      <c r="T360" s="158" t="s">
        <v>819</v>
      </c>
      <c r="U360" s="159" t="s">
        <v>319</v>
      </c>
      <c r="V360" s="438"/>
    </row>
    <row r="361" spans="1:23" s="166" customFormat="1" ht="36.5" thickBot="1" x14ac:dyDescent="0.4">
      <c r="A361" s="1351"/>
      <c r="B361" s="1352"/>
      <c r="C361" s="1352"/>
      <c r="D361" s="160" t="s">
        <v>320</v>
      </c>
      <c r="E361" s="160" t="s">
        <v>333</v>
      </c>
      <c r="F361" s="160" t="s">
        <v>322</v>
      </c>
      <c r="G361" s="160" t="s">
        <v>322</v>
      </c>
      <c r="H361" s="160" t="s">
        <v>28</v>
      </c>
      <c r="I361" s="160" t="s">
        <v>334</v>
      </c>
      <c r="J361" s="160" t="s">
        <v>323</v>
      </c>
      <c r="K361" s="160" t="s">
        <v>324</v>
      </c>
      <c r="L361" s="160" t="s">
        <v>324</v>
      </c>
      <c r="M361" s="160" t="s">
        <v>325</v>
      </c>
      <c r="N361" s="160" t="s">
        <v>324</v>
      </c>
      <c r="O361" s="160" t="s">
        <v>326</v>
      </c>
      <c r="P361" s="160" t="s">
        <v>820</v>
      </c>
      <c r="Q361" s="160" t="s">
        <v>327</v>
      </c>
      <c r="R361" s="160" t="s">
        <v>328</v>
      </c>
      <c r="S361" s="160" t="s">
        <v>329</v>
      </c>
      <c r="T361" s="160" t="s">
        <v>329</v>
      </c>
      <c r="U361" s="439"/>
      <c r="V361" s="438"/>
    </row>
    <row r="362" spans="1:23" ht="15" customHeight="1" x14ac:dyDescent="0.35">
      <c r="A362" s="1349" t="str">
        <f>B356</f>
        <v>Extra-urb.m.1</v>
      </c>
      <c r="B362" s="144">
        <v>1</v>
      </c>
      <c r="C362" s="185"/>
      <c r="D362" s="119"/>
      <c r="E362" s="119"/>
      <c r="F362" s="185"/>
      <c r="G362" s="440"/>
      <c r="H362" s="120"/>
      <c r="I362" s="441"/>
      <c r="J362" s="442"/>
      <c r="K362" s="442"/>
      <c r="L362" s="443"/>
      <c r="M362" s="441"/>
      <c r="N362" s="443"/>
      <c r="O362" s="148"/>
      <c r="P362" s="148"/>
      <c r="Q362" s="441"/>
      <c r="R362" s="441"/>
      <c r="S362" s="441"/>
      <c r="T362" s="441"/>
      <c r="U362" s="444"/>
      <c r="V362" s="437"/>
    </row>
    <row r="363" spans="1:23" x14ac:dyDescent="0.35">
      <c r="A363" s="1349"/>
      <c r="B363" s="145">
        <v>2</v>
      </c>
      <c r="C363" s="118"/>
      <c r="D363" s="112"/>
      <c r="E363" s="112"/>
      <c r="F363" s="118"/>
      <c r="G363" s="445"/>
      <c r="H363" s="118"/>
      <c r="I363" s="428"/>
      <c r="J363" s="446"/>
      <c r="K363" s="446"/>
      <c r="L363" s="447"/>
      <c r="M363" s="428"/>
      <c r="N363" s="447"/>
      <c r="O363" s="139"/>
      <c r="P363" s="139"/>
      <c r="Q363" s="428"/>
      <c r="R363" s="428" t="s">
        <v>330</v>
      </c>
      <c r="S363" s="428"/>
      <c r="T363" s="428"/>
      <c r="U363" s="448"/>
      <c r="V363" s="437"/>
    </row>
    <row r="364" spans="1:23" x14ac:dyDescent="0.35">
      <c r="A364" s="1349"/>
      <c r="B364" s="145">
        <v>3</v>
      </c>
      <c r="C364" s="118"/>
      <c r="D364" s="112"/>
      <c r="E364" s="112"/>
      <c r="F364" s="118"/>
      <c r="G364" s="445"/>
      <c r="H364" s="118"/>
      <c r="I364" s="428"/>
      <c r="J364" s="446"/>
      <c r="K364" s="446"/>
      <c r="L364" s="447"/>
      <c r="M364" s="428"/>
      <c r="N364" s="447"/>
      <c r="O364" s="139"/>
      <c r="P364" s="139"/>
      <c r="Q364" s="428"/>
      <c r="R364" s="428"/>
      <c r="S364" s="428"/>
      <c r="T364" s="428"/>
      <c r="U364" s="448"/>
      <c r="V364" s="437"/>
    </row>
    <row r="365" spans="1:23" x14ac:dyDescent="0.35">
      <c r="A365" s="1349"/>
      <c r="B365" s="145">
        <v>4</v>
      </c>
      <c r="C365" s="118"/>
      <c r="D365" s="112"/>
      <c r="E365" s="112"/>
      <c r="F365" s="118"/>
      <c r="G365" s="445"/>
      <c r="H365" s="118"/>
      <c r="I365" s="428"/>
      <c r="J365" s="446"/>
      <c r="K365" s="446"/>
      <c r="L365" s="447"/>
      <c r="M365" s="428"/>
      <c r="N365" s="447"/>
      <c r="O365" s="139"/>
      <c r="P365" s="139"/>
      <c r="Q365" s="428"/>
      <c r="R365" s="428"/>
      <c r="S365" s="428"/>
      <c r="T365" s="428"/>
      <c r="U365" s="448"/>
      <c r="V365" s="437"/>
    </row>
    <row r="366" spans="1:23" x14ac:dyDescent="0.35">
      <c r="A366" s="1349"/>
      <c r="B366" s="145">
        <v>5</v>
      </c>
      <c r="C366" s="118"/>
      <c r="D366" s="112"/>
      <c r="E366" s="112"/>
      <c r="F366" s="118"/>
      <c r="G366" s="445"/>
      <c r="H366" s="118"/>
      <c r="I366" s="428"/>
      <c r="J366" s="446"/>
      <c r="K366" s="446"/>
      <c r="L366" s="447"/>
      <c r="M366" s="428"/>
      <c r="N366" s="447"/>
      <c r="O366" s="139"/>
      <c r="P366" s="139"/>
      <c r="Q366" s="428"/>
      <c r="R366" s="428"/>
      <c r="S366" s="428"/>
      <c r="T366" s="428"/>
      <c r="U366" s="448"/>
      <c r="V366" s="437"/>
    </row>
    <row r="367" spans="1:23" x14ac:dyDescent="0.35">
      <c r="A367" s="1349"/>
      <c r="B367" s="145">
        <v>6</v>
      </c>
      <c r="C367" s="118"/>
      <c r="D367" s="112"/>
      <c r="E367" s="112"/>
      <c r="F367" s="118"/>
      <c r="G367" s="445"/>
      <c r="H367" s="118"/>
      <c r="I367" s="428"/>
      <c r="J367" s="446"/>
      <c r="K367" s="446"/>
      <c r="L367" s="447"/>
      <c r="M367" s="428"/>
      <c r="N367" s="447"/>
      <c r="O367" s="139"/>
      <c r="P367" s="139"/>
      <c r="Q367" s="428"/>
      <c r="R367" s="428"/>
      <c r="S367" s="428"/>
      <c r="T367" s="428"/>
      <c r="U367" s="448"/>
      <c r="V367" s="437"/>
    </row>
    <row r="368" spans="1:23" x14ac:dyDescent="0.35">
      <c r="A368" s="1349"/>
      <c r="B368" s="145">
        <v>7</v>
      </c>
      <c r="C368" s="118"/>
      <c r="D368" s="112"/>
      <c r="E368" s="112"/>
      <c r="F368" s="118"/>
      <c r="G368" s="445"/>
      <c r="H368" s="118"/>
      <c r="I368" s="428"/>
      <c r="J368" s="446"/>
      <c r="K368" s="446"/>
      <c r="L368" s="447"/>
      <c r="M368" s="428"/>
      <c r="N368" s="447"/>
      <c r="O368" s="139"/>
      <c r="P368" s="139"/>
      <c r="Q368" s="428"/>
      <c r="R368" s="428"/>
      <c r="S368" s="428"/>
      <c r="T368" s="428"/>
      <c r="U368" s="448"/>
      <c r="V368" s="437"/>
    </row>
    <row r="369" spans="1:23" x14ac:dyDescent="0.35">
      <c r="A369" s="1349"/>
      <c r="B369" s="145">
        <v>8</v>
      </c>
      <c r="C369" s="118"/>
      <c r="D369" s="112"/>
      <c r="E369" s="112"/>
      <c r="F369" s="118"/>
      <c r="G369" s="445"/>
      <c r="H369" s="118"/>
      <c r="I369" s="428"/>
      <c r="J369" s="446"/>
      <c r="K369" s="446"/>
      <c r="L369" s="447"/>
      <c r="M369" s="428"/>
      <c r="N369" s="447"/>
      <c r="O369" s="139"/>
      <c r="P369" s="139"/>
      <c r="Q369" s="428"/>
      <c r="R369" s="428"/>
      <c r="S369" s="428"/>
      <c r="T369" s="428"/>
      <c r="U369" s="448"/>
      <c r="V369" s="437"/>
    </row>
    <row r="370" spans="1:23" x14ac:dyDescent="0.35">
      <c r="A370" s="1349"/>
      <c r="B370" s="145">
        <v>9</v>
      </c>
      <c r="C370" s="118"/>
      <c r="D370" s="112"/>
      <c r="E370" s="112"/>
      <c r="F370" s="118"/>
      <c r="G370" s="445"/>
      <c r="H370" s="118"/>
      <c r="I370" s="428"/>
      <c r="J370" s="446"/>
      <c r="K370" s="446"/>
      <c r="L370" s="447"/>
      <c r="M370" s="428"/>
      <c r="N370" s="447"/>
      <c r="O370" s="139"/>
      <c r="P370" s="139"/>
      <c r="Q370" s="428"/>
      <c r="R370" s="428"/>
      <c r="S370" s="428"/>
      <c r="T370" s="428"/>
      <c r="U370" s="448"/>
      <c r="V370" s="437"/>
    </row>
    <row r="371" spans="1:23" ht="15" thickBot="1" x14ac:dyDescent="0.4">
      <c r="A371" s="1350"/>
      <c r="B371" s="146">
        <v>10</v>
      </c>
      <c r="C371" s="132"/>
      <c r="D371" s="131"/>
      <c r="E371" s="131"/>
      <c r="F371" s="132"/>
      <c r="G371" s="449"/>
      <c r="H371" s="132"/>
      <c r="I371" s="450"/>
      <c r="J371" s="451"/>
      <c r="K371" s="451"/>
      <c r="L371" s="452"/>
      <c r="M371" s="450"/>
      <c r="N371" s="452"/>
      <c r="O371" s="140"/>
      <c r="P371" s="140"/>
      <c r="Q371" s="450"/>
      <c r="R371" s="450"/>
      <c r="S371" s="450"/>
      <c r="T371" s="450"/>
      <c r="U371" s="453"/>
      <c r="V371" s="437"/>
    </row>
    <row r="372" spans="1:23" ht="25" thickBot="1" x14ac:dyDescent="0.4">
      <c r="A372" s="564"/>
      <c r="C372" s="565"/>
      <c r="D372" s="566"/>
      <c r="E372" s="424" t="s">
        <v>331</v>
      </c>
      <c r="F372" s="425">
        <f>COUNTA(F362:F371)</f>
        <v>0</v>
      </c>
      <c r="G372" s="426">
        <f>COUNTA(G362:G371)</f>
        <v>0</v>
      </c>
      <c r="H372" s="565"/>
      <c r="I372" s="431"/>
      <c r="J372" s="567"/>
      <c r="K372" s="567"/>
      <c r="L372" s="568"/>
      <c r="M372" s="1354" t="s">
        <v>563</v>
      </c>
      <c r="N372" s="1355"/>
      <c r="O372" s="747">
        <f>SUM(O362:O371)</f>
        <v>0</v>
      </c>
      <c r="P372" s="748">
        <f>SUM(P362:P371)</f>
        <v>0</v>
      </c>
      <c r="Q372" s="431"/>
      <c r="S372" s="113"/>
      <c r="T372" s="117"/>
      <c r="U372" s="531"/>
      <c r="V372" s="455"/>
    </row>
    <row r="373" spans="1:23" ht="15" thickBot="1" x14ac:dyDescent="0.4">
      <c r="A373" s="456"/>
      <c r="B373" s="457"/>
      <c r="C373" s="407"/>
      <c r="D373" s="407"/>
      <c r="E373" s="407"/>
      <c r="F373" s="457"/>
      <c r="G373" s="407"/>
      <c r="H373" s="407"/>
      <c r="I373" s="457"/>
      <c r="J373" s="457"/>
      <c r="K373" s="457"/>
      <c r="L373" s="407"/>
      <c r="M373" s="407"/>
      <c r="N373" s="407"/>
      <c r="O373" s="407"/>
      <c r="P373" s="407"/>
      <c r="Q373" s="407"/>
      <c r="R373" s="407"/>
      <c r="S373" s="407"/>
      <c r="T373" s="458"/>
      <c r="U373" s="407"/>
      <c r="V373" s="459"/>
    </row>
    <row r="374" spans="1:23" ht="15" thickBot="1" x14ac:dyDescent="0.4">
      <c r="A374" s="432"/>
      <c r="B374" s="433"/>
      <c r="C374" s="434"/>
      <c r="D374" s="434"/>
      <c r="E374" s="434"/>
      <c r="F374" s="433"/>
      <c r="G374" s="434"/>
      <c r="H374" s="434"/>
      <c r="I374" s="433"/>
      <c r="J374" s="433"/>
      <c r="K374" s="433"/>
      <c r="L374" s="434"/>
      <c r="M374" s="434"/>
      <c r="N374" s="434"/>
      <c r="O374" s="434"/>
      <c r="P374" s="434"/>
      <c r="Q374" s="434"/>
      <c r="R374" s="434"/>
      <c r="S374" s="434"/>
      <c r="T374" s="434"/>
      <c r="U374" s="434"/>
      <c r="V374" s="435"/>
    </row>
    <row r="375" spans="1:23" ht="36" customHeight="1" thickBot="1" x14ac:dyDescent="0.4">
      <c r="A375" s="155" t="s">
        <v>9</v>
      </c>
      <c r="B375" s="1317" t="s">
        <v>104</v>
      </c>
      <c r="C375" s="1318"/>
      <c r="E375" s="1312" t="s">
        <v>294</v>
      </c>
      <c r="F375" s="1314"/>
      <c r="G375" s="1315">
        <f>VLOOKUP(B375,'EXTRAUrbano.Piano inv. forn '!$D$41:$AB$76,3,FALSE)</f>
        <v>0</v>
      </c>
      <c r="H375" s="1316"/>
      <c r="I375" s="104"/>
      <c r="J375" s="1312" t="s">
        <v>295</v>
      </c>
      <c r="K375" s="1313"/>
      <c r="L375" s="1314"/>
      <c r="M375" s="1315">
        <f>VLOOKUP(B375,'EXTRAUrbano.Piano inv. forn '!$D$41:$AB$76,4,FALSE)</f>
        <v>0</v>
      </c>
      <c r="N375" s="1316"/>
      <c r="P375" s="162" t="s">
        <v>296</v>
      </c>
      <c r="Q375" s="436"/>
      <c r="S375" s="163" t="s">
        <v>297</v>
      </c>
      <c r="T375" s="1171"/>
      <c r="U375" s="1173"/>
      <c r="V375" s="437"/>
    </row>
    <row r="376" spans="1:23" ht="13.5" customHeight="1" thickBot="1" x14ac:dyDescent="0.4">
      <c r="A376" s="133"/>
      <c r="B376" s="114"/>
      <c r="C376" s="114"/>
      <c r="E376" s="115"/>
      <c r="F376" s="115"/>
      <c r="G376" s="116"/>
      <c r="H376" s="116"/>
      <c r="I376" s="104"/>
      <c r="J376" s="115"/>
      <c r="K376" s="115"/>
      <c r="L376" s="115"/>
      <c r="M376" s="116"/>
      <c r="N376" s="116"/>
      <c r="P376" s="117"/>
      <c r="S376" s="113"/>
      <c r="T376" s="431"/>
      <c r="V376" s="134"/>
      <c r="W376" s="431"/>
    </row>
    <row r="377" spans="1:23" ht="33.75" customHeight="1" thickBot="1" x14ac:dyDescent="0.4">
      <c r="A377" s="1343" t="s">
        <v>298</v>
      </c>
      <c r="B377" s="1344"/>
      <c r="C377" s="1344"/>
      <c r="D377" s="1345"/>
      <c r="E377" s="1346">
        <f>VLOOKUP(B375,'EXTRAUrbano.Piano inv. forn '!$D$41:$AB$76,17,FALSE)</f>
        <v>0</v>
      </c>
      <c r="F377" s="1347"/>
      <c r="G377" s="1347"/>
      <c r="H377" s="1348"/>
      <c r="I377" s="104"/>
      <c r="J377" s="1343" t="s">
        <v>53</v>
      </c>
      <c r="K377" s="1353"/>
      <c r="L377" s="1344"/>
      <c r="M377" s="1346">
        <f>VLOOKUP(B375,'EXTRAUrbano.Piano inv. forn '!$D$41:$AB$76,19,FALSE)</f>
        <v>0</v>
      </c>
      <c r="N377" s="1348"/>
      <c r="O377" s="130"/>
      <c r="P377" s="161" t="s">
        <v>299</v>
      </c>
      <c r="Q377" s="135">
        <f>M377+E377</f>
        <v>0</v>
      </c>
      <c r="S377" s="163" t="s">
        <v>300</v>
      </c>
      <c r="T377" s="1171"/>
      <c r="U377" s="1173"/>
      <c r="V377" s="134"/>
      <c r="W377" s="431"/>
    </row>
    <row r="378" spans="1:23" ht="33.75" customHeight="1" thickBot="1" x14ac:dyDescent="0.4">
      <c r="A378" s="136"/>
      <c r="B378" s="137"/>
      <c r="C378" s="137"/>
      <c r="D378" s="137"/>
      <c r="E378" s="138"/>
      <c r="F378" s="138"/>
      <c r="G378" s="138"/>
      <c r="H378" s="138"/>
      <c r="I378" s="104"/>
      <c r="J378" s="115"/>
      <c r="K378" s="115"/>
      <c r="L378" s="115"/>
      <c r="M378" s="138"/>
      <c r="N378" s="138"/>
      <c r="O378" s="130"/>
      <c r="P378" s="113"/>
      <c r="Q378" s="130"/>
      <c r="S378" s="113"/>
      <c r="T378" s="114"/>
      <c r="U378" s="114"/>
      <c r="V378" s="134"/>
      <c r="W378" s="431"/>
    </row>
    <row r="379" spans="1:23" s="166" customFormat="1" ht="72" customHeight="1" x14ac:dyDescent="0.35">
      <c r="A379" s="1326" t="s">
        <v>301</v>
      </c>
      <c r="B379" s="1328" t="s">
        <v>302</v>
      </c>
      <c r="C379" s="1328" t="s">
        <v>303</v>
      </c>
      <c r="D379" s="156" t="s">
        <v>304</v>
      </c>
      <c r="E379" s="157" t="s">
        <v>305</v>
      </c>
      <c r="F379" s="156" t="s">
        <v>306</v>
      </c>
      <c r="G379" s="156" t="s">
        <v>307</v>
      </c>
      <c r="H379" s="158" t="s">
        <v>268</v>
      </c>
      <c r="I379" s="158" t="s">
        <v>308</v>
      </c>
      <c r="J379" s="158" t="s">
        <v>309</v>
      </c>
      <c r="K379" s="158" t="s">
        <v>818</v>
      </c>
      <c r="L379" s="158" t="s">
        <v>310</v>
      </c>
      <c r="M379" s="158" t="s">
        <v>311</v>
      </c>
      <c r="N379" s="158" t="s">
        <v>312</v>
      </c>
      <c r="O379" s="158" t="s">
        <v>313</v>
      </c>
      <c r="P379" s="158" t="s">
        <v>314</v>
      </c>
      <c r="Q379" s="158" t="s">
        <v>315</v>
      </c>
      <c r="R379" s="158" t="s">
        <v>316</v>
      </c>
      <c r="S379" s="158" t="s">
        <v>317</v>
      </c>
      <c r="T379" s="158" t="s">
        <v>819</v>
      </c>
      <c r="U379" s="159" t="s">
        <v>319</v>
      </c>
      <c r="V379" s="438"/>
    </row>
    <row r="380" spans="1:23" s="166" customFormat="1" ht="36.5" thickBot="1" x14ac:dyDescent="0.4">
      <c r="A380" s="1351"/>
      <c r="B380" s="1352"/>
      <c r="C380" s="1352"/>
      <c r="D380" s="160" t="s">
        <v>320</v>
      </c>
      <c r="E380" s="160" t="s">
        <v>333</v>
      </c>
      <c r="F380" s="160" t="s">
        <v>322</v>
      </c>
      <c r="G380" s="160" t="s">
        <v>322</v>
      </c>
      <c r="H380" s="160" t="s">
        <v>28</v>
      </c>
      <c r="I380" s="160" t="s">
        <v>334</v>
      </c>
      <c r="J380" s="160" t="s">
        <v>323</v>
      </c>
      <c r="K380" s="160" t="s">
        <v>324</v>
      </c>
      <c r="L380" s="160" t="s">
        <v>324</v>
      </c>
      <c r="M380" s="160" t="s">
        <v>325</v>
      </c>
      <c r="N380" s="160" t="s">
        <v>324</v>
      </c>
      <c r="O380" s="160" t="s">
        <v>326</v>
      </c>
      <c r="P380" s="160" t="s">
        <v>820</v>
      </c>
      <c r="Q380" s="160" t="s">
        <v>327</v>
      </c>
      <c r="R380" s="160" t="s">
        <v>328</v>
      </c>
      <c r="S380" s="160" t="s">
        <v>329</v>
      </c>
      <c r="T380" s="160" t="s">
        <v>329</v>
      </c>
      <c r="U380" s="439"/>
      <c r="V380" s="438"/>
    </row>
    <row r="381" spans="1:23" ht="15" customHeight="1" x14ac:dyDescent="0.35">
      <c r="A381" s="1349" t="str">
        <f>B375</f>
        <v>Extra-urb.m.1</v>
      </c>
      <c r="B381" s="144">
        <v>1</v>
      </c>
      <c r="C381" s="185"/>
      <c r="D381" s="119"/>
      <c r="E381" s="119"/>
      <c r="F381" s="185"/>
      <c r="G381" s="440"/>
      <c r="H381" s="120"/>
      <c r="I381" s="441"/>
      <c r="J381" s="442"/>
      <c r="K381" s="442"/>
      <c r="L381" s="443"/>
      <c r="M381" s="441"/>
      <c r="N381" s="443"/>
      <c r="O381" s="148"/>
      <c r="P381" s="148"/>
      <c r="Q381" s="441"/>
      <c r="R381" s="441"/>
      <c r="S381" s="441"/>
      <c r="T381" s="441"/>
      <c r="U381" s="444"/>
      <c r="V381" s="437"/>
    </row>
    <row r="382" spans="1:23" x14ac:dyDescent="0.35">
      <c r="A382" s="1349"/>
      <c r="B382" s="145">
        <v>2</v>
      </c>
      <c r="C382" s="118"/>
      <c r="D382" s="112"/>
      <c r="E382" s="112"/>
      <c r="F382" s="118"/>
      <c r="G382" s="445"/>
      <c r="H382" s="118"/>
      <c r="I382" s="428"/>
      <c r="J382" s="446"/>
      <c r="K382" s="446"/>
      <c r="L382" s="447"/>
      <c r="M382" s="428"/>
      <c r="N382" s="447"/>
      <c r="O382" s="139"/>
      <c r="P382" s="139"/>
      <c r="Q382" s="428"/>
      <c r="R382" s="428" t="s">
        <v>330</v>
      </c>
      <c r="S382" s="428"/>
      <c r="T382" s="428"/>
      <c r="U382" s="448"/>
      <c r="V382" s="437"/>
    </row>
    <row r="383" spans="1:23" x14ac:dyDescent="0.35">
      <c r="A383" s="1349"/>
      <c r="B383" s="145">
        <v>3</v>
      </c>
      <c r="C383" s="118"/>
      <c r="D383" s="112"/>
      <c r="E383" s="112"/>
      <c r="F383" s="118"/>
      <c r="G383" s="445"/>
      <c r="H383" s="118"/>
      <c r="I383" s="428"/>
      <c r="J383" s="446"/>
      <c r="K383" s="446"/>
      <c r="L383" s="447"/>
      <c r="M383" s="428"/>
      <c r="N383" s="447"/>
      <c r="O383" s="139"/>
      <c r="P383" s="139"/>
      <c r="Q383" s="428"/>
      <c r="R383" s="428"/>
      <c r="S383" s="428"/>
      <c r="T383" s="428"/>
      <c r="U383" s="448"/>
      <c r="V383" s="437"/>
    </row>
    <row r="384" spans="1:23" x14ac:dyDescent="0.35">
      <c r="A384" s="1349"/>
      <c r="B384" s="145">
        <v>4</v>
      </c>
      <c r="C384" s="118"/>
      <c r="D384" s="112"/>
      <c r="E384" s="112"/>
      <c r="F384" s="118"/>
      <c r="G384" s="445"/>
      <c r="H384" s="118"/>
      <c r="I384" s="428"/>
      <c r="J384" s="446"/>
      <c r="K384" s="446"/>
      <c r="L384" s="447"/>
      <c r="M384" s="428"/>
      <c r="N384" s="447"/>
      <c r="O384" s="139"/>
      <c r="P384" s="139"/>
      <c r="Q384" s="428"/>
      <c r="R384" s="428"/>
      <c r="S384" s="428"/>
      <c r="T384" s="428"/>
      <c r="U384" s="448"/>
      <c r="V384" s="437"/>
    </row>
    <row r="385" spans="1:23" x14ac:dyDescent="0.35">
      <c r="A385" s="1349"/>
      <c r="B385" s="145">
        <v>5</v>
      </c>
      <c r="C385" s="118"/>
      <c r="D385" s="112"/>
      <c r="E385" s="112"/>
      <c r="F385" s="118"/>
      <c r="G385" s="445"/>
      <c r="H385" s="118"/>
      <c r="I385" s="428"/>
      <c r="J385" s="446"/>
      <c r="K385" s="446"/>
      <c r="L385" s="447"/>
      <c r="M385" s="428"/>
      <c r="N385" s="447"/>
      <c r="O385" s="139"/>
      <c r="P385" s="139"/>
      <c r="Q385" s="428"/>
      <c r="R385" s="428"/>
      <c r="S385" s="428"/>
      <c r="T385" s="428"/>
      <c r="U385" s="448"/>
      <c r="V385" s="437"/>
    </row>
    <row r="386" spans="1:23" x14ac:dyDescent="0.35">
      <c r="A386" s="1349"/>
      <c r="B386" s="145">
        <v>6</v>
      </c>
      <c r="C386" s="118"/>
      <c r="D386" s="112"/>
      <c r="E386" s="112"/>
      <c r="F386" s="118"/>
      <c r="G386" s="445"/>
      <c r="H386" s="118"/>
      <c r="I386" s="428"/>
      <c r="J386" s="446"/>
      <c r="K386" s="446"/>
      <c r="L386" s="447"/>
      <c r="M386" s="428"/>
      <c r="N386" s="447"/>
      <c r="O386" s="139"/>
      <c r="P386" s="139"/>
      <c r="Q386" s="428"/>
      <c r="R386" s="428"/>
      <c r="S386" s="428"/>
      <c r="T386" s="428"/>
      <c r="U386" s="448"/>
      <c r="V386" s="437"/>
    </row>
    <row r="387" spans="1:23" x14ac:dyDescent="0.35">
      <c r="A387" s="1349"/>
      <c r="B387" s="145">
        <v>7</v>
      </c>
      <c r="C387" s="118"/>
      <c r="D387" s="112"/>
      <c r="E387" s="112"/>
      <c r="F387" s="118"/>
      <c r="G387" s="445"/>
      <c r="H387" s="118"/>
      <c r="I387" s="428"/>
      <c r="J387" s="446"/>
      <c r="K387" s="446"/>
      <c r="L387" s="447"/>
      <c r="M387" s="428"/>
      <c r="N387" s="447"/>
      <c r="O387" s="139"/>
      <c r="P387" s="139"/>
      <c r="Q387" s="428"/>
      <c r="R387" s="428"/>
      <c r="S387" s="428"/>
      <c r="T387" s="428"/>
      <c r="U387" s="448"/>
      <c r="V387" s="437"/>
    </row>
    <row r="388" spans="1:23" x14ac:dyDescent="0.35">
      <c r="A388" s="1349"/>
      <c r="B388" s="145">
        <v>8</v>
      </c>
      <c r="C388" s="118"/>
      <c r="D388" s="112"/>
      <c r="E388" s="112"/>
      <c r="F388" s="118"/>
      <c r="G388" s="445"/>
      <c r="H388" s="118"/>
      <c r="I388" s="428"/>
      <c r="J388" s="446"/>
      <c r="K388" s="446"/>
      <c r="L388" s="447"/>
      <c r="M388" s="428"/>
      <c r="N388" s="447"/>
      <c r="O388" s="139"/>
      <c r="P388" s="139"/>
      <c r="Q388" s="428"/>
      <c r="R388" s="428"/>
      <c r="S388" s="428"/>
      <c r="T388" s="428"/>
      <c r="U388" s="448"/>
      <c r="V388" s="437"/>
    </row>
    <row r="389" spans="1:23" x14ac:dyDescent="0.35">
      <c r="A389" s="1349"/>
      <c r="B389" s="145">
        <v>9</v>
      </c>
      <c r="C389" s="118"/>
      <c r="D389" s="112"/>
      <c r="E389" s="112"/>
      <c r="F389" s="118"/>
      <c r="G389" s="445"/>
      <c r="H389" s="118"/>
      <c r="I389" s="428"/>
      <c r="J389" s="446"/>
      <c r="K389" s="446"/>
      <c r="L389" s="447"/>
      <c r="M389" s="428"/>
      <c r="N389" s="447"/>
      <c r="O389" s="139"/>
      <c r="P389" s="139"/>
      <c r="Q389" s="428"/>
      <c r="R389" s="428"/>
      <c r="S389" s="428"/>
      <c r="T389" s="428"/>
      <c r="U389" s="448"/>
      <c r="V389" s="437"/>
    </row>
    <row r="390" spans="1:23" ht="15" thickBot="1" x14ac:dyDescent="0.4">
      <c r="A390" s="1350"/>
      <c r="B390" s="146">
        <v>10</v>
      </c>
      <c r="C390" s="132"/>
      <c r="D390" s="131"/>
      <c r="E390" s="131"/>
      <c r="F390" s="132"/>
      <c r="G390" s="449"/>
      <c r="H390" s="132"/>
      <c r="I390" s="450"/>
      <c r="J390" s="451"/>
      <c r="K390" s="451"/>
      <c r="L390" s="452"/>
      <c r="M390" s="450"/>
      <c r="N390" s="452"/>
      <c r="O390" s="140"/>
      <c r="P390" s="140"/>
      <c r="Q390" s="450"/>
      <c r="R390" s="450"/>
      <c r="S390" s="450"/>
      <c r="T390" s="450"/>
      <c r="U390" s="453"/>
      <c r="V390" s="437"/>
    </row>
    <row r="391" spans="1:23" ht="25" thickBot="1" x14ac:dyDescent="0.4">
      <c r="A391" s="564"/>
      <c r="C391" s="565"/>
      <c r="D391" s="566"/>
      <c r="E391" s="424" t="s">
        <v>331</v>
      </c>
      <c r="F391" s="425">
        <f>COUNTA(F381:F390)</f>
        <v>0</v>
      </c>
      <c r="G391" s="426">
        <f>COUNTA(G381:G390)</f>
        <v>0</v>
      </c>
      <c r="H391" s="565"/>
      <c r="I391" s="431"/>
      <c r="J391" s="567"/>
      <c r="K391" s="567"/>
      <c r="L391" s="568"/>
      <c r="M391" s="1354" t="s">
        <v>563</v>
      </c>
      <c r="N391" s="1355"/>
      <c r="O391" s="747">
        <f>SUM(O381:O390)</f>
        <v>0</v>
      </c>
      <c r="P391" s="748">
        <f>SUM(P381:P390)</f>
        <v>0</v>
      </c>
      <c r="Q391" s="431"/>
      <c r="S391" s="113"/>
      <c r="T391" s="117"/>
      <c r="U391" s="531"/>
      <c r="V391" s="455"/>
    </row>
    <row r="392" spans="1:23" ht="15" thickBot="1" x14ac:dyDescent="0.4">
      <c r="A392" s="456"/>
      <c r="B392" s="457"/>
      <c r="C392" s="407"/>
      <c r="D392" s="407"/>
      <c r="E392" s="407"/>
      <c r="F392" s="457"/>
      <c r="G392" s="407"/>
      <c r="H392" s="407"/>
      <c r="I392" s="457"/>
      <c r="J392" s="457"/>
      <c r="K392" s="457"/>
      <c r="L392" s="407"/>
      <c r="M392" s="407"/>
      <c r="N392" s="407"/>
      <c r="O392" s="407"/>
      <c r="P392" s="407"/>
      <c r="Q392" s="407"/>
      <c r="R392" s="407"/>
      <c r="S392" s="407"/>
      <c r="T392" s="458"/>
      <c r="U392" s="407"/>
      <c r="V392" s="459"/>
    </row>
    <row r="393" spans="1:23" ht="15" thickBot="1" x14ac:dyDescent="0.4">
      <c r="A393" s="432"/>
      <c r="B393" s="433"/>
      <c r="C393" s="434"/>
      <c r="D393" s="434"/>
      <c r="E393" s="434"/>
      <c r="F393" s="433"/>
      <c r="G393" s="434"/>
      <c r="H393" s="434"/>
      <c r="I393" s="433"/>
      <c r="J393" s="433"/>
      <c r="K393" s="433"/>
      <c r="L393" s="434"/>
      <c r="M393" s="434"/>
      <c r="N393" s="434"/>
      <c r="O393" s="434"/>
      <c r="P393" s="434"/>
      <c r="Q393" s="434"/>
      <c r="R393" s="434"/>
      <c r="S393" s="434"/>
      <c r="T393" s="434"/>
      <c r="U393" s="434"/>
      <c r="V393" s="435"/>
    </row>
    <row r="394" spans="1:23" ht="36" customHeight="1" thickBot="1" x14ac:dyDescent="0.4">
      <c r="A394" s="155" t="s">
        <v>9</v>
      </c>
      <c r="B394" s="1317" t="s">
        <v>104</v>
      </c>
      <c r="C394" s="1318"/>
      <c r="E394" s="1312" t="s">
        <v>294</v>
      </c>
      <c r="F394" s="1314"/>
      <c r="G394" s="1315">
        <f>VLOOKUP(B394,'EXTRAUrbano.Piano inv. forn '!$D$41:$AB$76,3,FALSE)</f>
        <v>0</v>
      </c>
      <c r="H394" s="1316"/>
      <c r="I394" s="104"/>
      <c r="J394" s="1312" t="s">
        <v>295</v>
      </c>
      <c r="K394" s="1313"/>
      <c r="L394" s="1314"/>
      <c r="M394" s="1315">
        <f>VLOOKUP(B394,'EXTRAUrbano.Piano inv. forn '!$D$41:$AB$76,4,FALSE)</f>
        <v>0</v>
      </c>
      <c r="N394" s="1316"/>
      <c r="P394" s="162" t="s">
        <v>296</v>
      </c>
      <c r="Q394" s="436"/>
      <c r="S394" s="163" t="s">
        <v>297</v>
      </c>
      <c r="T394" s="1171"/>
      <c r="U394" s="1173"/>
      <c r="V394" s="437"/>
    </row>
    <row r="395" spans="1:23" ht="13.5" customHeight="1" thickBot="1" x14ac:dyDescent="0.4">
      <c r="A395" s="133"/>
      <c r="B395" s="114"/>
      <c r="C395" s="114"/>
      <c r="E395" s="115"/>
      <c r="F395" s="115"/>
      <c r="G395" s="116"/>
      <c r="H395" s="116"/>
      <c r="I395" s="104"/>
      <c r="J395" s="115"/>
      <c r="K395" s="115"/>
      <c r="L395" s="115"/>
      <c r="M395" s="116"/>
      <c r="N395" s="116"/>
      <c r="P395" s="117"/>
      <c r="S395" s="113"/>
      <c r="T395" s="431"/>
      <c r="V395" s="134"/>
      <c r="W395" s="431"/>
    </row>
    <row r="396" spans="1:23" ht="33.75" customHeight="1" thickBot="1" x14ac:dyDescent="0.4">
      <c r="A396" s="1343" t="s">
        <v>298</v>
      </c>
      <c r="B396" s="1344"/>
      <c r="C396" s="1344"/>
      <c r="D396" s="1345"/>
      <c r="E396" s="1346">
        <f>VLOOKUP(B394,'EXTRAUrbano.Piano inv. forn '!$D$41:$AB$76,17,FALSE)</f>
        <v>0</v>
      </c>
      <c r="F396" s="1347"/>
      <c r="G396" s="1347"/>
      <c r="H396" s="1348"/>
      <c r="I396" s="104"/>
      <c r="J396" s="1343" t="s">
        <v>53</v>
      </c>
      <c r="K396" s="1353"/>
      <c r="L396" s="1344"/>
      <c r="M396" s="1346">
        <f>VLOOKUP(B394,'EXTRAUrbano.Piano inv. forn '!$D$41:$AB$76,19,FALSE)</f>
        <v>0</v>
      </c>
      <c r="N396" s="1348"/>
      <c r="O396" s="130"/>
      <c r="P396" s="161" t="s">
        <v>299</v>
      </c>
      <c r="Q396" s="135">
        <f>M396+E396</f>
        <v>0</v>
      </c>
      <c r="S396" s="163" t="s">
        <v>300</v>
      </c>
      <c r="T396" s="1171"/>
      <c r="U396" s="1173"/>
      <c r="V396" s="134"/>
      <c r="W396" s="431"/>
    </row>
    <row r="397" spans="1:23" ht="33.75" customHeight="1" thickBot="1" x14ac:dyDescent="0.4">
      <c r="A397" s="136"/>
      <c r="B397" s="137"/>
      <c r="C397" s="137"/>
      <c r="D397" s="137"/>
      <c r="E397" s="138"/>
      <c r="F397" s="138"/>
      <c r="G397" s="138"/>
      <c r="H397" s="138"/>
      <c r="I397" s="104"/>
      <c r="J397" s="115"/>
      <c r="K397" s="115"/>
      <c r="L397" s="115"/>
      <c r="M397" s="138"/>
      <c r="N397" s="138"/>
      <c r="O397" s="130"/>
      <c r="P397" s="113"/>
      <c r="Q397" s="130"/>
      <c r="S397" s="113"/>
      <c r="T397" s="114"/>
      <c r="U397" s="114"/>
      <c r="V397" s="134"/>
      <c r="W397" s="431"/>
    </row>
    <row r="398" spans="1:23" s="166" customFormat="1" ht="72" customHeight="1" x14ac:dyDescent="0.35">
      <c r="A398" s="1326" t="s">
        <v>301</v>
      </c>
      <c r="B398" s="1328" t="s">
        <v>302</v>
      </c>
      <c r="C398" s="1328" t="s">
        <v>303</v>
      </c>
      <c r="D398" s="156" t="s">
        <v>304</v>
      </c>
      <c r="E398" s="157" t="s">
        <v>305</v>
      </c>
      <c r="F398" s="156" t="s">
        <v>306</v>
      </c>
      <c r="G398" s="156" t="s">
        <v>307</v>
      </c>
      <c r="H398" s="158" t="s">
        <v>268</v>
      </c>
      <c r="I398" s="158" t="s">
        <v>308</v>
      </c>
      <c r="J398" s="158" t="s">
        <v>309</v>
      </c>
      <c r="K398" s="158" t="s">
        <v>818</v>
      </c>
      <c r="L398" s="158" t="s">
        <v>310</v>
      </c>
      <c r="M398" s="158" t="s">
        <v>311</v>
      </c>
      <c r="N398" s="158" t="s">
        <v>312</v>
      </c>
      <c r="O398" s="158" t="s">
        <v>313</v>
      </c>
      <c r="P398" s="158" t="s">
        <v>314</v>
      </c>
      <c r="Q398" s="158" t="s">
        <v>315</v>
      </c>
      <c r="R398" s="158" t="s">
        <v>316</v>
      </c>
      <c r="S398" s="158" t="s">
        <v>317</v>
      </c>
      <c r="T398" s="158" t="s">
        <v>819</v>
      </c>
      <c r="U398" s="159" t="s">
        <v>319</v>
      </c>
      <c r="V398" s="438"/>
    </row>
    <row r="399" spans="1:23" s="166" customFormat="1" ht="36.5" thickBot="1" x14ac:dyDescent="0.4">
      <c r="A399" s="1351"/>
      <c r="B399" s="1352"/>
      <c r="C399" s="1352"/>
      <c r="D399" s="160" t="s">
        <v>320</v>
      </c>
      <c r="E399" s="160" t="s">
        <v>333</v>
      </c>
      <c r="F399" s="160" t="s">
        <v>322</v>
      </c>
      <c r="G399" s="160" t="s">
        <v>322</v>
      </c>
      <c r="H399" s="160" t="s">
        <v>28</v>
      </c>
      <c r="I399" s="160" t="s">
        <v>334</v>
      </c>
      <c r="J399" s="160" t="s">
        <v>323</v>
      </c>
      <c r="K399" s="160" t="s">
        <v>324</v>
      </c>
      <c r="L399" s="160" t="s">
        <v>324</v>
      </c>
      <c r="M399" s="160" t="s">
        <v>325</v>
      </c>
      <c r="N399" s="160" t="s">
        <v>324</v>
      </c>
      <c r="O399" s="160" t="s">
        <v>326</v>
      </c>
      <c r="P399" s="160" t="s">
        <v>820</v>
      </c>
      <c r="Q399" s="160" t="s">
        <v>327</v>
      </c>
      <c r="R399" s="160" t="s">
        <v>328</v>
      </c>
      <c r="S399" s="160" t="s">
        <v>329</v>
      </c>
      <c r="T399" s="160" t="s">
        <v>329</v>
      </c>
      <c r="U399" s="439"/>
      <c r="V399" s="438"/>
    </row>
    <row r="400" spans="1:23" ht="15" customHeight="1" x14ac:dyDescent="0.35">
      <c r="A400" s="1349" t="str">
        <f>B394</f>
        <v>Extra-urb.m.1</v>
      </c>
      <c r="B400" s="144">
        <v>1</v>
      </c>
      <c r="C400" s="185"/>
      <c r="D400" s="119"/>
      <c r="E400" s="119"/>
      <c r="F400" s="185"/>
      <c r="G400" s="440"/>
      <c r="H400" s="120"/>
      <c r="I400" s="441"/>
      <c r="J400" s="442"/>
      <c r="K400" s="442"/>
      <c r="L400" s="443"/>
      <c r="M400" s="441"/>
      <c r="N400" s="443"/>
      <c r="O400" s="148"/>
      <c r="P400" s="148"/>
      <c r="Q400" s="441"/>
      <c r="R400" s="441"/>
      <c r="S400" s="441"/>
      <c r="T400" s="441"/>
      <c r="U400" s="444"/>
      <c r="V400" s="437"/>
    </row>
    <row r="401" spans="1:23" x14ac:dyDescent="0.35">
      <c r="A401" s="1349"/>
      <c r="B401" s="145">
        <v>2</v>
      </c>
      <c r="C401" s="118"/>
      <c r="D401" s="112"/>
      <c r="E401" s="112"/>
      <c r="F401" s="118"/>
      <c r="G401" s="445"/>
      <c r="H401" s="118"/>
      <c r="I401" s="428"/>
      <c r="J401" s="446"/>
      <c r="K401" s="446"/>
      <c r="L401" s="447"/>
      <c r="M401" s="428"/>
      <c r="N401" s="447"/>
      <c r="O401" s="139"/>
      <c r="P401" s="139"/>
      <c r="Q401" s="428"/>
      <c r="R401" s="428" t="s">
        <v>330</v>
      </c>
      <c r="S401" s="428"/>
      <c r="T401" s="428"/>
      <c r="U401" s="448"/>
      <c r="V401" s="437"/>
    </row>
    <row r="402" spans="1:23" x14ac:dyDescent="0.35">
      <c r="A402" s="1349"/>
      <c r="B402" s="145">
        <v>3</v>
      </c>
      <c r="C402" s="118"/>
      <c r="D402" s="112"/>
      <c r="E402" s="112"/>
      <c r="F402" s="118"/>
      <c r="G402" s="445"/>
      <c r="H402" s="118"/>
      <c r="I402" s="428"/>
      <c r="J402" s="446"/>
      <c r="K402" s="446"/>
      <c r="L402" s="447"/>
      <c r="M402" s="428"/>
      <c r="N402" s="447"/>
      <c r="O402" s="139"/>
      <c r="P402" s="139"/>
      <c r="Q402" s="428"/>
      <c r="R402" s="428"/>
      <c r="S402" s="428"/>
      <c r="T402" s="428"/>
      <c r="U402" s="448"/>
      <c r="V402" s="437"/>
    </row>
    <row r="403" spans="1:23" x14ac:dyDescent="0.35">
      <c r="A403" s="1349"/>
      <c r="B403" s="145">
        <v>4</v>
      </c>
      <c r="C403" s="118"/>
      <c r="D403" s="112"/>
      <c r="E403" s="112"/>
      <c r="F403" s="118"/>
      <c r="G403" s="445"/>
      <c r="H403" s="118"/>
      <c r="I403" s="428"/>
      <c r="J403" s="446"/>
      <c r="K403" s="446"/>
      <c r="L403" s="447"/>
      <c r="M403" s="428"/>
      <c r="N403" s="447"/>
      <c r="O403" s="139"/>
      <c r="P403" s="139"/>
      <c r="Q403" s="428"/>
      <c r="R403" s="428"/>
      <c r="S403" s="428"/>
      <c r="T403" s="428"/>
      <c r="U403" s="448"/>
      <c r="V403" s="437"/>
    </row>
    <row r="404" spans="1:23" x14ac:dyDescent="0.35">
      <c r="A404" s="1349"/>
      <c r="B404" s="145">
        <v>5</v>
      </c>
      <c r="C404" s="118"/>
      <c r="D404" s="112"/>
      <c r="E404" s="112"/>
      <c r="F404" s="118"/>
      <c r="G404" s="445"/>
      <c r="H404" s="118"/>
      <c r="I404" s="428"/>
      <c r="J404" s="446"/>
      <c r="K404" s="446"/>
      <c r="L404" s="447"/>
      <c r="M404" s="428"/>
      <c r="N404" s="447"/>
      <c r="O404" s="139"/>
      <c r="P404" s="139"/>
      <c r="Q404" s="428"/>
      <c r="R404" s="428"/>
      <c r="S404" s="428"/>
      <c r="T404" s="428"/>
      <c r="U404" s="448"/>
      <c r="V404" s="437"/>
    </row>
    <row r="405" spans="1:23" x14ac:dyDescent="0.35">
      <c r="A405" s="1349"/>
      <c r="B405" s="145">
        <v>6</v>
      </c>
      <c r="C405" s="118"/>
      <c r="D405" s="112"/>
      <c r="E405" s="112"/>
      <c r="F405" s="118"/>
      <c r="G405" s="445"/>
      <c r="H405" s="118"/>
      <c r="I405" s="428"/>
      <c r="J405" s="446"/>
      <c r="K405" s="446"/>
      <c r="L405" s="447"/>
      <c r="M405" s="428"/>
      <c r="N405" s="447"/>
      <c r="O405" s="139"/>
      <c r="P405" s="139"/>
      <c r="Q405" s="428"/>
      <c r="R405" s="428"/>
      <c r="S405" s="428"/>
      <c r="T405" s="428"/>
      <c r="U405" s="448"/>
      <c r="V405" s="437"/>
    </row>
    <row r="406" spans="1:23" x14ac:dyDescent="0.35">
      <c r="A406" s="1349"/>
      <c r="B406" s="145">
        <v>7</v>
      </c>
      <c r="C406" s="118"/>
      <c r="D406" s="112"/>
      <c r="E406" s="112"/>
      <c r="F406" s="118"/>
      <c r="G406" s="445"/>
      <c r="H406" s="118"/>
      <c r="I406" s="428"/>
      <c r="J406" s="446"/>
      <c r="K406" s="446"/>
      <c r="L406" s="447"/>
      <c r="M406" s="428"/>
      <c r="N406" s="447"/>
      <c r="O406" s="139"/>
      <c r="P406" s="139"/>
      <c r="Q406" s="428"/>
      <c r="R406" s="428"/>
      <c r="S406" s="428"/>
      <c r="T406" s="428"/>
      <c r="U406" s="448"/>
      <c r="V406" s="437"/>
    </row>
    <row r="407" spans="1:23" x14ac:dyDescent="0.35">
      <c r="A407" s="1349"/>
      <c r="B407" s="145">
        <v>8</v>
      </c>
      <c r="C407" s="118"/>
      <c r="D407" s="112"/>
      <c r="E407" s="112"/>
      <c r="F407" s="118"/>
      <c r="G407" s="445"/>
      <c r="H407" s="118"/>
      <c r="I407" s="428"/>
      <c r="J407" s="446"/>
      <c r="K407" s="446"/>
      <c r="L407" s="447"/>
      <c r="M407" s="428"/>
      <c r="N407" s="447"/>
      <c r="O407" s="139"/>
      <c r="P407" s="139"/>
      <c r="Q407" s="428"/>
      <c r="R407" s="428"/>
      <c r="S407" s="428"/>
      <c r="T407" s="428"/>
      <c r="U407" s="448"/>
      <c r="V407" s="437"/>
    </row>
    <row r="408" spans="1:23" x14ac:dyDescent="0.35">
      <c r="A408" s="1349"/>
      <c r="B408" s="145">
        <v>9</v>
      </c>
      <c r="C408" s="118"/>
      <c r="D408" s="112"/>
      <c r="E408" s="112"/>
      <c r="F408" s="118"/>
      <c r="G408" s="445"/>
      <c r="H408" s="118"/>
      <c r="I408" s="428"/>
      <c r="J408" s="446"/>
      <c r="K408" s="446"/>
      <c r="L408" s="447"/>
      <c r="M408" s="428"/>
      <c r="N408" s="447"/>
      <c r="O408" s="139"/>
      <c r="P408" s="139"/>
      <c r="Q408" s="428"/>
      <c r="R408" s="428"/>
      <c r="S408" s="428"/>
      <c r="T408" s="428"/>
      <c r="U408" s="448"/>
      <c r="V408" s="437"/>
    </row>
    <row r="409" spans="1:23" ht="15" thickBot="1" x14ac:dyDescent="0.4">
      <c r="A409" s="1350"/>
      <c r="B409" s="146">
        <v>10</v>
      </c>
      <c r="C409" s="132"/>
      <c r="D409" s="131"/>
      <c r="E409" s="131"/>
      <c r="F409" s="132"/>
      <c r="G409" s="449"/>
      <c r="H409" s="132"/>
      <c r="I409" s="450"/>
      <c r="J409" s="451"/>
      <c r="K409" s="451"/>
      <c r="L409" s="452"/>
      <c r="M409" s="450"/>
      <c r="N409" s="452"/>
      <c r="O409" s="140"/>
      <c r="P409" s="140"/>
      <c r="Q409" s="450"/>
      <c r="R409" s="450"/>
      <c r="S409" s="450"/>
      <c r="T409" s="450"/>
      <c r="U409" s="453"/>
      <c r="V409" s="437"/>
    </row>
    <row r="410" spans="1:23" ht="25" thickBot="1" x14ac:dyDescent="0.4">
      <c r="A410" s="564"/>
      <c r="C410" s="565"/>
      <c r="D410" s="566"/>
      <c r="E410" s="424" t="s">
        <v>331</v>
      </c>
      <c r="F410" s="425">
        <f>COUNTA(F400:F409)</f>
        <v>0</v>
      </c>
      <c r="G410" s="426">
        <f>COUNTA(G400:G409)</f>
        <v>0</v>
      </c>
      <c r="H410" s="565"/>
      <c r="I410" s="431"/>
      <c r="J410" s="567"/>
      <c r="K410" s="567"/>
      <c r="L410" s="568"/>
      <c r="M410" s="1354" t="s">
        <v>563</v>
      </c>
      <c r="N410" s="1355"/>
      <c r="O410" s="747">
        <f>SUM(O400:O409)</f>
        <v>0</v>
      </c>
      <c r="P410" s="748">
        <f>SUM(P400:P409)</f>
        <v>0</v>
      </c>
      <c r="Q410" s="431"/>
      <c r="S410" s="113"/>
      <c r="T410" s="117"/>
      <c r="U410" s="531"/>
      <c r="V410" s="455"/>
    </row>
    <row r="411" spans="1:23" ht="15" thickBot="1" x14ac:dyDescent="0.4">
      <c r="A411" s="456"/>
      <c r="B411" s="457"/>
      <c r="C411" s="407"/>
      <c r="D411" s="407"/>
      <c r="E411" s="407"/>
      <c r="F411" s="457"/>
      <c r="G411" s="407"/>
      <c r="H411" s="407"/>
      <c r="I411" s="457"/>
      <c r="J411" s="457"/>
      <c r="K411" s="457"/>
      <c r="L411" s="407"/>
      <c r="M411" s="407"/>
      <c r="N411" s="407"/>
      <c r="O411" s="407"/>
      <c r="P411" s="407"/>
      <c r="Q411" s="407"/>
      <c r="R411" s="407"/>
      <c r="S411" s="407"/>
      <c r="T411" s="458"/>
      <c r="U411" s="407"/>
      <c r="V411" s="459"/>
    </row>
    <row r="412" spans="1:23" ht="15" thickBot="1" x14ac:dyDescent="0.4">
      <c r="A412" s="432"/>
      <c r="B412" s="433"/>
      <c r="C412" s="434"/>
      <c r="D412" s="434"/>
      <c r="E412" s="434"/>
      <c r="F412" s="433"/>
      <c r="G412" s="434"/>
      <c r="H412" s="434"/>
      <c r="I412" s="433"/>
      <c r="J412" s="433"/>
      <c r="K412" s="433"/>
      <c r="L412" s="434"/>
      <c r="M412" s="434"/>
      <c r="N412" s="434"/>
      <c r="O412" s="434"/>
      <c r="P412" s="434"/>
      <c r="Q412" s="434"/>
      <c r="R412" s="434"/>
      <c r="S412" s="434"/>
      <c r="T412" s="434"/>
      <c r="U412" s="434"/>
      <c r="V412" s="435"/>
    </row>
    <row r="413" spans="1:23" ht="36" customHeight="1" thickBot="1" x14ac:dyDescent="0.4">
      <c r="A413" s="155" t="s">
        <v>9</v>
      </c>
      <c r="B413" s="1317" t="s">
        <v>104</v>
      </c>
      <c r="C413" s="1318"/>
      <c r="E413" s="1312" t="s">
        <v>294</v>
      </c>
      <c r="F413" s="1314"/>
      <c r="G413" s="1315">
        <f>VLOOKUP(B413,'EXTRAUrbano.Piano inv. forn '!$D$41:$AB$76,3,FALSE)</f>
        <v>0</v>
      </c>
      <c r="H413" s="1316"/>
      <c r="I413" s="104"/>
      <c r="J413" s="1312" t="s">
        <v>295</v>
      </c>
      <c r="K413" s="1313"/>
      <c r="L413" s="1314"/>
      <c r="M413" s="1315">
        <f>VLOOKUP(B413,'EXTRAUrbano.Piano inv. forn '!$D$41:$AB$76,4,FALSE)</f>
        <v>0</v>
      </c>
      <c r="N413" s="1316"/>
      <c r="P413" s="162" t="s">
        <v>296</v>
      </c>
      <c r="Q413" s="436"/>
      <c r="S413" s="163" t="s">
        <v>297</v>
      </c>
      <c r="T413" s="1171"/>
      <c r="U413" s="1173"/>
      <c r="V413" s="437"/>
    </row>
    <row r="414" spans="1:23" ht="13.5" customHeight="1" thickBot="1" x14ac:dyDescent="0.4">
      <c r="A414" s="133"/>
      <c r="B414" s="114"/>
      <c r="C414" s="114"/>
      <c r="E414" s="115"/>
      <c r="F414" s="115"/>
      <c r="G414" s="116"/>
      <c r="H414" s="116"/>
      <c r="I414" s="104"/>
      <c r="J414" s="115"/>
      <c r="K414" s="115"/>
      <c r="L414" s="115"/>
      <c r="M414" s="116"/>
      <c r="N414" s="116"/>
      <c r="P414" s="117"/>
      <c r="S414" s="113"/>
      <c r="T414" s="431"/>
      <c r="V414" s="134"/>
      <c r="W414" s="431"/>
    </row>
    <row r="415" spans="1:23" ht="33.75" customHeight="1" thickBot="1" x14ac:dyDescent="0.4">
      <c r="A415" s="1343" t="s">
        <v>298</v>
      </c>
      <c r="B415" s="1344"/>
      <c r="C415" s="1344"/>
      <c r="D415" s="1345"/>
      <c r="E415" s="1346">
        <f>VLOOKUP(B413,'EXTRAUrbano.Piano inv. forn '!$D$41:$AB$76,17,FALSE)</f>
        <v>0</v>
      </c>
      <c r="F415" s="1347"/>
      <c r="G415" s="1347"/>
      <c r="H415" s="1348"/>
      <c r="I415" s="104"/>
      <c r="J415" s="1343" t="s">
        <v>53</v>
      </c>
      <c r="K415" s="1353"/>
      <c r="L415" s="1344"/>
      <c r="M415" s="1346">
        <f>VLOOKUP(B413,'EXTRAUrbano.Piano inv. forn '!$D$41:$AB$76,19,FALSE)</f>
        <v>0</v>
      </c>
      <c r="N415" s="1348"/>
      <c r="O415" s="130"/>
      <c r="P415" s="161" t="s">
        <v>299</v>
      </c>
      <c r="Q415" s="135">
        <f>M415+E415</f>
        <v>0</v>
      </c>
      <c r="S415" s="163" t="s">
        <v>300</v>
      </c>
      <c r="T415" s="1171"/>
      <c r="U415" s="1173"/>
      <c r="V415" s="134"/>
      <c r="W415" s="431"/>
    </row>
    <row r="416" spans="1:23" ht="33.75" customHeight="1" thickBot="1" x14ac:dyDescent="0.4">
      <c r="A416" s="136"/>
      <c r="B416" s="137"/>
      <c r="C416" s="137"/>
      <c r="D416" s="137"/>
      <c r="E416" s="138"/>
      <c r="F416" s="138"/>
      <c r="G416" s="138"/>
      <c r="H416" s="138"/>
      <c r="I416" s="104"/>
      <c r="J416" s="115"/>
      <c r="K416" s="115"/>
      <c r="L416" s="115"/>
      <c r="M416" s="138"/>
      <c r="N416" s="138"/>
      <c r="O416" s="130"/>
      <c r="P416" s="113"/>
      <c r="Q416" s="130"/>
      <c r="S416" s="113"/>
      <c r="T416" s="114"/>
      <c r="U416" s="114"/>
      <c r="V416" s="134"/>
      <c r="W416" s="431"/>
    </row>
    <row r="417" spans="1:22" s="166" customFormat="1" ht="72" customHeight="1" x14ac:dyDescent="0.35">
      <c r="A417" s="1326" t="s">
        <v>301</v>
      </c>
      <c r="B417" s="1328" t="s">
        <v>302</v>
      </c>
      <c r="C417" s="1328" t="s">
        <v>303</v>
      </c>
      <c r="D417" s="156" t="s">
        <v>304</v>
      </c>
      <c r="E417" s="157" t="s">
        <v>305</v>
      </c>
      <c r="F417" s="156" t="s">
        <v>306</v>
      </c>
      <c r="G417" s="156" t="s">
        <v>307</v>
      </c>
      <c r="H417" s="158" t="s">
        <v>268</v>
      </c>
      <c r="I417" s="158" t="s">
        <v>308</v>
      </c>
      <c r="J417" s="158" t="s">
        <v>309</v>
      </c>
      <c r="K417" s="158" t="s">
        <v>818</v>
      </c>
      <c r="L417" s="158" t="s">
        <v>310</v>
      </c>
      <c r="M417" s="158" t="s">
        <v>311</v>
      </c>
      <c r="N417" s="158" t="s">
        <v>312</v>
      </c>
      <c r="O417" s="158" t="s">
        <v>313</v>
      </c>
      <c r="P417" s="158" t="s">
        <v>314</v>
      </c>
      <c r="Q417" s="158" t="s">
        <v>315</v>
      </c>
      <c r="R417" s="158" t="s">
        <v>316</v>
      </c>
      <c r="S417" s="158" t="s">
        <v>317</v>
      </c>
      <c r="T417" s="158" t="s">
        <v>819</v>
      </c>
      <c r="U417" s="159" t="s">
        <v>319</v>
      </c>
      <c r="V417" s="438"/>
    </row>
    <row r="418" spans="1:22" s="166" customFormat="1" ht="36.5" thickBot="1" x14ac:dyDescent="0.4">
      <c r="A418" s="1351"/>
      <c r="B418" s="1352"/>
      <c r="C418" s="1352"/>
      <c r="D418" s="160" t="s">
        <v>320</v>
      </c>
      <c r="E418" s="160" t="s">
        <v>333</v>
      </c>
      <c r="F418" s="160" t="s">
        <v>322</v>
      </c>
      <c r="G418" s="160" t="s">
        <v>322</v>
      </c>
      <c r="H418" s="160" t="s">
        <v>28</v>
      </c>
      <c r="I418" s="160" t="s">
        <v>334</v>
      </c>
      <c r="J418" s="160" t="s">
        <v>323</v>
      </c>
      <c r="K418" s="160" t="s">
        <v>324</v>
      </c>
      <c r="L418" s="160" t="s">
        <v>324</v>
      </c>
      <c r="M418" s="160" t="s">
        <v>325</v>
      </c>
      <c r="N418" s="160" t="s">
        <v>324</v>
      </c>
      <c r="O418" s="160" t="s">
        <v>326</v>
      </c>
      <c r="P418" s="160" t="s">
        <v>820</v>
      </c>
      <c r="Q418" s="160" t="s">
        <v>327</v>
      </c>
      <c r="R418" s="160" t="s">
        <v>328</v>
      </c>
      <c r="S418" s="160" t="s">
        <v>329</v>
      </c>
      <c r="T418" s="160" t="s">
        <v>329</v>
      </c>
      <c r="U418" s="439"/>
      <c r="V418" s="438"/>
    </row>
    <row r="419" spans="1:22" ht="15" customHeight="1" x14ac:dyDescent="0.35">
      <c r="A419" s="1349" t="str">
        <f>B413</f>
        <v>Extra-urb.m.1</v>
      </c>
      <c r="B419" s="144">
        <v>1</v>
      </c>
      <c r="C419" s="185"/>
      <c r="D419" s="119"/>
      <c r="E419" s="119"/>
      <c r="F419" s="185"/>
      <c r="G419" s="440"/>
      <c r="H419" s="120"/>
      <c r="I419" s="441"/>
      <c r="J419" s="442"/>
      <c r="K419" s="442"/>
      <c r="L419" s="443"/>
      <c r="M419" s="441"/>
      <c r="N419" s="443"/>
      <c r="O419" s="148"/>
      <c r="P419" s="148"/>
      <c r="Q419" s="441"/>
      <c r="R419" s="441"/>
      <c r="S419" s="441"/>
      <c r="T419" s="441"/>
      <c r="U419" s="444"/>
      <c r="V419" s="437"/>
    </row>
    <row r="420" spans="1:22" x14ac:dyDescent="0.35">
      <c r="A420" s="1349"/>
      <c r="B420" s="145">
        <v>2</v>
      </c>
      <c r="C420" s="118"/>
      <c r="D420" s="112"/>
      <c r="E420" s="112"/>
      <c r="F420" s="118"/>
      <c r="G420" s="445"/>
      <c r="H420" s="118"/>
      <c r="I420" s="428"/>
      <c r="J420" s="446"/>
      <c r="K420" s="446"/>
      <c r="L420" s="447"/>
      <c r="M420" s="428"/>
      <c r="N420" s="447"/>
      <c r="O420" s="139"/>
      <c r="P420" s="139"/>
      <c r="Q420" s="428"/>
      <c r="R420" s="428" t="s">
        <v>330</v>
      </c>
      <c r="S420" s="428"/>
      <c r="T420" s="428"/>
      <c r="U420" s="448"/>
      <c r="V420" s="437"/>
    </row>
    <row r="421" spans="1:22" x14ac:dyDescent="0.35">
      <c r="A421" s="1349"/>
      <c r="B421" s="145">
        <v>3</v>
      </c>
      <c r="C421" s="118"/>
      <c r="D421" s="112"/>
      <c r="E421" s="112"/>
      <c r="F421" s="118"/>
      <c r="G421" s="445"/>
      <c r="H421" s="118"/>
      <c r="I421" s="428"/>
      <c r="J421" s="446"/>
      <c r="K421" s="446"/>
      <c r="L421" s="447"/>
      <c r="M421" s="428"/>
      <c r="N421" s="447"/>
      <c r="O421" s="139"/>
      <c r="P421" s="139"/>
      <c r="Q421" s="428"/>
      <c r="R421" s="428"/>
      <c r="S421" s="428"/>
      <c r="T421" s="428"/>
      <c r="U421" s="448"/>
      <c r="V421" s="437"/>
    </row>
    <row r="422" spans="1:22" x14ac:dyDescent="0.35">
      <c r="A422" s="1349"/>
      <c r="B422" s="145">
        <v>4</v>
      </c>
      <c r="C422" s="118"/>
      <c r="D422" s="112"/>
      <c r="E422" s="112"/>
      <c r="F422" s="118"/>
      <c r="G422" s="445"/>
      <c r="H422" s="118"/>
      <c r="I422" s="428"/>
      <c r="J422" s="446"/>
      <c r="K422" s="446"/>
      <c r="L422" s="447"/>
      <c r="M422" s="428"/>
      <c r="N422" s="447"/>
      <c r="O422" s="139"/>
      <c r="P422" s="139"/>
      <c r="Q422" s="428"/>
      <c r="R422" s="428"/>
      <c r="S422" s="428"/>
      <c r="T422" s="428"/>
      <c r="U422" s="448"/>
      <c r="V422" s="437"/>
    </row>
    <row r="423" spans="1:22" x14ac:dyDescent="0.35">
      <c r="A423" s="1349"/>
      <c r="B423" s="145">
        <v>5</v>
      </c>
      <c r="C423" s="118"/>
      <c r="D423" s="112"/>
      <c r="E423" s="112"/>
      <c r="F423" s="118"/>
      <c r="G423" s="445"/>
      <c r="H423" s="118"/>
      <c r="I423" s="428"/>
      <c r="J423" s="446"/>
      <c r="K423" s="446"/>
      <c r="L423" s="447"/>
      <c r="M423" s="428"/>
      <c r="N423" s="447"/>
      <c r="O423" s="139"/>
      <c r="P423" s="139"/>
      <c r="Q423" s="428"/>
      <c r="R423" s="428"/>
      <c r="S423" s="428"/>
      <c r="T423" s="428"/>
      <c r="U423" s="448"/>
      <c r="V423" s="437"/>
    </row>
    <row r="424" spans="1:22" x14ac:dyDescent="0.35">
      <c r="A424" s="1349"/>
      <c r="B424" s="145">
        <v>6</v>
      </c>
      <c r="C424" s="118"/>
      <c r="D424" s="112"/>
      <c r="E424" s="112"/>
      <c r="F424" s="118"/>
      <c r="G424" s="445"/>
      <c r="H424" s="118"/>
      <c r="I424" s="428"/>
      <c r="J424" s="446"/>
      <c r="K424" s="446"/>
      <c r="L424" s="447"/>
      <c r="M424" s="428"/>
      <c r="N424" s="447"/>
      <c r="O424" s="139"/>
      <c r="P424" s="139"/>
      <c r="Q424" s="428"/>
      <c r="R424" s="428"/>
      <c r="S424" s="428"/>
      <c r="T424" s="428"/>
      <c r="U424" s="448"/>
      <c r="V424" s="437"/>
    </row>
    <row r="425" spans="1:22" x14ac:dyDescent="0.35">
      <c r="A425" s="1349"/>
      <c r="B425" s="145">
        <v>7</v>
      </c>
      <c r="C425" s="118"/>
      <c r="D425" s="112"/>
      <c r="E425" s="112"/>
      <c r="F425" s="118"/>
      <c r="G425" s="445"/>
      <c r="H425" s="118"/>
      <c r="I425" s="428"/>
      <c r="J425" s="446"/>
      <c r="K425" s="446"/>
      <c r="L425" s="447"/>
      <c r="M425" s="428"/>
      <c r="N425" s="447"/>
      <c r="O425" s="139"/>
      <c r="P425" s="139"/>
      <c r="Q425" s="428"/>
      <c r="R425" s="428"/>
      <c r="S425" s="428"/>
      <c r="T425" s="428"/>
      <c r="U425" s="448"/>
      <c r="V425" s="437"/>
    </row>
    <row r="426" spans="1:22" x14ac:dyDescent="0.35">
      <c r="A426" s="1349"/>
      <c r="B426" s="145">
        <v>8</v>
      </c>
      <c r="C426" s="118"/>
      <c r="D426" s="112"/>
      <c r="E426" s="112"/>
      <c r="F426" s="118"/>
      <c r="G426" s="445"/>
      <c r="H426" s="118"/>
      <c r="I426" s="428"/>
      <c r="J426" s="446"/>
      <c r="K426" s="446"/>
      <c r="L426" s="447"/>
      <c r="M426" s="428"/>
      <c r="N426" s="447"/>
      <c r="O426" s="139"/>
      <c r="P426" s="139"/>
      <c r="Q426" s="428"/>
      <c r="R426" s="428"/>
      <c r="S426" s="428"/>
      <c r="T426" s="428"/>
      <c r="U426" s="448"/>
      <c r="V426" s="437"/>
    </row>
    <row r="427" spans="1:22" x14ac:dyDescent="0.35">
      <c r="A427" s="1349"/>
      <c r="B427" s="145">
        <v>9</v>
      </c>
      <c r="C427" s="118"/>
      <c r="D427" s="112"/>
      <c r="E427" s="112"/>
      <c r="F427" s="118"/>
      <c r="G427" s="445"/>
      <c r="H427" s="118"/>
      <c r="I427" s="428"/>
      <c r="J427" s="446"/>
      <c r="K427" s="446"/>
      <c r="L427" s="447"/>
      <c r="M427" s="428"/>
      <c r="N427" s="447"/>
      <c r="O427" s="139"/>
      <c r="P427" s="139"/>
      <c r="Q427" s="428"/>
      <c r="R427" s="428"/>
      <c r="S427" s="428"/>
      <c r="T427" s="428"/>
      <c r="U427" s="448"/>
      <c r="V427" s="437"/>
    </row>
    <row r="428" spans="1:22" ht="15" thickBot="1" x14ac:dyDescent="0.4">
      <c r="A428" s="1350"/>
      <c r="B428" s="146">
        <v>10</v>
      </c>
      <c r="C428" s="132"/>
      <c r="D428" s="131"/>
      <c r="E428" s="131"/>
      <c r="F428" s="132"/>
      <c r="G428" s="449"/>
      <c r="H428" s="132"/>
      <c r="I428" s="450"/>
      <c r="J428" s="451"/>
      <c r="K428" s="451"/>
      <c r="L428" s="452"/>
      <c r="M428" s="450"/>
      <c r="N428" s="452"/>
      <c r="O428" s="140"/>
      <c r="P428" s="140"/>
      <c r="Q428" s="450"/>
      <c r="R428" s="450"/>
      <c r="S428" s="450"/>
      <c r="T428" s="450"/>
      <c r="U428" s="453"/>
      <c r="V428" s="437"/>
    </row>
    <row r="429" spans="1:22" ht="25" thickBot="1" x14ac:dyDescent="0.4">
      <c r="A429" s="564"/>
      <c r="C429" s="565"/>
      <c r="D429" s="566"/>
      <c r="E429" s="424" t="s">
        <v>331</v>
      </c>
      <c r="F429" s="425">
        <f>COUNTA(F419:F428)</f>
        <v>0</v>
      </c>
      <c r="G429" s="426">
        <f>COUNTA(G419:G428)</f>
        <v>0</v>
      </c>
      <c r="H429" s="565"/>
      <c r="I429" s="431"/>
      <c r="J429" s="567"/>
      <c r="K429" s="567"/>
      <c r="L429" s="568"/>
      <c r="M429" s="1354" t="s">
        <v>563</v>
      </c>
      <c r="N429" s="1355"/>
      <c r="O429" s="747">
        <f>SUM(O419:O428)</f>
        <v>0</v>
      </c>
      <c r="P429" s="748">
        <f>SUM(P419:P428)</f>
        <v>0</v>
      </c>
      <c r="Q429" s="431"/>
      <c r="S429" s="113"/>
      <c r="T429" s="117"/>
      <c r="U429" s="531"/>
      <c r="V429" s="455"/>
    </row>
    <row r="430" spans="1:22" ht="15" thickBot="1" x14ac:dyDescent="0.4">
      <c r="A430" s="456"/>
      <c r="B430" s="457"/>
      <c r="C430" s="407"/>
      <c r="D430" s="407"/>
      <c r="E430" s="407"/>
      <c r="F430" s="457"/>
      <c r="G430" s="407"/>
      <c r="H430" s="407"/>
      <c r="I430" s="457"/>
      <c r="J430" s="457"/>
      <c r="K430" s="457"/>
      <c r="L430" s="407"/>
      <c r="M430" s="407"/>
      <c r="N430" s="407"/>
      <c r="O430" s="407"/>
      <c r="P430" s="407"/>
      <c r="Q430" s="407"/>
      <c r="R430" s="407"/>
      <c r="S430" s="407"/>
      <c r="T430" s="458"/>
      <c r="U430" s="407"/>
      <c r="V430" s="459"/>
    </row>
    <row r="431" spans="1:22" ht="15" thickBot="1" x14ac:dyDescent="0.4">
      <c r="A431" s="432"/>
      <c r="B431" s="433"/>
      <c r="C431" s="434"/>
      <c r="D431" s="434"/>
      <c r="E431" s="434"/>
      <c r="F431" s="433"/>
      <c r="G431" s="434"/>
      <c r="H431" s="434"/>
      <c r="I431" s="433"/>
      <c r="J431" s="433"/>
      <c r="K431" s="433"/>
      <c r="L431" s="434"/>
      <c r="M431" s="434"/>
      <c r="N431" s="434"/>
      <c r="O431" s="434"/>
      <c r="P431" s="434"/>
      <c r="Q431" s="434"/>
      <c r="R431" s="434"/>
      <c r="S431" s="434"/>
      <c r="T431" s="434"/>
      <c r="U431" s="434"/>
      <c r="V431" s="435"/>
    </row>
    <row r="432" spans="1:22" ht="36" customHeight="1" thickBot="1" x14ac:dyDescent="0.4">
      <c r="A432" s="155" t="s">
        <v>9</v>
      </c>
      <c r="B432" s="1317" t="s">
        <v>104</v>
      </c>
      <c r="C432" s="1318"/>
      <c r="E432" s="1312" t="s">
        <v>294</v>
      </c>
      <c r="F432" s="1314"/>
      <c r="G432" s="1315">
        <f>VLOOKUP(B432,'EXTRAUrbano.Piano inv. forn '!$D$41:$AB$76,3,FALSE)</f>
        <v>0</v>
      </c>
      <c r="H432" s="1316"/>
      <c r="I432" s="104"/>
      <c r="J432" s="1312" t="s">
        <v>295</v>
      </c>
      <c r="K432" s="1313"/>
      <c r="L432" s="1314"/>
      <c r="M432" s="1315">
        <f>VLOOKUP(B432,'EXTRAUrbano.Piano inv. forn '!$D$41:$AB$76,4,FALSE)</f>
        <v>0</v>
      </c>
      <c r="N432" s="1316"/>
      <c r="P432" s="162" t="s">
        <v>296</v>
      </c>
      <c r="Q432" s="436"/>
      <c r="S432" s="163" t="s">
        <v>297</v>
      </c>
      <c r="T432" s="1171"/>
      <c r="U432" s="1173"/>
      <c r="V432" s="437"/>
    </row>
    <row r="433" spans="1:23" ht="13.5" customHeight="1" thickBot="1" x14ac:dyDescent="0.4">
      <c r="A433" s="133"/>
      <c r="B433" s="114"/>
      <c r="C433" s="114"/>
      <c r="E433" s="115"/>
      <c r="F433" s="115"/>
      <c r="G433" s="116"/>
      <c r="H433" s="116"/>
      <c r="I433" s="104"/>
      <c r="J433" s="115"/>
      <c r="K433" s="115"/>
      <c r="L433" s="115"/>
      <c r="M433" s="116"/>
      <c r="N433" s="116"/>
      <c r="P433" s="117"/>
      <c r="S433" s="113"/>
      <c r="T433" s="431"/>
      <c r="V433" s="134"/>
      <c r="W433" s="431"/>
    </row>
    <row r="434" spans="1:23" ht="33.75" customHeight="1" thickBot="1" x14ac:dyDescent="0.4">
      <c r="A434" s="1343" t="s">
        <v>298</v>
      </c>
      <c r="B434" s="1344"/>
      <c r="C434" s="1344"/>
      <c r="D434" s="1345"/>
      <c r="E434" s="1346">
        <f>VLOOKUP(B432,'EXTRAUrbano.Piano inv. forn '!$D$41:$AB$76,17,FALSE)</f>
        <v>0</v>
      </c>
      <c r="F434" s="1347"/>
      <c r="G434" s="1347"/>
      <c r="H434" s="1348"/>
      <c r="I434" s="104"/>
      <c r="J434" s="1343" t="s">
        <v>53</v>
      </c>
      <c r="K434" s="1353"/>
      <c r="L434" s="1344"/>
      <c r="M434" s="1346">
        <f>VLOOKUP(B432,'EXTRAUrbano.Piano inv. forn '!$D$41:$AB$76,19,FALSE)</f>
        <v>0</v>
      </c>
      <c r="N434" s="1348"/>
      <c r="O434" s="130"/>
      <c r="P434" s="161" t="s">
        <v>299</v>
      </c>
      <c r="Q434" s="135">
        <f>M434+E434</f>
        <v>0</v>
      </c>
      <c r="S434" s="163" t="s">
        <v>300</v>
      </c>
      <c r="T434" s="1171"/>
      <c r="U434" s="1173"/>
      <c r="V434" s="134"/>
      <c r="W434" s="431"/>
    </row>
    <row r="435" spans="1:23" ht="33.75" customHeight="1" thickBot="1" x14ac:dyDescent="0.4">
      <c r="A435" s="136"/>
      <c r="B435" s="137"/>
      <c r="C435" s="137"/>
      <c r="D435" s="137"/>
      <c r="E435" s="138"/>
      <c r="F435" s="138"/>
      <c r="G435" s="138"/>
      <c r="H435" s="138"/>
      <c r="I435" s="104"/>
      <c r="J435" s="115"/>
      <c r="K435" s="115"/>
      <c r="L435" s="115"/>
      <c r="M435" s="138"/>
      <c r="N435" s="138"/>
      <c r="O435" s="130"/>
      <c r="P435" s="113"/>
      <c r="Q435" s="130"/>
      <c r="S435" s="113"/>
      <c r="T435" s="114"/>
      <c r="U435" s="114"/>
      <c r="V435" s="134"/>
      <c r="W435" s="431"/>
    </row>
    <row r="436" spans="1:23" s="166" customFormat="1" ht="72" customHeight="1" x14ac:dyDescent="0.35">
      <c r="A436" s="1326" t="s">
        <v>301</v>
      </c>
      <c r="B436" s="1328" t="s">
        <v>302</v>
      </c>
      <c r="C436" s="1328" t="s">
        <v>303</v>
      </c>
      <c r="D436" s="156" t="s">
        <v>304</v>
      </c>
      <c r="E436" s="157" t="s">
        <v>305</v>
      </c>
      <c r="F436" s="156" t="s">
        <v>306</v>
      </c>
      <c r="G436" s="156" t="s">
        <v>307</v>
      </c>
      <c r="H436" s="158" t="s">
        <v>268</v>
      </c>
      <c r="I436" s="158" t="s">
        <v>308</v>
      </c>
      <c r="J436" s="158" t="s">
        <v>309</v>
      </c>
      <c r="K436" s="158" t="s">
        <v>818</v>
      </c>
      <c r="L436" s="158" t="s">
        <v>310</v>
      </c>
      <c r="M436" s="158" t="s">
        <v>311</v>
      </c>
      <c r="N436" s="158" t="s">
        <v>312</v>
      </c>
      <c r="O436" s="158" t="s">
        <v>313</v>
      </c>
      <c r="P436" s="158" t="s">
        <v>314</v>
      </c>
      <c r="Q436" s="158" t="s">
        <v>315</v>
      </c>
      <c r="R436" s="158" t="s">
        <v>316</v>
      </c>
      <c r="S436" s="158" t="s">
        <v>317</v>
      </c>
      <c r="T436" s="158" t="s">
        <v>819</v>
      </c>
      <c r="U436" s="159" t="s">
        <v>319</v>
      </c>
      <c r="V436" s="438"/>
    </row>
    <row r="437" spans="1:23" s="166" customFormat="1" ht="36.5" thickBot="1" x14ac:dyDescent="0.4">
      <c r="A437" s="1351"/>
      <c r="B437" s="1352"/>
      <c r="C437" s="1352"/>
      <c r="D437" s="160" t="s">
        <v>320</v>
      </c>
      <c r="E437" s="160" t="s">
        <v>333</v>
      </c>
      <c r="F437" s="160" t="s">
        <v>322</v>
      </c>
      <c r="G437" s="160" t="s">
        <v>322</v>
      </c>
      <c r="H437" s="160" t="s">
        <v>28</v>
      </c>
      <c r="I437" s="160" t="s">
        <v>334</v>
      </c>
      <c r="J437" s="160" t="s">
        <v>323</v>
      </c>
      <c r="K437" s="160" t="s">
        <v>324</v>
      </c>
      <c r="L437" s="160" t="s">
        <v>324</v>
      </c>
      <c r="M437" s="160" t="s">
        <v>325</v>
      </c>
      <c r="N437" s="160" t="s">
        <v>324</v>
      </c>
      <c r="O437" s="160" t="s">
        <v>326</v>
      </c>
      <c r="P437" s="160" t="s">
        <v>820</v>
      </c>
      <c r="Q437" s="160" t="s">
        <v>327</v>
      </c>
      <c r="R437" s="160" t="s">
        <v>328</v>
      </c>
      <c r="S437" s="160" t="s">
        <v>329</v>
      </c>
      <c r="T437" s="160" t="s">
        <v>329</v>
      </c>
      <c r="U437" s="439"/>
      <c r="V437" s="438"/>
    </row>
    <row r="438" spans="1:23" ht="15" customHeight="1" x14ac:dyDescent="0.35">
      <c r="A438" s="1349" t="str">
        <f>B432</f>
        <v>Extra-urb.m.1</v>
      </c>
      <c r="B438" s="144">
        <v>1</v>
      </c>
      <c r="C438" s="185"/>
      <c r="D438" s="119"/>
      <c r="E438" s="119"/>
      <c r="F438" s="185"/>
      <c r="G438" s="440"/>
      <c r="H438" s="120"/>
      <c r="I438" s="441"/>
      <c r="J438" s="442"/>
      <c r="K438" s="442"/>
      <c r="L438" s="443"/>
      <c r="M438" s="441"/>
      <c r="N438" s="443"/>
      <c r="O438" s="148"/>
      <c r="P438" s="148"/>
      <c r="Q438" s="441"/>
      <c r="R438" s="441"/>
      <c r="S438" s="441"/>
      <c r="T438" s="441"/>
      <c r="U438" s="444"/>
      <c r="V438" s="437"/>
    </row>
    <row r="439" spans="1:23" x14ac:dyDescent="0.35">
      <c r="A439" s="1349"/>
      <c r="B439" s="145">
        <v>2</v>
      </c>
      <c r="C439" s="118"/>
      <c r="D439" s="112"/>
      <c r="E439" s="112"/>
      <c r="F439" s="118"/>
      <c r="G439" s="445"/>
      <c r="H439" s="118"/>
      <c r="I439" s="428"/>
      <c r="J439" s="446"/>
      <c r="K439" s="446"/>
      <c r="L439" s="447"/>
      <c r="M439" s="428"/>
      <c r="N439" s="447"/>
      <c r="O439" s="139"/>
      <c r="P439" s="139"/>
      <c r="Q439" s="428"/>
      <c r="R439" s="428" t="s">
        <v>330</v>
      </c>
      <c r="S439" s="428"/>
      <c r="T439" s="428"/>
      <c r="U439" s="448"/>
      <c r="V439" s="437"/>
    </row>
    <row r="440" spans="1:23" x14ac:dyDescent="0.35">
      <c r="A440" s="1349"/>
      <c r="B440" s="145">
        <v>3</v>
      </c>
      <c r="C440" s="118"/>
      <c r="D440" s="112"/>
      <c r="E440" s="112"/>
      <c r="F440" s="118"/>
      <c r="G440" s="445"/>
      <c r="H440" s="118"/>
      <c r="I440" s="428"/>
      <c r="J440" s="446"/>
      <c r="K440" s="446"/>
      <c r="L440" s="447"/>
      <c r="M440" s="428"/>
      <c r="N440" s="447"/>
      <c r="O440" s="139"/>
      <c r="P440" s="139"/>
      <c r="Q440" s="428"/>
      <c r="R440" s="428"/>
      <c r="S440" s="428"/>
      <c r="T440" s="428"/>
      <c r="U440" s="448"/>
      <c r="V440" s="437"/>
    </row>
    <row r="441" spans="1:23" x14ac:dyDescent="0.35">
      <c r="A441" s="1349"/>
      <c r="B441" s="145">
        <v>4</v>
      </c>
      <c r="C441" s="118"/>
      <c r="D441" s="112"/>
      <c r="E441" s="112"/>
      <c r="F441" s="118"/>
      <c r="G441" s="445"/>
      <c r="H441" s="118"/>
      <c r="I441" s="428"/>
      <c r="J441" s="446"/>
      <c r="K441" s="446"/>
      <c r="L441" s="447"/>
      <c r="M441" s="428"/>
      <c r="N441" s="447"/>
      <c r="O441" s="139"/>
      <c r="P441" s="139"/>
      <c r="Q441" s="428"/>
      <c r="R441" s="428"/>
      <c r="S441" s="428"/>
      <c r="T441" s="428"/>
      <c r="U441" s="448"/>
      <c r="V441" s="437"/>
    </row>
    <row r="442" spans="1:23" x14ac:dyDescent="0.35">
      <c r="A442" s="1349"/>
      <c r="B442" s="145">
        <v>5</v>
      </c>
      <c r="C442" s="118"/>
      <c r="D442" s="112"/>
      <c r="E442" s="112"/>
      <c r="F442" s="118"/>
      <c r="G442" s="445"/>
      <c r="H442" s="118"/>
      <c r="I442" s="428"/>
      <c r="J442" s="446"/>
      <c r="K442" s="446"/>
      <c r="L442" s="447"/>
      <c r="M442" s="428"/>
      <c r="N442" s="447"/>
      <c r="O442" s="139"/>
      <c r="P442" s="139"/>
      <c r="Q442" s="428"/>
      <c r="R442" s="428"/>
      <c r="S442" s="428"/>
      <c r="T442" s="428"/>
      <c r="U442" s="448"/>
      <c r="V442" s="437"/>
    </row>
    <row r="443" spans="1:23" x14ac:dyDescent="0.35">
      <c r="A443" s="1349"/>
      <c r="B443" s="145">
        <v>6</v>
      </c>
      <c r="C443" s="118"/>
      <c r="D443" s="112"/>
      <c r="E443" s="112"/>
      <c r="F443" s="118"/>
      <c r="G443" s="445"/>
      <c r="H443" s="118"/>
      <c r="I443" s="428"/>
      <c r="J443" s="446"/>
      <c r="K443" s="446"/>
      <c r="L443" s="447"/>
      <c r="M443" s="428"/>
      <c r="N443" s="447"/>
      <c r="O443" s="139"/>
      <c r="P443" s="139"/>
      <c r="Q443" s="428"/>
      <c r="R443" s="428"/>
      <c r="S443" s="428"/>
      <c r="T443" s="428"/>
      <c r="U443" s="448"/>
      <c r="V443" s="437"/>
    </row>
    <row r="444" spans="1:23" x14ac:dyDescent="0.35">
      <c r="A444" s="1349"/>
      <c r="B444" s="145">
        <v>7</v>
      </c>
      <c r="C444" s="118"/>
      <c r="D444" s="112"/>
      <c r="E444" s="112"/>
      <c r="F444" s="118"/>
      <c r="G444" s="445"/>
      <c r="H444" s="118"/>
      <c r="I444" s="428"/>
      <c r="J444" s="446"/>
      <c r="K444" s="446"/>
      <c r="L444" s="447"/>
      <c r="M444" s="428"/>
      <c r="N444" s="447"/>
      <c r="O444" s="139"/>
      <c r="P444" s="139"/>
      <c r="Q444" s="428"/>
      <c r="R444" s="428"/>
      <c r="S444" s="428"/>
      <c r="T444" s="428"/>
      <c r="U444" s="448"/>
      <c r="V444" s="437"/>
    </row>
    <row r="445" spans="1:23" x14ac:dyDescent="0.35">
      <c r="A445" s="1349"/>
      <c r="B445" s="145">
        <v>8</v>
      </c>
      <c r="C445" s="118"/>
      <c r="D445" s="112"/>
      <c r="E445" s="112"/>
      <c r="F445" s="118"/>
      <c r="G445" s="445"/>
      <c r="H445" s="118"/>
      <c r="I445" s="428"/>
      <c r="J445" s="446"/>
      <c r="K445" s="446"/>
      <c r="L445" s="447"/>
      <c r="M445" s="428"/>
      <c r="N445" s="447"/>
      <c r="O445" s="139"/>
      <c r="P445" s="139"/>
      <c r="Q445" s="428"/>
      <c r="R445" s="428"/>
      <c r="S445" s="428"/>
      <c r="T445" s="428"/>
      <c r="U445" s="448"/>
      <c r="V445" s="437"/>
    </row>
    <row r="446" spans="1:23" x14ac:dyDescent="0.35">
      <c r="A446" s="1349"/>
      <c r="B446" s="145">
        <v>9</v>
      </c>
      <c r="C446" s="118"/>
      <c r="D446" s="112"/>
      <c r="E446" s="112"/>
      <c r="F446" s="118"/>
      <c r="G446" s="445"/>
      <c r="H446" s="118"/>
      <c r="I446" s="428"/>
      <c r="J446" s="446"/>
      <c r="K446" s="446"/>
      <c r="L446" s="447"/>
      <c r="M446" s="428"/>
      <c r="N446" s="447"/>
      <c r="O446" s="139"/>
      <c r="P446" s="139"/>
      <c r="Q446" s="428"/>
      <c r="R446" s="428"/>
      <c r="S446" s="428"/>
      <c r="T446" s="428"/>
      <c r="U446" s="448"/>
      <c r="V446" s="437"/>
    </row>
    <row r="447" spans="1:23" ht="15" thickBot="1" x14ac:dyDescent="0.4">
      <c r="A447" s="1350"/>
      <c r="B447" s="146">
        <v>10</v>
      </c>
      <c r="C447" s="132"/>
      <c r="D447" s="131"/>
      <c r="E447" s="131"/>
      <c r="F447" s="132"/>
      <c r="G447" s="449"/>
      <c r="H447" s="132"/>
      <c r="I447" s="450"/>
      <c r="J447" s="451"/>
      <c r="K447" s="451"/>
      <c r="L447" s="452"/>
      <c r="M447" s="450"/>
      <c r="N447" s="452"/>
      <c r="O447" s="140"/>
      <c r="P447" s="140"/>
      <c r="Q447" s="450"/>
      <c r="R447" s="450"/>
      <c r="S447" s="450"/>
      <c r="T447" s="450"/>
      <c r="U447" s="453"/>
      <c r="V447" s="437"/>
    </row>
    <row r="448" spans="1:23" ht="25" thickBot="1" x14ac:dyDescent="0.4">
      <c r="A448" s="564"/>
      <c r="C448" s="565"/>
      <c r="D448" s="566"/>
      <c r="E448" s="424" t="s">
        <v>331</v>
      </c>
      <c r="F448" s="425">
        <f>COUNTA(F438:F447)</f>
        <v>0</v>
      </c>
      <c r="G448" s="426">
        <f>COUNTA(G438:G447)</f>
        <v>0</v>
      </c>
      <c r="H448" s="565"/>
      <c r="I448" s="431"/>
      <c r="J448" s="567"/>
      <c r="K448" s="567"/>
      <c r="L448" s="568"/>
      <c r="M448" s="1354" t="s">
        <v>563</v>
      </c>
      <c r="N448" s="1355"/>
      <c r="O448" s="747">
        <f>SUM(O438:O447)</f>
        <v>0</v>
      </c>
      <c r="P448" s="748">
        <f>SUM(P438:P447)</f>
        <v>0</v>
      </c>
      <c r="Q448" s="431"/>
      <c r="S448" s="113"/>
      <c r="T448" s="117"/>
      <c r="U448" s="531"/>
      <c r="V448" s="455"/>
    </row>
    <row r="449" spans="1:23" ht="15" thickBot="1" x14ac:dyDescent="0.4">
      <c r="A449" s="456"/>
      <c r="B449" s="457"/>
      <c r="C449" s="407"/>
      <c r="D449" s="407"/>
      <c r="E449" s="407"/>
      <c r="F449" s="457"/>
      <c r="G449" s="407"/>
      <c r="H449" s="407"/>
      <c r="I449" s="457"/>
      <c r="J449" s="457"/>
      <c r="K449" s="457"/>
      <c r="L449" s="407"/>
      <c r="M449" s="407"/>
      <c r="N449" s="407"/>
      <c r="O449" s="407"/>
      <c r="P449" s="407"/>
      <c r="Q449" s="407"/>
      <c r="R449" s="407"/>
      <c r="S449" s="407"/>
      <c r="T449" s="458"/>
      <c r="U449" s="407"/>
      <c r="V449" s="459"/>
    </row>
    <row r="450" spans="1:23" ht="15" thickBot="1" x14ac:dyDescent="0.4">
      <c r="A450" s="432"/>
      <c r="B450" s="433"/>
      <c r="C450" s="434"/>
      <c r="D450" s="434"/>
      <c r="E450" s="434"/>
      <c r="F450" s="433"/>
      <c r="G450" s="434"/>
      <c r="H450" s="434"/>
      <c r="I450" s="433"/>
      <c r="J450" s="433"/>
      <c r="K450" s="433"/>
      <c r="L450" s="434"/>
      <c r="M450" s="434"/>
      <c r="N450" s="434"/>
      <c r="O450" s="434"/>
      <c r="P450" s="434"/>
      <c r="Q450" s="434"/>
      <c r="R450" s="434"/>
      <c r="S450" s="434"/>
      <c r="T450" s="434"/>
      <c r="U450" s="434"/>
      <c r="V450" s="435"/>
    </row>
    <row r="451" spans="1:23" ht="36" customHeight="1" thickBot="1" x14ac:dyDescent="0.4">
      <c r="A451" s="155" t="s">
        <v>9</v>
      </c>
      <c r="B451" s="1317" t="s">
        <v>104</v>
      </c>
      <c r="C451" s="1318"/>
      <c r="E451" s="1312" t="s">
        <v>294</v>
      </c>
      <c r="F451" s="1314"/>
      <c r="G451" s="1315">
        <f>VLOOKUP(B451,'EXTRAUrbano.Piano inv. forn '!$D$41:$AB$76,3,FALSE)</f>
        <v>0</v>
      </c>
      <c r="H451" s="1316"/>
      <c r="I451" s="104"/>
      <c r="J451" s="1312" t="s">
        <v>295</v>
      </c>
      <c r="K451" s="1313"/>
      <c r="L451" s="1314"/>
      <c r="M451" s="1315">
        <f>VLOOKUP(B451,'EXTRAUrbano.Piano inv. forn '!$D$41:$AB$76,4,FALSE)</f>
        <v>0</v>
      </c>
      <c r="N451" s="1316"/>
      <c r="P451" s="162" t="s">
        <v>296</v>
      </c>
      <c r="Q451" s="436"/>
      <c r="S451" s="163" t="s">
        <v>297</v>
      </c>
      <c r="T451" s="1171"/>
      <c r="U451" s="1173"/>
      <c r="V451" s="437"/>
    </row>
    <row r="452" spans="1:23" ht="13.5" customHeight="1" thickBot="1" x14ac:dyDescent="0.4">
      <c r="A452" s="133"/>
      <c r="B452" s="114"/>
      <c r="C452" s="114"/>
      <c r="E452" s="115"/>
      <c r="F452" s="115"/>
      <c r="G452" s="116"/>
      <c r="H452" s="116"/>
      <c r="I452" s="104"/>
      <c r="J452" s="115"/>
      <c r="K452" s="115"/>
      <c r="L452" s="115"/>
      <c r="M452" s="116"/>
      <c r="N452" s="116"/>
      <c r="P452" s="117"/>
      <c r="S452" s="113"/>
      <c r="T452" s="431"/>
      <c r="V452" s="134"/>
      <c r="W452" s="431"/>
    </row>
    <row r="453" spans="1:23" ht="33.75" customHeight="1" thickBot="1" x14ac:dyDescent="0.4">
      <c r="A453" s="1343" t="s">
        <v>298</v>
      </c>
      <c r="B453" s="1344"/>
      <c r="C453" s="1344"/>
      <c r="D453" s="1345"/>
      <c r="E453" s="1346">
        <f>VLOOKUP(B451,'EXTRAUrbano.Piano inv. forn '!$D$41:$AB$76,17,FALSE)</f>
        <v>0</v>
      </c>
      <c r="F453" s="1347"/>
      <c r="G453" s="1347"/>
      <c r="H453" s="1348"/>
      <c r="I453" s="104"/>
      <c r="J453" s="1343" t="s">
        <v>53</v>
      </c>
      <c r="K453" s="1353"/>
      <c r="L453" s="1344"/>
      <c r="M453" s="1346">
        <f>VLOOKUP(B451,'EXTRAUrbano.Piano inv. forn '!$D$41:$AB$76,19,FALSE)</f>
        <v>0</v>
      </c>
      <c r="N453" s="1348"/>
      <c r="O453" s="130"/>
      <c r="P453" s="161" t="s">
        <v>299</v>
      </c>
      <c r="Q453" s="135">
        <f>M453+E453</f>
        <v>0</v>
      </c>
      <c r="S453" s="163" t="s">
        <v>300</v>
      </c>
      <c r="T453" s="1171"/>
      <c r="U453" s="1173"/>
      <c r="V453" s="134"/>
      <c r="W453" s="431"/>
    </row>
    <row r="454" spans="1:23" ht="33.75" customHeight="1" thickBot="1" x14ac:dyDescent="0.4">
      <c r="A454" s="136"/>
      <c r="B454" s="137"/>
      <c r="C454" s="137"/>
      <c r="D454" s="137"/>
      <c r="E454" s="138"/>
      <c r="F454" s="138"/>
      <c r="G454" s="138"/>
      <c r="H454" s="138"/>
      <c r="I454" s="104"/>
      <c r="J454" s="115"/>
      <c r="K454" s="115"/>
      <c r="L454" s="115"/>
      <c r="M454" s="138"/>
      <c r="N454" s="138"/>
      <c r="O454" s="130"/>
      <c r="P454" s="113"/>
      <c r="Q454" s="130"/>
      <c r="S454" s="113"/>
      <c r="T454" s="114"/>
      <c r="U454" s="114"/>
      <c r="V454" s="134"/>
      <c r="W454" s="431"/>
    </row>
    <row r="455" spans="1:23" s="166" customFormat="1" ht="72" customHeight="1" x14ac:dyDescent="0.35">
      <c r="A455" s="1326" t="s">
        <v>301</v>
      </c>
      <c r="B455" s="1328" t="s">
        <v>302</v>
      </c>
      <c r="C455" s="1328" t="s">
        <v>303</v>
      </c>
      <c r="D455" s="156" t="s">
        <v>304</v>
      </c>
      <c r="E455" s="157" t="s">
        <v>305</v>
      </c>
      <c r="F455" s="156" t="s">
        <v>306</v>
      </c>
      <c r="G455" s="156" t="s">
        <v>307</v>
      </c>
      <c r="H455" s="158" t="s">
        <v>268</v>
      </c>
      <c r="I455" s="158" t="s">
        <v>308</v>
      </c>
      <c r="J455" s="158" t="s">
        <v>309</v>
      </c>
      <c r="K455" s="158" t="s">
        <v>818</v>
      </c>
      <c r="L455" s="158" t="s">
        <v>310</v>
      </c>
      <c r="M455" s="158" t="s">
        <v>311</v>
      </c>
      <c r="N455" s="158" t="s">
        <v>312</v>
      </c>
      <c r="O455" s="158" t="s">
        <v>313</v>
      </c>
      <c r="P455" s="158" t="s">
        <v>314</v>
      </c>
      <c r="Q455" s="158" t="s">
        <v>315</v>
      </c>
      <c r="R455" s="158" t="s">
        <v>316</v>
      </c>
      <c r="S455" s="158" t="s">
        <v>317</v>
      </c>
      <c r="T455" s="158" t="s">
        <v>819</v>
      </c>
      <c r="U455" s="159" t="s">
        <v>319</v>
      </c>
      <c r="V455" s="438"/>
    </row>
    <row r="456" spans="1:23" s="166" customFormat="1" ht="36.5" thickBot="1" x14ac:dyDescent="0.4">
      <c r="A456" s="1351"/>
      <c r="B456" s="1352"/>
      <c r="C456" s="1352"/>
      <c r="D456" s="160" t="s">
        <v>320</v>
      </c>
      <c r="E456" s="160" t="s">
        <v>333</v>
      </c>
      <c r="F456" s="160" t="s">
        <v>322</v>
      </c>
      <c r="G456" s="160" t="s">
        <v>322</v>
      </c>
      <c r="H456" s="160" t="s">
        <v>28</v>
      </c>
      <c r="I456" s="160" t="s">
        <v>334</v>
      </c>
      <c r="J456" s="160" t="s">
        <v>323</v>
      </c>
      <c r="K456" s="160" t="s">
        <v>324</v>
      </c>
      <c r="L456" s="160" t="s">
        <v>324</v>
      </c>
      <c r="M456" s="160" t="s">
        <v>325</v>
      </c>
      <c r="N456" s="160" t="s">
        <v>324</v>
      </c>
      <c r="O456" s="160" t="s">
        <v>326</v>
      </c>
      <c r="P456" s="160" t="s">
        <v>820</v>
      </c>
      <c r="Q456" s="160" t="s">
        <v>327</v>
      </c>
      <c r="R456" s="160" t="s">
        <v>328</v>
      </c>
      <c r="S456" s="160" t="s">
        <v>329</v>
      </c>
      <c r="T456" s="160" t="s">
        <v>329</v>
      </c>
      <c r="U456" s="439"/>
      <c r="V456" s="438"/>
    </row>
    <row r="457" spans="1:23" ht="15" customHeight="1" x14ac:dyDescent="0.35">
      <c r="A457" s="1349" t="str">
        <f>B451</f>
        <v>Extra-urb.m.1</v>
      </c>
      <c r="B457" s="144">
        <v>1</v>
      </c>
      <c r="C457" s="185"/>
      <c r="D457" s="119"/>
      <c r="E457" s="119"/>
      <c r="F457" s="185"/>
      <c r="G457" s="440"/>
      <c r="H457" s="120"/>
      <c r="I457" s="441"/>
      <c r="J457" s="442"/>
      <c r="K457" s="442"/>
      <c r="L457" s="443"/>
      <c r="M457" s="441"/>
      <c r="N457" s="443"/>
      <c r="O457" s="148"/>
      <c r="P457" s="148"/>
      <c r="Q457" s="441"/>
      <c r="R457" s="441"/>
      <c r="S457" s="441"/>
      <c r="T457" s="441"/>
      <c r="U457" s="444"/>
      <c r="V457" s="437"/>
    </row>
    <row r="458" spans="1:23" x14ac:dyDescent="0.35">
      <c r="A458" s="1349"/>
      <c r="B458" s="145">
        <v>2</v>
      </c>
      <c r="C458" s="118"/>
      <c r="D458" s="112"/>
      <c r="E458" s="112"/>
      <c r="F458" s="118"/>
      <c r="G458" s="445"/>
      <c r="H458" s="118"/>
      <c r="I458" s="428"/>
      <c r="J458" s="446"/>
      <c r="K458" s="446"/>
      <c r="L458" s="447"/>
      <c r="M458" s="428"/>
      <c r="N458" s="447"/>
      <c r="O458" s="139"/>
      <c r="P458" s="139"/>
      <c r="Q458" s="428"/>
      <c r="R458" s="428" t="s">
        <v>330</v>
      </c>
      <c r="S458" s="428"/>
      <c r="T458" s="428"/>
      <c r="U458" s="448"/>
      <c r="V458" s="437"/>
    </row>
    <row r="459" spans="1:23" x14ac:dyDescent="0.35">
      <c r="A459" s="1349"/>
      <c r="B459" s="145">
        <v>3</v>
      </c>
      <c r="C459" s="118"/>
      <c r="D459" s="112"/>
      <c r="E459" s="112"/>
      <c r="F459" s="118"/>
      <c r="G459" s="445"/>
      <c r="H459" s="118"/>
      <c r="I459" s="428"/>
      <c r="J459" s="446"/>
      <c r="K459" s="446"/>
      <c r="L459" s="447"/>
      <c r="M459" s="428"/>
      <c r="N459" s="447"/>
      <c r="O459" s="139"/>
      <c r="P459" s="139"/>
      <c r="Q459" s="428"/>
      <c r="R459" s="428"/>
      <c r="S459" s="428"/>
      <c r="T459" s="428"/>
      <c r="U459" s="448"/>
      <c r="V459" s="437"/>
    </row>
    <row r="460" spans="1:23" x14ac:dyDescent="0.35">
      <c r="A460" s="1349"/>
      <c r="B460" s="145">
        <v>4</v>
      </c>
      <c r="C460" s="118"/>
      <c r="D460" s="112"/>
      <c r="E460" s="112"/>
      <c r="F460" s="118"/>
      <c r="G460" s="445"/>
      <c r="H460" s="118"/>
      <c r="I460" s="428"/>
      <c r="J460" s="446"/>
      <c r="K460" s="446"/>
      <c r="L460" s="447"/>
      <c r="M460" s="428"/>
      <c r="N460" s="447"/>
      <c r="O460" s="139"/>
      <c r="P460" s="139"/>
      <c r="Q460" s="428"/>
      <c r="R460" s="428"/>
      <c r="S460" s="428"/>
      <c r="T460" s="428"/>
      <c r="U460" s="448"/>
      <c r="V460" s="437"/>
    </row>
    <row r="461" spans="1:23" x14ac:dyDescent="0.35">
      <c r="A461" s="1349"/>
      <c r="B461" s="145">
        <v>5</v>
      </c>
      <c r="C461" s="118"/>
      <c r="D461" s="112"/>
      <c r="E461" s="112"/>
      <c r="F461" s="118"/>
      <c r="G461" s="445"/>
      <c r="H461" s="118"/>
      <c r="I461" s="428"/>
      <c r="J461" s="446"/>
      <c r="K461" s="446"/>
      <c r="L461" s="447"/>
      <c r="M461" s="428"/>
      <c r="N461" s="447"/>
      <c r="O461" s="139"/>
      <c r="P461" s="139"/>
      <c r="Q461" s="428"/>
      <c r="R461" s="428"/>
      <c r="S461" s="428"/>
      <c r="T461" s="428"/>
      <c r="U461" s="448"/>
      <c r="V461" s="437"/>
    </row>
    <row r="462" spans="1:23" x14ac:dyDescent="0.35">
      <c r="A462" s="1349"/>
      <c r="B462" s="145">
        <v>6</v>
      </c>
      <c r="C462" s="118"/>
      <c r="D462" s="112"/>
      <c r="E462" s="112"/>
      <c r="F462" s="118"/>
      <c r="G462" s="445"/>
      <c r="H462" s="118"/>
      <c r="I462" s="428"/>
      <c r="J462" s="446"/>
      <c r="K462" s="446"/>
      <c r="L462" s="447"/>
      <c r="M462" s="428"/>
      <c r="N462" s="447"/>
      <c r="O462" s="139"/>
      <c r="P462" s="139"/>
      <c r="Q462" s="428"/>
      <c r="R462" s="428"/>
      <c r="S462" s="428"/>
      <c r="T462" s="428"/>
      <c r="U462" s="448"/>
      <c r="V462" s="437"/>
    </row>
    <row r="463" spans="1:23" x14ac:dyDescent="0.35">
      <c r="A463" s="1349"/>
      <c r="B463" s="145">
        <v>7</v>
      </c>
      <c r="C463" s="118"/>
      <c r="D463" s="112"/>
      <c r="E463" s="112"/>
      <c r="F463" s="118"/>
      <c r="G463" s="445"/>
      <c r="H463" s="118"/>
      <c r="I463" s="428"/>
      <c r="J463" s="446"/>
      <c r="K463" s="446"/>
      <c r="L463" s="447"/>
      <c r="M463" s="428"/>
      <c r="N463" s="447"/>
      <c r="O463" s="139"/>
      <c r="P463" s="139"/>
      <c r="Q463" s="428"/>
      <c r="R463" s="428"/>
      <c r="S463" s="428"/>
      <c r="T463" s="428"/>
      <c r="U463" s="448"/>
      <c r="V463" s="437"/>
    </row>
    <row r="464" spans="1:23" x14ac:dyDescent="0.35">
      <c r="A464" s="1349"/>
      <c r="B464" s="145">
        <v>8</v>
      </c>
      <c r="C464" s="118"/>
      <c r="D464" s="112"/>
      <c r="E464" s="112"/>
      <c r="F464" s="118"/>
      <c r="G464" s="445"/>
      <c r="H464" s="118"/>
      <c r="I464" s="428"/>
      <c r="J464" s="446"/>
      <c r="K464" s="446"/>
      <c r="L464" s="447"/>
      <c r="M464" s="428"/>
      <c r="N464" s="447"/>
      <c r="O464" s="139"/>
      <c r="P464" s="139"/>
      <c r="Q464" s="428"/>
      <c r="R464" s="428"/>
      <c r="S464" s="428"/>
      <c r="T464" s="428"/>
      <c r="U464" s="448"/>
      <c r="V464" s="437"/>
    </row>
    <row r="465" spans="1:23" x14ac:dyDescent="0.35">
      <c r="A465" s="1349"/>
      <c r="B465" s="145">
        <v>9</v>
      </c>
      <c r="C465" s="118"/>
      <c r="D465" s="112"/>
      <c r="E465" s="112"/>
      <c r="F465" s="118"/>
      <c r="G465" s="445"/>
      <c r="H465" s="118"/>
      <c r="I465" s="428"/>
      <c r="J465" s="446"/>
      <c r="K465" s="446"/>
      <c r="L465" s="447"/>
      <c r="M465" s="428"/>
      <c r="N465" s="447"/>
      <c r="O465" s="139"/>
      <c r="P465" s="139"/>
      <c r="Q465" s="428"/>
      <c r="R465" s="428"/>
      <c r="S465" s="428"/>
      <c r="T465" s="428"/>
      <c r="U465" s="448"/>
      <c r="V465" s="437"/>
    </row>
    <row r="466" spans="1:23" ht="15" thickBot="1" x14ac:dyDescent="0.4">
      <c r="A466" s="1350"/>
      <c r="B466" s="146">
        <v>10</v>
      </c>
      <c r="C466" s="132"/>
      <c r="D466" s="131"/>
      <c r="E466" s="131"/>
      <c r="F466" s="132"/>
      <c r="G466" s="449"/>
      <c r="H466" s="132"/>
      <c r="I466" s="450"/>
      <c r="J466" s="451"/>
      <c r="K466" s="451"/>
      <c r="L466" s="452"/>
      <c r="M466" s="450"/>
      <c r="N466" s="452"/>
      <c r="O466" s="140"/>
      <c r="P466" s="140"/>
      <c r="Q466" s="450"/>
      <c r="R466" s="450"/>
      <c r="S466" s="450"/>
      <c r="T466" s="450"/>
      <c r="U466" s="453"/>
      <c r="V466" s="437"/>
    </row>
    <row r="467" spans="1:23" ht="25" thickBot="1" x14ac:dyDescent="0.4">
      <c r="A467" s="564"/>
      <c r="C467" s="565"/>
      <c r="D467" s="566"/>
      <c r="E467" s="424" t="s">
        <v>331</v>
      </c>
      <c r="F467" s="425">
        <f>COUNTA(F457:F466)</f>
        <v>0</v>
      </c>
      <c r="G467" s="426">
        <f>COUNTA(G457:G466)</f>
        <v>0</v>
      </c>
      <c r="H467" s="565"/>
      <c r="I467" s="431"/>
      <c r="J467" s="567"/>
      <c r="K467" s="567"/>
      <c r="L467" s="568"/>
      <c r="M467" s="1354" t="s">
        <v>563</v>
      </c>
      <c r="N467" s="1355"/>
      <c r="O467" s="747">
        <f>SUM(O457:O466)</f>
        <v>0</v>
      </c>
      <c r="P467" s="748">
        <f>SUM(P457:P466)</f>
        <v>0</v>
      </c>
      <c r="Q467" s="431"/>
      <c r="S467" s="113"/>
      <c r="T467" s="117"/>
      <c r="U467" s="531"/>
      <c r="V467" s="455"/>
    </row>
    <row r="468" spans="1:23" ht="15" thickBot="1" x14ac:dyDescent="0.4">
      <c r="A468" s="456"/>
      <c r="B468" s="457"/>
      <c r="C468" s="407"/>
      <c r="D468" s="407"/>
      <c r="E468" s="407"/>
      <c r="F468" s="457"/>
      <c r="G468" s="407"/>
      <c r="H468" s="407"/>
      <c r="I468" s="457"/>
      <c r="J468" s="457"/>
      <c r="K468" s="457"/>
      <c r="L468" s="407"/>
      <c r="M468" s="407"/>
      <c r="N468" s="407"/>
      <c r="O468" s="407"/>
      <c r="P468" s="407"/>
      <c r="Q468" s="407"/>
      <c r="R468" s="407"/>
      <c r="S468" s="407"/>
      <c r="T468" s="458"/>
      <c r="U468" s="407"/>
      <c r="V468" s="459"/>
    </row>
    <row r="469" spans="1:23" ht="15" thickBot="1" x14ac:dyDescent="0.4">
      <c r="A469" s="432"/>
      <c r="B469" s="433"/>
      <c r="C469" s="434"/>
      <c r="D469" s="434"/>
      <c r="E469" s="434"/>
      <c r="F469" s="433"/>
      <c r="G469" s="434"/>
      <c r="H469" s="434"/>
      <c r="I469" s="433"/>
      <c r="J469" s="433"/>
      <c r="K469" s="433"/>
      <c r="L469" s="434"/>
      <c r="M469" s="434"/>
      <c r="N469" s="434"/>
      <c r="O469" s="434"/>
      <c r="P469" s="434"/>
      <c r="Q469" s="434"/>
      <c r="R469" s="434"/>
      <c r="S469" s="434"/>
      <c r="T469" s="434"/>
      <c r="U469" s="434"/>
      <c r="V469" s="435"/>
    </row>
    <row r="470" spans="1:23" ht="36" customHeight="1" thickBot="1" x14ac:dyDescent="0.4">
      <c r="A470" s="155" t="s">
        <v>9</v>
      </c>
      <c r="B470" s="1317" t="s">
        <v>104</v>
      </c>
      <c r="C470" s="1318"/>
      <c r="E470" s="1312" t="s">
        <v>294</v>
      </c>
      <c r="F470" s="1314"/>
      <c r="G470" s="1315">
        <f>VLOOKUP(B470,'EXTRAUrbano.Piano inv. forn '!$D$41:$AB$76,3,FALSE)</f>
        <v>0</v>
      </c>
      <c r="H470" s="1316"/>
      <c r="I470" s="104"/>
      <c r="J470" s="1312" t="s">
        <v>295</v>
      </c>
      <c r="K470" s="1313"/>
      <c r="L470" s="1314"/>
      <c r="M470" s="1315">
        <f>VLOOKUP(B470,'EXTRAUrbano.Piano inv. forn '!$D$41:$AB$76,4,FALSE)</f>
        <v>0</v>
      </c>
      <c r="N470" s="1316"/>
      <c r="P470" s="162" t="s">
        <v>296</v>
      </c>
      <c r="Q470" s="436"/>
      <c r="S470" s="163" t="s">
        <v>297</v>
      </c>
      <c r="T470" s="1171"/>
      <c r="U470" s="1173"/>
      <c r="V470" s="437"/>
    </row>
    <row r="471" spans="1:23" ht="13.5" customHeight="1" thickBot="1" x14ac:dyDescent="0.4">
      <c r="A471" s="133"/>
      <c r="B471" s="114"/>
      <c r="C471" s="114"/>
      <c r="E471" s="115"/>
      <c r="F471" s="115"/>
      <c r="G471" s="116"/>
      <c r="H471" s="116"/>
      <c r="I471" s="104"/>
      <c r="J471" s="115"/>
      <c r="K471" s="115"/>
      <c r="L471" s="115"/>
      <c r="M471" s="116"/>
      <c r="N471" s="116"/>
      <c r="P471" s="117"/>
      <c r="S471" s="113"/>
      <c r="T471" s="431"/>
      <c r="V471" s="134"/>
      <c r="W471" s="431"/>
    </row>
    <row r="472" spans="1:23" ht="33.75" customHeight="1" thickBot="1" x14ac:dyDescent="0.4">
      <c r="A472" s="1343" t="s">
        <v>298</v>
      </c>
      <c r="B472" s="1344"/>
      <c r="C472" s="1344"/>
      <c r="D472" s="1345"/>
      <c r="E472" s="1346">
        <f>VLOOKUP(B470,'EXTRAUrbano.Piano inv. forn '!$D$41:$AB$76,17,FALSE)</f>
        <v>0</v>
      </c>
      <c r="F472" s="1347"/>
      <c r="G472" s="1347"/>
      <c r="H472" s="1348"/>
      <c r="I472" s="104"/>
      <c r="J472" s="1343" t="s">
        <v>53</v>
      </c>
      <c r="K472" s="1353"/>
      <c r="L472" s="1344"/>
      <c r="M472" s="1346">
        <f>VLOOKUP(B470,'EXTRAUrbano.Piano inv. forn '!$D$41:$AB$76,19,FALSE)</f>
        <v>0</v>
      </c>
      <c r="N472" s="1348"/>
      <c r="O472" s="130"/>
      <c r="P472" s="161" t="s">
        <v>299</v>
      </c>
      <c r="Q472" s="135">
        <f>M472+E472</f>
        <v>0</v>
      </c>
      <c r="S472" s="163" t="s">
        <v>300</v>
      </c>
      <c r="T472" s="1171"/>
      <c r="U472" s="1173"/>
      <c r="V472" s="134"/>
      <c r="W472" s="431"/>
    </row>
    <row r="473" spans="1:23" ht="33.75" customHeight="1" thickBot="1" x14ac:dyDescent="0.4">
      <c r="A473" s="136"/>
      <c r="B473" s="137"/>
      <c r="C473" s="137"/>
      <c r="D473" s="137"/>
      <c r="E473" s="138"/>
      <c r="F473" s="138"/>
      <c r="G473" s="138"/>
      <c r="H473" s="138"/>
      <c r="I473" s="104"/>
      <c r="J473" s="115"/>
      <c r="K473" s="115"/>
      <c r="L473" s="115"/>
      <c r="M473" s="138"/>
      <c r="N473" s="138"/>
      <c r="O473" s="130"/>
      <c r="P473" s="113"/>
      <c r="Q473" s="130"/>
      <c r="S473" s="113"/>
      <c r="T473" s="114"/>
      <c r="U473" s="114"/>
      <c r="V473" s="134"/>
      <c r="W473" s="431"/>
    </row>
    <row r="474" spans="1:23" s="166" customFormat="1" ht="72" customHeight="1" x14ac:dyDescent="0.35">
      <c r="A474" s="1326" t="s">
        <v>301</v>
      </c>
      <c r="B474" s="1328" t="s">
        <v>302</v>
      </c>
      <c r="C474" s="1328" t="s">
        <v>303</v>
      </c>
      <c r="D474" s="156" t="s">
        <v>304</v>
      </c>
      <c r="E474" s="157" t="s">
        <v>305</v>
      </c>
      <c r="F474" s="156" t="s">
        <v>306</v>
      </c>
      <c r="G474" s="156" t="s">
        <v>307</v>
      </c>
      <c r="H474" s="158" t="s">
        <v>268</v>
      </c>
      <c r="I474" s="158" t="s">
        <v>308</v>
      </c>
      <c r="J474" s="158" t="s">
        <v>309</v>
      </c>
      <c r="K474" s="158" t="s">
        <v>818</v>
      </c>
      <c r="L474" s="158" t="s">
        <v>310</v>
      </c>
      <c r="M474" s="158" t="s">
        <v>311</v>
      </c>
      <c r="N474" s="158" t="s">
        <v>312</v>
      </c>
      <c r="O474" s="158" t="s">
        <v>313</v>
      </c>
      <c r="P474" s="158" t="s">
        <v>314</v>
      </c>
      <c r="Q474" s="158" t="s">
        <v>315</v>
      </c>
      <c r="R474" s="158" t="s">
        <v>316</v>
      </c>
      <c r="S474" s="158" t="s">
        <v>317</v>
      </c>
      <c r="T474" s="158" t="s">
        <v>819</v>
      </c>
      <c r="U474" s="159" t="s">
        <v>319</v>
      </c>
      <c r="V474" s="438"/>
    </row>
    <row r="475" spans="1:23" s="166" customFormat="1" ht="36.5" thickBot="1" x14ac:dyDescent="0.4">
      <c r="A475" s="1351"/>
      <c r="B475" s="1352"/>
      <c r="C475" s="1352"/>
      <c r="D475" s="160" t="s">
        <v>320</v>
      </c>
      <c r="E475" s="160" t="s">
        <v>333</v>
      </c>
      <c r="F475" s="160" t="s">
        <v>322</v>
      </c>
      <c r="G475" s="160" t="s">
        <v>322</v>
      </c>
      <c r="H475" s="160" t="s">
        <v>28</v>
      </c>
      <c r="I475" s="160" t="s">
        <v>334</v>
      </c>
      <c r="J475" s="160" t="s">
        <v>323</v>
      </c>
      <c r="K475" s="160" t="s">
        <v>324</v>
      </c>
      <c r="L475" s="160" t="s">
        <v>324</v>
      </c>
      <c r="M475" s="160" t="s">
        <v>325</v>
      </c>
      <c r="N475" s="160" t="s">
        <v>324</v>
      </c>
      <c r="O475" s="160" t="s">
        <v>326</v>
      </c>
      <c r="P475" s="160" t="s">
        <v>820</v>
      </c>
      <c r="Q475" s="160" t="s">
        <v>327</v>
      </c>
      <c r="R475" s="160" t="s">
        <v>328</v>
      </c>
      <c r="S475" s="160" t="s">
        <v>329</v>
      </c>
      <c r="T475" s="160" t="s">
        <v>329</v>
      </c>
      <c r="U475" s="439"/>
      <c r="V475" s="438"/>
    </row>
    <row r="476" spans="1:23" ht="15" customHeight="1" x14ac:dyDescent="0.35">
      <c r="A476" s="1349" t="str">
        <f>B470</f>
        <v>Extra-urb.m.1</v>
      </c>
      <c r="B476" s="144">
        <v>1</v>
      </c>
      <c r="C476" s="185"/>
      <c r="D476" s="119"/>
      <c r="E476" s="119"/>
      <c r="F476" s="185"/>
      <c r="G476" s="440"/>
      <c r="H476" s="120"/>
      <c r="I476" s="441"/>
      <c r="J476" s="442"/>
      <c r="K476" s="442"/>
      <c r="L476" s="443"/>
      <c r="M476" s="441"/>
      <c r="N476" s="443"/>
      <c r="O476" s="148"/>
      <c r="P476" s="148"/>
      <c r="Q476" s="441"/>
      <c r="R476" s="441"/>
      <c r="S476" s="441"/>
      <c r="T476" s="441"/>
      <c r="U476" s="444"/>
      <c r="V476" s="437"/>
    </row>
    <row r="477" spans="1:23" x14ac:dyDescent="0.35">
      <c r="A477" s="1349"/>
      <c r="B477" s="145">
        <v>2</v>
      </c>
      <c r="C477" s="118"/>
      <c r="D477" s="112"/>
      <c r="E477" s="112"/>
      <c r="F477" s="118"/>
      <c r="G477" s="445"/>
      <c r="H477" s="118"/>
      <c r="I477" s="428"/>
      <c r="J477" s="446"/>
      <c r="K477" s="446"/>
      <c r="L477" s="447"/>
      <c r="M477" s="428"/>
      <c r="N477" s="447"/>
      <c r="O477" s="139"/>
      <c r="P477" s="139"/>
      <c r="Q477" s="428"/>
      <c r="R477" s="428" t="s">
        <v>330</v>
      </c>
      <c r="S477" s="428"/>
      <c r="T477" s="428"/>
      <c r="U477" s="448"/>
      <c r="V477" s="437"/>
    </row>
    <row r="478" spans="1:23" x14ac:dyDescent="0.35">
      <c r="A478" s="1349"/>
      <c r="B478" s="145">
        <v>3</v>
      </c>
      <c r="C478" s="118"/>
      <c r="D478" s="112"/>
      <c r="E478" s="112"/>
      <c r="F478" s="118"/>
      <c r="G478" s="445"/>
      <c r="H478" s="118"/>
      <c r="I478" s="428"/>
      <c r="J478" s="446"/>
      <c r="K478" s="446"/>
      <c r="L478" s="447"/>
      <c r="M478" s="428"/>
      <c r="N478" s="447"/>
      <c r="O478" s="139"/>
      <c r="P478" s="139"/>
      <c r="Q478" s="428"/>
      <c r="R478" s="428"/>
      <c r="S478" s="428"/>
      <c r="T478" s="428"/>
      <c r="U478" s="448"/>
      <c r="V478" s="437"/>
    </row>
    <row r="479" spans="1:23" x14ac:dyDescent="0.35">
      <c r="A479" s="1349"/>
      <c r="B479" s="145">
        <v>4</v>
      </c>
      <c r="C479" s="118"/>
      <c r="D479" s="112"/>
      <c r="E479" s="112"/>
      <c r="F479" s="118"/>
      <c r="G479" s="445"/>
      <c r="H479" s="118"/>
      <c r="I479" s="428"/>
      <c r="J479" s="446"/>
      <c r="K479" s="446"/>
      <c r="L479" s="447"/>
      <c r="M479" s="428"/>
      <c r="N479" s="447"/>
      <c r="O479" s="139"/>
      <c r="P479" s="139"/>
      <c r="Q479" s="428"/>
      <c r="R479" s="428"/>
      <c r="S479" s="428"/>
      <c r="T479" s="428"/>
      <c r="U479" s="448"/>
      <c r="V479" s="437"/>
    </row>
    <row r="480" spans="1:23" x14ac:dyDescent="0.35">
      <c r="A480" s="1349"/>
      <c r="B480" s="145">
        <v>5</v>
      </c>
      <c r="C480" s="118"/>
      <c r="D480" s="112"/>
      <c r="E480" s="112"/>
      <c r="F480" s="118"/>
      <c r="G480" s="445"/>
      <c r="H480" s="118"/>
      <c r="I480" s="428"/>
      <c r="J480" s="446"/>
      <c r="K480" s="446"/>
      <c r="L480" s="447"/>
      <c r="M480" s="428"/>
      <c r="N480" s="447"/>
      <c r="O480" s="139"/>
      <c r="P480" s="139"/>
      <c r="Q480" s="428"/>
      <c r="R480" s="428"/>
      <c r="S480" s="428"/>
      <c r="T480" s="428"/>
      <c r="U480" s="448"/>
      <c r="V480" s="437"/>
    </row>
    <row r="481" spans="1:23" x14ac:dyDescent="0.35">
      <c r="A481" s="1349"/>
      <c r="B481" s="145">
        <v>6</v>
      </c>
      <c r="C481" s="118"/>
      <c r="D481" s="112"/>
      <c r="E481" s="112"/>
      <c r="F481" s="118"/>
      <c r="G481" s="445"/>
      <c r="H481" s="118"/>
      <c r="I481" s="428"/>
      <c r="J481" s="446"/>
      <c r="K481" s="446"/>
      <c r="L481" s="447"/>
      <c r="M481" s="428"/>
      <c r="N481" s="447"/>
      <c r="O481" s="139"/>
      <c r="P481" s="139"/>
      <c r="Q481" s="428"/>
      <c r="R481" s="428"/>
      <c r="S481" s="428"/>
      <c r="T481" s="428"/>
      <c r="U481" s="448"/>
      <c r="V481" s="437"/>
    </row>
    <row r="482" spans="1:23" x14ac:dyDescent="0.35">
      <c r="A482" s="1349"/>
      <c r="B482" s="145">
        <v>7</v>
      </c>
      <c r="C482" s="118"/>
      <c r="D482" s="112"/>
      <c r="E482" s="112"/>
      <c r="F482" s="118"/>
      <c r="G482" s="445"/>
      <c r="H482" s="118"/>
      <c r="I482" s="428"/>
      <c r="J482" s="446"/>
      <c r="K482" s="446"/>
      <c r="L482" s="447"/>
      <c r="M482" s="428"/>
      <c r="N482" s="447"/>
      <c r="O482" s="139"/>
      <c r="P482" s="139"/>
      <c r="Q482" s="428"/>
      <c r="R482" s="428"/>
      <c r="S482" s="428"/>
      <c r="T482" s="428"/>
      <c r="U482" s="448"/>
      <c r="V482" s="437"/>
    </row>
    <row r="483" spans="1:23" x14ac:dyDescent="0.35">
      <c r="A483" s="1349"/>
      <c r="B483" s="145">
        <v>8</v>
      </c>
      <c r="C483" s="118"/>
      <c r="D483" s="112"/>
      <c r="E483" s="112"/>
      <c r="F483" s="118"/>
      <c r="G483" s="445"/>
      <c r="H483" s="118"/>
      <c r="I483" s="428"/>
      <c r="J483" s="446"/>
      <c r="K483" s="446"/>
      <c r="L483" s="447"/>
      <c r="M483" s="428"/>
      <c r="N483" s="447"/>
      <c r="O483" s="139"/>
      <c r="P483" s="139"/>
      <c r="Q483" s="428"/>
      <c r="R483" s="428"/>
      <c r="S483" s="428"/>
      <c r="T483" s="428"/>
      <c r="U483" s="448"/>
      <c r="V483" s="437"/>
    </row>
    <row r="484" spans="1:23" x14ac:dyDescent="0.35">
      <c r="A484" s="1349"/>
      <c r="B484" s="145">
        <v>9</v>
      </c>
      <c r="C484" s="118"/>
      <c r="D484" s="112"/>
      <c r="E484" s="112"/>
      <c r="F484" s="118"/>
      <c r="G484" s="445"/>
      <c r="H484" s="118"/>
      <c r="I484" s="428"/>
      <c r="J484" s="446"/>
      <c r="K484" s="446"/>
      <c r="L484" s="447"/>
      <c r="M484" s="428"/>
      <c r="N484" s="447"/>
      <c r="O484" s="139"/>
      <c r="P484" s="139"/>
      <c r="Q484" s="428"/>
      <c r="R484" s="428"/>
      <c r="S484" s="428"/>
      <c r="T484" s="428"/>
      <c r="U484" s="448"/>
      <c r="V484" s="437"/>
    </row>
    <row r="485" spans="1:23" ht="15" thickBot="1" x14ac:dyDescent="0.4">
      <c r="A485" s="1350"/>
      <c r="B485" s="146">
        <v>10</v>
      </c>
      <c r="C485" s="132"/>
      <c r="D485" s="131"/>
      <c r="E485" s="131"/>
      <c r="F485" s="132"/>
      <c r="G485" s="449"/>
      <c r="H485" s="132"/>
      <c r="I485" s="450"/>
      <c r="J485" s="451"/>
      <c r="K485" s="451"/>
      <c r="L485" s="452"/>
      <c r="M485" s="450"/>
      <c r="N485" s="452"/>
      <c r="O485" s="140"/>
      <c r="P485" s="140"/>
      <c r="Q485" s="450"/>
      <c r="R485" s="450"/>
      <c r="S485" s="450"/>
      <c r="T485" s="450"/>
      <c r="U485" s="453"/>
      <c r="V485" s="437"/>
    </row>
    <row r="486" spans="1:23" ht="25" thickBot="1" x14ac:dyDescent="0.4">
      <c r="A486" s="564"/>
      <c r="C486" s="565"/>
      <c r="D486" s="566"/>
      <c r="E486" s="424" t="s">
        <v>331</v>
      </c>
      <c r="F486" s="425">
        <f>COUNTA(F476:F485)</f>
        <v>0</v>
      </c>
      <c r="G486" s="426">
        <f>COUNTA(G476:G485)</f>
        <v>0</v>
      </c>
      <c r="H486" s="565"/>
      <c r="I486" s="431"/>
      <c r="J486" s="567"/>
      <c r="K486" s="567"/>
      <c r="L486" s="568"/>
      <c r="M486" s="1354" t="s">
        <v>563</v>
      </c>
      <c r="N486" s="1355"/>
      <c r="O486" s="747">
        <f>SUM(O476:O485)</f>
        <v>0</v>
      </c>
      <c r="P486" s="748">
        <f>SUM(P476:P485)</f>
        <v>0</v>
      </c>
      <c r="Q486" s="431"/>
      <c r="S486" s="113"/>
      <c r="T486" s="117"/>
      <c r="U486" s="531"/>
      <c r="V486" s="455"/>
    </row>
    <row r="487" spans="1:23" ht="15" thickBot="1" x14ac:dyDescent="0.4">
      <c r="A487" s="456"/>
      <c r="B487" s="457"/>
      <c r="C487" s="407"/>
      <c r="D487" s="407"/>
      <c r="E487" s="407"/>
      <c r="F487" s="457"/>
      <c r="G487" s="407"/>
      <c r="H487" s="407"/>
      <c r="I487" s="457"/>
      <c r="J487" s="457"/>
      <c r="K487" s="457"/>
      <c r="L487" s="407"/>
      <c r="M487" s="407"/>
      <c r="N487" s="407"/>
      <c r="O487" s="407"/>
      <c r="P487" s="407"/>
      <c r="Q487" s="407"/>
      <c r="R487" s="407"/>
      <c r="S487" s="407"/>
      <c r="T487" s="458"/>
      <c r="U487" s="407"/>
      <c r="V487" s="459"/>
    </row>
    <row r="488" spans="1:23" ht="15" thickBot="1" x14ac:dyDescent="0.4">
      <c r="A488" s="432"/>
      <c r="B488" s="433"/>
      <c r="C488" s="434"/>
      <c r="D488" s="434"/>
      <c r="E488" s="434"/>
      <c r="F488" s="433"/>
      <c r="G488" s="434"/>
      <c r="H488" s="434"/>
      <c r="I488" s="433"/>
      <c r="J488" s="433"/>
      <c r="K488" s="433"/>
      <c r="L488" s="434"/>
      <c r="M488" s="434"/>
      <c r="N488" s="434"/>
      <c r="O488" s="434"/>
      <c r="P488" s="434"/>
      <c r="Q488" s="434"/>
      <c r="R488" s="434"/>
      <c r="S488" s="434"/>
      <c r="T488" s="434"/>
      <c r="U488" s="434"/>
      <c r="V488" s="435"/>
    </row>
    <row r="489" spans="1:23" ht="36" customHeight="1" thickBot="1" x14ac:dyDescent="0.4">
      <c r="A489" s="155" t="s">
        <v>9</v>
      </c>
      <c r="B489" s="1317" t="s">
        <v>104</v>
      </c>
      <c r="C489" s="1318"/>
      <c r="E489" s="1312" t="s">
        <v>294</v>
      </c>
      <c r="F489" s="1314"/>
      <c r="G489" s="1315">
        <f>VLOOKUP(B489,'EXTRAUrbano.Piano inv. forn '!$D$41:$AB$76,3,FALSE)</f>
        <v>0</v>
      </c>
      <c r="H489" s="1316"/>
      <c r="I489" s="104"/>
      <c r="J489" s="1312" t="s">
        <v>295</v>
      </c>
      <c r="K489" s="1313"/>
      <c r="L489" s="1314"/>
      <c r="M489" s="1315">
        <f>VLOOKUP(B489,'EXTRAUrbano.Piano inv. forn '!$D$41:$AB$76,4,FALSE)</f>
        <v>0</v>
      </c>
      <c r="N489" s="1316"/>
      <c r="P489" s="162" t="s">
        <v>296</v>
      </c>
      <c r="Q489" s="436"/>
      <c r="S489" s="163" t="s">
        <v>297</v>
      </c>
      <c r="T489" s="1171"/>
      <c r="U489" s="1173"/>
      <c r="V489" s="437"/>
    </row>
    <row r="490" spans="1:23" ht="13.5" customHeight="1" thickBot="1" x14ac:dyDescent="0.4">
      <c r="A490" s="133"/>
      <c r="B490" s="114"/>
      <c r="C490" s="114"/>
      <c r="E490" s="115"/>
      <c r="F490" s="115"/>
      <c r="G490" s="116"/>
      <c r="H490" s="116"/>
      <c r="I490" s="104"/>
      <c r="J490" s="115"/>
      <c r="K490" s="115"/>
      <c r="L490" s="115"/>
      <c r="M490" s="116"/>
      <c r="N490" s="116"/>
      <c r="P490" s="117"/>
      <c r="S490" s="113"/>
      <c r="T490" s="431"/>
      <c r="V490" s="134"/>
      <c r="W490" s="431"/>
    </row>
    <row r="491" spans="1:23" ht="33.75" customHeight="1" thickBot="1" x14ac:dyDescent="0.4">
      <c r="A491" s="1343" t="s">
        <v>298</v>
      </c>
      <c r="B491" s="1344"/>
      <c r="C491" s="1344"/>
      <c r="D491" s="1345"/>
      <c r="E491" s="1346">
        <f>VLOOKUP(B489,'EXTRAUrbano.Piano inv. forn '!$D$41:$AB$76,17,FALSE)</f>
        <v>0</v>
      </c>
      <c r="F491" s="1347"/>
      <c r="G491" s="1347"/>
      <c r="H491" s="1348"/>
      <c r="I491" s="104"/>
      <c r="J491" s="1343" t="s">
        <v>53</v>
      </c>
      <c r="K491" s="1353"/>
      <c r="L491" s="1344"/>
      <c r="M491" s="1346">
        <f>VLOOKUP(B489,'EXTRAUrbano.Piano inv. forn '!$D$41:$AB$76,19,FALSE)</f>
        <v>0</v>
      </c>
      <c r="N491" s="1348"/>
      <c r="O491" s="130"/>
      <c r="P491" s="161" t="s">
        <v>299</v>
      </c>
      <c r="Q491" s="135">
        <f>M491+E491</f>
        <v>0</v>
      </c>
      <c r="S491" s="163" t="s">
        <v>300</v>
      </c>
      <c r="T491" s="1171"/>
      <c r="U491" s="1173"/>
      <c r="V491" s="134"/>
      <c r="W491" s="431"/>
    </row>
    <row r="492" spans="1:23" ht="33.75" customHeight="1" thickBot="1" x14ac:dyDescent="0.4">
      <c r="A492" s="136"/>
      <c r="B492" s="137"/>
      <c r="C492" s="137"/>
      <c r="D492" s="137"/>
      <c r="E492" s="138"/>
      <c r="F492" s="138"/>
      <c r="G492" s="138"/>
      <c r="H492" s="138"/>
      <c r="I492" s="104"/>
      <c r="J492" s="115"/>
      <c r="K492" s="115"/>
      <c r="L492" s="115"/>
      <c r="M492" s="138"/>
      <c r="N492" s="138"/>
      <c r="O492" s="130"/>
      <c r="P492" s="113"/>
      <c r="Q492" s="130"/>
      <c r="S492" s="113"/>
      <c r="T492" s="114"/>
      <c r="U492" s="114"/>
      <c r="V492" s="134"/>
      <c r="W492" s="431"/>
    </row>
    <row r="493" spans="1:23" s="166" customFormat="1" ht="72" customHeight="1" x14ac:dyDescent="0.35">
      <c r="A493" s="1326" t="s">
        <v>301</v>
      </c>
      <c r="B493" s="1328" t="s">
        <v>302</v>
      </c>
      <c r="C493" s="1328" t="s">
        <v>303</v>
      </c>
      <c r="D493" s="156" t="s">
        <v>304</v>
      </c>
      <c r="E493" s="157" t="s">
        <v>305</v>
      </c>
      <c r="F493" s="156" t="s">
        <v>306</v>
      </c>
      <c r="G493" s="156" t="s">
        <v>307</v>
      </c>
      <c r="H493" s="158" t="s">
        <v>268</v>
      </c>
      <c r="I493" s="158" t="s">
        <v>308</v>
      </c>
      <c r="J493" s="158" t="s">
        <v>309</v>
      </c>
      <c r="K493" s="158" t="s">
        <v>818</v>
      </c>
      <c r="L493" s="158" t="s">
        <v>310</v>
      </c>
      <c r="M493" s="158" t="s">
        <v>311</v>
      </c>
      <c r="N493" s="158" t="s">
        <v>312</v>
      </c>
      <c r="O493" s="158" t="s">
        <v>313</v>
      </c>
      <c r="P493" s="158" t="s">
        <v>314</v>
      </c>
      <c r="Q493" s="158" t="s">
        <v>315</v>
      </c>
      <c r="R493" s="158" t="s">
        <v>316</v>
      </c>
      <c r="S493" s="158" t="s">
        <v>317</v>
      </c>
      <c r="T493" s="158" t="s">
        <v>819</v>
      </c>
      <c r="U493" s="159" t="s">
        <v>319</v>
      </c>
      <c r="V493" s="438"/>
    </row>
    <row r="494" spans="1:23" s="166" customFormat="1" ht="36.5" thickBot="1" x14ac:dyDescent="0.4">
      <c r="A494" s="1351"/>
      <c r="B494" s="1352"/>
      <c r="C494" s="1352"/>
      <c r="D494" s="160" t="s">
        <v>320</v>
      </c>
      <c r="E494" s="160" t="s">
        <v>333</v>
      </c>
      <c r="F494" s="160" t="s">
        <v>322</v>
      </c>
      <c r="G494" s="160" t="s">
        <v>322</v>
      </c>
      <c r="H494" s="160" t="s">
        <v>28</v>
      </c>
      <c r="I494" s="160" t="s">
        <v>334</v>
      </c>
      <c r="J494" s="160" t="s">
        <v>323</v>
      </c>
      <c r="K494" s="160" t="s">
        <v>324</v>
      </c>
      <c r="L494" s="160" t="s">
        <v>324</v>
      </c>
      <c r="M494" s="160" t="s">
        <v>325</v>
      </c>
      <c r="N494" s="160" t="s">
        <v>324</v>
      </c>
      <c r="O494" s="160" t="s">
        <v>326</v>
      </c>
      <c r="P494" s="160" t="s">
        <v>820</v>
      </c>
      <c r="Q494" s="160" t="s">
        <v>327</v>
      </c>
      <c r="R494" s="160" t="s">
        <v>328</v>
      </c>
      <c r="S494" s="160" t="s">
        <v>329</v>
      </c>
      <c r="T494" s="160" t="s">
        <v>329</v>
      </c>
      <c r="U494" s="439"/>
      <c r="V494" s="438"/>
    </row>
    <row r="495" spans="1:23" ht="15" customHeight="1" x14ac:dyDescent="0.35">
      <c r="A495" s="1349" t="str">
        <f>B489</f>
        <v>Extra-urb.m.1</v>
      </c>
      <c r="B495" s="144">
        <v>1</v>
      </c>
      <c r="C495" s="185"/>
      <c r="D495" s="119"/>
      <c r="E495" s="119"/>
      <c r="F495" s="185"/>
      <c r="G495" s="440"/>
      <c r="H495" s="120"/>
      <c r="I495" s="441"/>
      <c r="J495" s="442"/>
      <c r="K495" s="442"/>
      <c r="L495" s="443"/>
      <c r="M495" s="441"/>
      <c r="N495" s="443"/>
      <c r="O495" s="148"/>
      <c r="P495" s="148"/>
      <c r="Q495" s="441"/>
      <c r="R495" s="441"/>
      <c r="S495" s="441"/>
      <c r="T495" s="441"/>
      <c r="U495" s="444"/>
      <c r="V495" s="437"/>
    </row>
    <row r="496" spans="1:23" x14ac:dyDescent="0.35">
      <c r="A496" s="1349"/>
      <c r="B496" s="145">
        <v>2</v>
      </c>
      <c r="C496" s="118"/>
      <c r="D496" s="112"/>
      <c r="E496" s="112"/>
      <c r="F496" s="118"/>
      <c r="G496" s="445"/>
      <c r="H496" s="118"/>
      <c r="I496" s="428"/>
      <c r="J496" s="446"/>
      <c r="K496" s="446"/>
      <c r="L496" s="447"/>
      <c r="M496" s="428"/>
      <c r="N496" s="447"/>
      <c r="O496" s="139"/>
      <c r="P496" s="139"/>
      <c r="Q496" s="428"/>
      <c r="R496" s="428" t="s">
        <v>330</v>
      </c>
      <c r="S496" s="428"/>
      <c r="T496" s="428"/>
      <c r="U496" s="448"/>
      <c r="V496" s="437"/>
    </row>
    <row r="497" spans="1:23" x14ac:dyDescent="0.35">
      <c r="A497" s="1349"/>
      <c r="B497" s="145">
        <v>3</v>
      </c>
      <c r="C497" s="118"/>
      <c r="D497" s="112"/>
      <c r="E497" s="112"/>
      <c r="F497" s="118"/>
      <c r="G497" s="445"/>
      <c r="H497" s="118"/>
      <c r="I497" s="428"/>
      <c r="J497" s="446"/>
      <c r="K497" s="446"/>
      <c r="L497" s="447"/>
      <c r="M497" s="428"/>
      <c r="N497" s="447"/>
      <c r="O497" s="139"/>
      <c r="P497" s="139"/>
      <c r="Q497" s="428"/>
      <c r="R497" s="428"/>
      <c r="S497" s="428"/>
      <c r="T497" s="428"/>
      <c r="U497" s="448"/>
      <c r="V497" s="437"/>
    </row>
    <row r="498" spans="1:23" x14ac:dyDescent="0.35">
      <c r="A498" s="1349"/>
      <c r="B498" s="145">
        <v>4</v>
      </c>
      <c r="C498" s="118"/>
      <c r="D498" s="112"/>
      <c r="E498" s="112"/>
      <c r="F498" s="118"/>
      <c r="G498" s="445"/>
      <c r="H498" s="118"/>
      <c r="I498" s="428"/>
      <c r="J498" s="446"/>
      <c r="K498" s="446"/>
      <c r="L498" s="447"/>
      <c r="M498" s="428"/>
      <c r="N498" s="447"/>
      <c r="O498" s="139"/>
      <c r="P498" s="139"/>
      <c r="Q498" s="428"/>
      <c r="R498" s="428"/>
      <c r="S498" s="428"/>
      <c r="T498" s="428"/>
      <c r="U498" s="448"/>
      <c r="V498" s="437"/>
    </row>
    <row r="499" spans="1:23" x14ac:dyDescent="0.35">
      <c r="A499" s="1349"/>
      <c r="B499" s="145">
        <v>5</v>
      </c>
      <c r="C499" s="118"/>
      <c r="D499" s="112"/>
      <c r="E499" s="112"/>
      <c r="F499" s="118"/>
      <c r="G499" s="445"/>
      <c r="H499" s="118"/>
      <c r="I499" s="428"/>
      <c r="J499" s="446"/>
      <c r="K499" s="446"/>
      <c r="L499" s="447"/>
      <c r="M499" s="428"/>
      <c r="N499" s="447"/>
      <c r="O499" s="139"/>
      <c r="P499" s="139"/>
      <c r="Q499" s="428"/>
      <c r="R499" s="428"/>
      <c r="S499" s="428"/>
      <c r="T499" s="428"/>
      <c r="U499" s="448"/>
      <c r="V499" s="437"/>
    </row>
    <row r="500" spans="1:23" x14ac:dyDescent="0.35">
      <c r="A500" s="1349"/>
      <c r="B500" s="145">
        <v>6</v>
      </c>
      <c r="C500" s="118"/>
      <c r="D500" s="112"/>
      <c r="E500" s="112"/>
      <c r="F500" s="118"/>
      <c r="G500" s="445"/>
      <c r="H500" s="118"/>
      <c r="I500" s="428"/>
      <c r="J500" s="446"/>
      <c r="K500" s="446"/>
      <c r="L500" s="447"/>
      <c r="M500" s="428"/>
      <c r="N500" s="447"/>
      <c r="O500" s="139"/>
      <c r="P500" s="139"/>
      <c r="Q500" s="428"/>
      <c r="R500" s="428"/>
      <c r="S500" s="428"/>
      <c r="T500" s="428"/>
      <c r="U500" s="448"/>
      <c r="V500" s="437"/>
    </row>
    <row r="501" spans="1:23" x14ac:dyDescent="0.35">
      <c r="A501" s="1349"/>
      <c r="B501" s="145">
        <v>7</v>
      </c>
      <c r="C501" s="118"/>
      <c r="D501" s="112"/>
      <c r="E501" s="112"/>
      <c r="F501" s="118"/>
      <c r="G501" s="445"/>
      <c r="H501" s="118"/>
      <c r="I501" s="428"/>
      <c r="J501" s="446"/>
      <c r="K501" s="446"/>
      <c r="L501" s="447"/>
      <c r="M501" s="428"/>
      <c r="N501" s="447"/>
      <c r="O501" s="139"/>
      <c r="P501" s="139"/>
      <c r="Q501" s="428"/>
      <c r="R501" s="428"/>
      <c r="S501" s="428"/>
      <c r="T501" s="428"/>
      <c r="U501" s="448"/>
      <c r="V501" s="437"/>
    </row>
    <row r="502" spans="1:23" x14ac:dyDescent="0.35">
      <c r="A502" s="1349"/>
      <c r="B502" s="145">
        <v>8</v>
      </c>
      <c r="C502" s="118"/>
      <c r="D502" s="112"/>
      <c r="E502" s="112"/>
      <c r="F502" s="118"/>
      <c r="G502" s="445"/>
      <c r="H502" s="118"/>
      <c r="I502" s="428"/>
      <c r="J502" s="446"/>
      <c r="K502" s="446"/>
      <c r="L502" s="447"/>
      <c r="M502" s="428"/>
      <c r="N502" s="447"/>
      <c r="O502" s="139"/>
      <c r="P502" s="139"/>
      <c r="Q502" s="428"/>
      <c r="R502" s="428"/>
      <c r="S502" s="428"/>
      <c r="T502" s="428"/>
      <c r="U502" s="448"/>
      <c r="V502" s="437"/>
    </row>
    <row r="503" spans="1:23" x14ac:dyDescent="0.35">
      <c r="A503" s="1349"/>
      <c r="B503" s="145">
        <v>9</v>
      </c>
      <c r="C503" s="118"/>
      <c r="D503" s="112"/>
      <c r="E503" s="112"/>
      <c r="F503" s="118"/>
      <c r="G503" s="445"/>
      <c r="H503" s="118"/>
      <c r="I503" s="428"/>
      <c r="J503" s="446"/>
      <c r="K503" s="446"/>
      <c r="L503" s="447"/>
      <c r="M503" s="428"/>
      <c r="N503" s="447"/>
      <c r="O503" s="139"/>
      <c r="P503" s="139"/>
      <c r="Q503" s="428"/>
      <c r="R503" s="428"/>
      <c r="S503" s="428"/>
      <c r="T503" s="428"/>
      <c r="U503" s="448"/>
      <c r="V503" s="437"/>
    </row>
    <row r="504" spans="1:23" ht="15" thickBot="1" x14ac:dyDescent="0.4">
      <c r="A504" s="1350"/>
      <c r="B504" s="146">
        <v>10</v>
      </c>
      <c r="C504" s="132"/>
      <c r="D504" s="131"/>
      <c r="E504" s="131"/>
      <c r="F504" s="132"/>
      <c r="G504" s="449"/>
      <c r="H504" s="132"/>
      <c r="I504" s="450"/>
      <c r="J504" s="451"/>
      <c r="K504" s="451"/>
      <c r="L504" s="452"/>
      <c r="M504" s="450"/>
      <c r="N504" s="452"/>
      <c r="O504" s="140"/>
      <c r="P504" s="140"/>
      <c r="Q504" s="450"/>
      <c r="R504" s="450"/>
      <c r="S504" s="450"/>
      <c r="T504" s="450"/>
      <c r="U504" s="453"/>
      <c r="V504" s="437"/>
    </row>
    <row r="505" spans="1:23" ht="25" thickBot="1" x14ac:dyDescent="0.4">
      <c r="A505" s="564"/>
      <c r="C505" s="565"/>
      <c r="D505" s="566"/>
      <c r="E505" s="424" t="s">
        <v>331</v>
      </c>
      <c r="F505" s="425">
        <f>COUNTA(F495:F504)</f>
        <v>0</v>
      </c>
      <c r="G505" s="426">
        <f>COUNTA(G495:G504)</f>
        <v>0</v>
      </c>
      <c r="H505" s="565"/>
      <c r="I505" s="431"/>
      <c r="J505" s="567"/>
      <c r="K505" s="567"/>
      <c r="L505" s="568"/>
      <c r="M505" s="1354" t="s">
        <v>563</v>
      </c>
      <c r="N505" s="1355"/>
      <c r="O505" s="747">
        <f>SUM(O495:O504)</f>
        <v>0</v>
      </c>
      <c r="P505" s="748">
        <f>SUM(P495:P504)</f>
        <v>0</v>
      </c>
      <c r="Q505" s="431"/>
      <c r="S505" s="113"/>
      <c r="T505" s="117"/>
      <c r="U505" s="531"/>
      <c r="V505" s="455"/>
    </row>
    <row r="506" spans="1:23" ht="15" thickBot="1" x14ac:dyDescent="0.4">
      <c r="A506" s="456"/>
      <c r="B506" s="457"/>
      <c r="C506" s="407"/>
      <c r="D506" s="407"/>
      <c r="E506" s="407"/>
      <c r="F506" s="457"/>
      <c r="G506" s="407"/>
      <c r="H506" s="407"/>
      <c r="I506" s="457"/>
      <c r="J506" s="457"/>
      <c r="K506" s="457"/>
      <c r="L506" s="407"/>
      <c r="M506" s="407"/>
      <c r="N506" s="407"/>
      <c r="O506" s="407"/>
      <c r="P506" s="407"/>
      <c r="Q506" s="407"/>
      <c r="R506" s="407"/>
      <c r="S506" s="407"/>
      <c r="T506" s="458"/>
      <c r="U506" s="407"/>
      <c r="V506" s="459"/>
    </row>
    <row r="507" spans="1:23" ht="15" thickBot="1" x14ac:dyDescent="0.4">
      <c r="A507" s="432"/>
      <c r="B507" s="433"/>
      <c r="C507" s="434"/>
      <c r="D507" s="434"/>
      <c r="E507" s="434"/>
      <c r="F507" s="433"/>
      <c r="G507" s="434"/>
      <c r="H507" s="434"/>
      <c r="I507" s="433"/>
      <c r="J507" s="433"/>
      <c r="K507" s="433"/>
      <c r="L507" s="434"/>
      <c r="M507" s="434"/>
      <c r="N507" s="434"/>
      <c r="O507" s="434"/>
      <c r="P507" s="434"/>
      <c r="Q507" s="434"/>
      <c r="R507" s="434"/>
      <c r="S507" s="434"/>
      <c r="T507" s="434"/>
      <c r="U507" s="434"/>
      <c r="V507" s="435"/>
    </row>
    <row r="508" spans="1:23" ht="36" customHeight="1" thickBot="1" x14ac:dyDescent="0.4">
      <c r="A508" s="155" t="s">
        <v>9</v>
      </c>
      <c r="B508" s="1317" t="s">
        <v>104</v>
      </c>
      <c r="C508" s="1318"/>
      <c r="E508" s="1312" t="s">
        <v>294</v>
      </c>
      <c r="F508" s="1314"/>
      <c r="G508" s="1315">
        <f>VLOOKUP(B508,'EXTRAUrbano.Piano inv. forn '!$D$41:$AB$76,3,FALSE)</f>
        <v>0</v>
      </c>
      <c r="H508" s="1316"/>
      <c r="I508" s="104"/>
      <c r="J508" s="1312" t="s">
        <v>295</v>
      </c>
      <c r="K508" s="1313"/>
      <c r="L508" s="1314"/>
      <c r="M508" s="1315">
        <f>VLOOKUP(B508,'EXTRAUrbano.Piano inv. forn '!$D$41:$AB$76,4,FALSE)</f>
        <v>0</v>
      </c>
      <c r="N508" s="1316"/>
      <c r="P508" s="162" t="s">
        <v>296</v>
      </c>
      <c r="Q508" s="436"/>
      <c r="S508" s="163" t="s">
        <v>297</v>
      </c>
      <c r="T508" s="1171"/>
      <c r="U508" s="1173"/>
      <c r="V508" s="437"/>
    </row>
    <row r="509" spans="1:23" ht="13.5" customHeight="1" thickBot="1" x14ac:dyDescent="0.4">
      <c r="A509" s="133"/>
      <c r="B509" s="114"/>
      <c r="C509" s="114"/>
      <c r="E509" s="115"/>
      <c r="F509" s="115"/>
      <c r="G509" s="116"/>
      <c r="H509" s="116"/>
      <c r="I509" s="104"/>
      <c r="J509" s="115"/>
      <c r="K509" s="115"/>
      <c r="L509" s="115"/>
      <c r="M509" s="116"/>
      <c r="N509" s="116"/>
      <c r="P509" s="117"/>
      <c r="S509" s="113"/>
      <c r="T509" s="431"/>
      <c r="V509" s="134"/>
      <c r="W509" s="431"/>
    </row>
    <row r="510" spans="1:23" ht="33.75" customHeight="1" thickBot="1" x14ac:dyDescent="0.4">
      <c r="A510" s="1343" t="s">
        <v>298</v>
      </c>
      <c r="B510" s="1344"/>
      <c r="C510" s="1344"/>
      <c r="D510" s="1345"/>
      <c r="E510" s="1346">
        <f>VLOOKUP(B508,'EXTRAUrbano.Piano inv. forn '!$D$41:$AB$76,17,FALSE)</f>
        <v>0</v>
      </c>
      <c r="F510" s="1347"/>
      <c r="G510" s="1347"/>
      <c r="H510" s="1348"/>
      <c r="I510" s="104"/>
      <c r="J510" s="1343" t="s">
        <v>53</v>
      </c>
      <c r="K510" s="1353"/>
      <c r="L510" s="1344"/>
      <c r="M510" s="1346">
        <f>VLOOKUP(B508,'EXTRAUrbano.Piano inv. forn '!$D$41:$AB$76,19,FALSE)</f>
        <v>0</v>
      </c>
      <c r="N510" s="1348"/>
      <c r="O510" s="130"/>
      <c r="P510" s="161" t="s">
        <v>299</v>
      </c>
      <c r="Q510" s="135">
        <f>M510+E510</f>
        <v>0</v>
      </c>
      <c r="S510" s="163" t="s">
        <v>300</v>
      </c>
      <c r="T510" s="1171"/>
      <c r="U510" s="1173"/>
      <c r="V510" s="134"/>
      <c r="W510" s="431"/>
    </row>
    <row r="511" spans="1:23" ht="33.75" customHeight="1" thickBot="1" x14ac:dyDescent="0.4">
      <c r="A511" s="136"/>
      <c r="B511" s="137"/>
      <c r="C511" s="137"/>
      <c r="D511" s="137"/>
      <c r="E511" s="138"/>
      <c r="F511" s="138"/>
      <c r="G511" s="138"/>
      <c r="H511" s="138"/>
      <c r="I511" s="104"/>
      <c r="J511" s="115"/>
      <c r="K511" s="115"/>
      <c r="L511" s="115"/>
      <c r="M511" s="138"/>
      <c r="N511" s="138"/>
      <c r="O511" s="130"/>
      <c r="P511" s="113"/>
      <c r="Q511" s="130"/>
      <c r="S511" s="113"/>
      <c r="T511" s="114"/>
      <c r="U511" s="114"/>
      <c r="V511" s="134"/>
      <c r="W511" s="431"/>
    </row>
    <row r="512" spans="1:23" s="166" customFormat="1" ht="72" customHeight="1" x14ac:dyDescent="0.35">
      <c r="A512" s="1326" t="s">
        <v>301</v>
      </c>
      <c r="B512" s="1328" t="s">
        <v>302</v>
      </c>
      <c r="C512" s="1328" t="s">
        <v>303</v>
      </c>
      <c r="D512" s="156" t="s">
        <v>304</v>
      </c>
      <c r="E512" s="157" t="s">
        <v>305</v>
      </c>
      <c r="F512" s="156" t="s">
        <v>306</v>
      </c>
      <c r="G512" s="156" t="s">
        <v>307</v>
      </c>
      <c r="H512" s="158" t="s">
        <v>268</v>
      </c>
      <c r="I512" s="158" t="s">
        <v>308</v>
      </c>
      <c r="J512" s="158" t="s">
        <v>309</v>
      </c>
      <c r="K512" s="158" t="s">
        <v>818</v>
      </c>
      <c r="L512" s="158" t="s">
        <v>310</v>
      </c>
      <c r="M512" s="158" t="s">
        <v>311</v>
      </c>
      <c r="N512" s="158" t="s">
        <v>312</v>
      </c>
      <c r="O512" s="158" t="s">
        <v>313</v>
      </c>
      <c r="P512" s="158" t="s">
        <v>314</v>
      </c>
      <c r="Q512" s="158" t="s">
        <v>315</v>
      </c>
      <c r="R512" s="158" t="s">
        <v>316</v>
      </c>
      <c r="S512" s="158" t="s">
        <v>317</v>
      </c>
      <c r="T512" s="158" t="s">
        <v>819</v>
      </c>
      <c r="U512" s="159" t="s">
        <v>319</v>
      </c>
      <c r="V512" s="438"/>
    </row>
    <row r="513" spans="1:23" s="166" customFormat="1" ht="36.5" thickBot="1" x14ac:dyDescent="0.4">
      <c r="A513" s="1351"/>
      <c r="B513" s="1352"/>
      <c r="C513" s="1352"/>
      <c r="D513" s="160" t="s">
        <v>320</v>
      </c>
      <c r="E513" s="160" t="s">
        <v>333</v>
      </c>
      <c r="F513" s="160" t="s">
        <v>322</v>
      </c>
      <c r="G513" s="160" t="s">
        <v>322</v>
      </c>
      <c r="H513" s="160" t="s">
        <v>28</v>
      </c>
      <c r="I513" s="160" t="s">
        <v>334</v>
      </c>
      <c r="J513" s="160" t="s">
        <v>323</v>
      </c>
      <c r="K513" s="160" t="s">
        <v>324</v>
      </c>
      <c r="L513" s="160" t="s">
        <v>324</v>
      </c>
      <c r="M513" s="160" t="s">
        <v>325</v>
      </c>
      <c r="N513" s="160" t="s">
        <v>324</v>
      </c>
      <c r="O513" s="160" t="s">
        <v>326</v>
      </c>
      <c r="P513" s="160" t="s">
        <v>820</v>
      </c>
      <c r="Q513" s="160" t="s">
        <v>327</v>
      </c>
      <c r="R513" s="160" t="s">
        <v>328</v>
      </c>
      <c r="S513" s="160" t="s">
        <v>329</v>
      </c>
      <c r="T513" s="160" t="s">
        <v>329</v>
      </c>
      <c r="U513" s="439"/>
      <c r="V513" s="438"/>
    </row>
    <row r="514" spans="1:23" ht="15" customHeight="1" x14ac:dyDescent="0.35">
      <c r="A514" s="1349" t="str">
        <f>B508</f>
        <v>Extra-urb.m.1</v>
      </c>
      <c r="B514" s="144">
        <v>1</v>
      </c>
      <c r="C514" s="185"/>
      <c r="D514" s="119"/>
      <c r="E514" s="119"/>
      <c r="F514" s="185"/>
      <c r="G514" s="440"/>
      <c r="H514" s="120"/>
      <c r="I514" s="441"/>
      <c r="J514" s="442"/>
      <c r="K514" s="442"/>
      <c r="L514" s="443"/>
      <c r="M514" s="441"/>
      <c r="N514" s="443"/>
      <c r="O514" s="148"/>
      <c r="P514" s="148"/>
      <c r="Q514" s="441"/>
      <c r="R514" s="441"/>
      <c r="S514" s="441"/>
      <c r="T514" s="441"/>
      <c r="U514" s="444"/>
      <c r="V514" s="437"/>
    </row>
    <row r="515" spans="1:23" x14ac:dyDescent="0.35">
      <c r="A515" s="1349"/>
      <c r="B515" s="145">
        <v>2</v>
      </c>
      <c r="C515" s="118"/>
      <c r="D515" s="112"/>
      <c r="E515" s="112"/>
      <c r="F515" s="118"/>
      <c r="G515" s="445"/>
      <c r="H515" s="118"/>
      <c r="I515" s="428"/>
      <c r="J515" s="446"/>
      <c r="K515" s="446"/>
      <c r="L515" s="447"/>
      <c r="M515" s="428"/>
      <c r="N515" s="447"/>
      <c r="O515" s="139"/>
      <c r="P515" s="139"/>
      <c r="Q515" s="428"/>
      <c r="R515" s="428" t="s">
        <v>330</v>
      </c>
      <c r="S515" s="428"/>
      <c r="T515" s="428"/>
      <c r="U515" s="448"/>
      <c r="V515" s="437"/>
    </row>
    <row r="516" spans="1:23" x14ac:dyDescent="0.35">
      <c r="A516" s="1349"/>
      <c r="B516" s="145">
        <v>3</v>
      </c>
      <c r="C516" s="118"/>
      <c r="D516" s="112"/>
      <c r="E516" s="112"/>
      <c r="F516" s="118"/>
      <c r="G516" s="445"/>
      <c r="H516" s="118"/>
      <c r="I516" s="428"/>
      <c r="J516" s="446"/>
      <c r="K516" s="446"/>
      <c r="L516" s="447"/>
      <c r="M516" s="428"/>
      <c r="N516" s="447"/>
      <c r="O516" s="139"/>
      <c r="P516" s="139"/>
      <c r="Q516" s="428"/>
      <c r="R516" s="428"/>
      <c r="S516" s="428"/>
      <c r="T516" s="428"/>
      <c r="U516" s="448"/>
      <c r="V516" s="437"/>
    </row>
    <row r="517" spans="1:23" x14ac:dyDescent="0.35">
      <c r="A517" s="1349"/>
      <c r="B517" s="145">
        <v>4</v>
      </c>
      <c r="C517" s="118"/>
      <c r="D517" s="112"/>
      <c r="E517" s="112"/>
      <c r="F517" s="118"/>
      <c r="G517" s="445"/>
      <c r="H517" s="118"/>
      <c r="I517" s="428"/>
      <c r="J517" s="446"/>
      <c r="K517" s="446"/>
      <c r="L517" s="447"/>
      <c r="M517" s="428"/>
      <c r="N517" s="447"/>
      <c r="O517" s="139"/>
      <c r="P517" s="139"/>
      <c r="Q517" s="428"/>
      <c r="R517" s="428"/>
      <c r="S517" s="428"/>
      <c r="T517" s="428"/>
      <c r="U517" s="448"/>
      <c r="V517" s="437"/>
    </row>
    <row r="518" spans="1:23" x14ac:dyDescent="0.35">
      <c r="A518" s="1349"/>
      <c r="B518" s="145">
        <v>5</v>
      </c>
      <c r="C518" s="118"/>
      <c r="D518" s="112"/>
      <c r="E518" s="112"/>
      <c r="F518" s="118"/>
      <c r="G518" s="445"/>
      <c r="H518" s="118"/>
      <c r="I518" s="428"/>
      <c r="J518" s="446"/>
      <c r="K518" s="446"/>
      <c r="L518" s="447"/>
      <c r="M518" s="428"/>
      <c r="N518" s="447"/>
      <c r="O518" s="139"/>
      <c r="P518" s="139"/>
      <c r="Q518" s="428"/>
      <c r="R518" s="428"/>
      <c r="S518" s="428"/>
      <c r="T518" s="428"/>
      <c r="U518" s="448"/>
      <c r="V518" s="437"/>
    </row>
    <row r="519" spans="1:23" x14ac:dyDescent="0.35">
      <c r="A519" s="1349"/>
      <c r="B519" s="145">
        <v>6</v>
      </c>
      <c r="C519" s="118"/>
      <c r="D519" s="112"/>
      <c r="E519" s="112"/>
      <c r="F519" s="118"/>
      <c r="G519" s="445"/>
      <c r="H519" s="118"/>
      <c r="I519" s="428"/>
      <c r="J519" s="446"/>
      <c r="K519" s="446"/>
      <c r="L519" s="447"/>
      <c r="M519" s="428"/>
      <c r="N519" s="447"/>
      <c r="O519" s="139"/>
      <c r="P519" s="139"/>
      <c r="Q519" s="428"/>
      <c r="R519" s="428"/>
      <c r="S519" s="428"/>
      <c r="T519" s="428"/>
      <c r="U519" s="448"/>
      <c r="V519" s="437"/>
    </row>
    <row r="520" spans="1:23" x14ac:dyDescent="0.35">
      <c r="A520" s="1349"/>
      <c r="B520" s="145">
        <v>7</v>
      </c>
      <c r="C520" s="118"/>
      <c r="D520" s="112"/>
      <c r="E520" s="112"/>
      <c r="F520" s="118"/>
      <c r="G520" s="445"/>
      <c r="H520" s="118"/>
      <c r="I520" s="428"/>
      <c r="J520" s="446"/>
      <c r="K520" s="446"/>
      <c r="L520" s="447"/>
      <c r="M520" s="428"/>
      <c r="N520" s="447"/>
      <c r="O520" s="139"/>
      <c r="P520" s="139"/>
      <c r="Q520" s="428"/>
      <c r="R520" s="428"/>
      <c r="S520" s="428"/>
      <c r="T520" s="428"/>
      <c r="U520" s="448"/>
      <c r="V520" s="437"/>
    </row>
    <row r="521" spans="1:23" x14ac:dyDescent="0.35">
      <c r="A521" s="1349"/>
      <c r="B521" s="145">
        <v>8</v>
      </c>
      <c r="C521" s="118"/>
      <c r="D521" s="112"/>
      <c r="E521" s="112"/>
      <c r="F521" s="118"/>
      <c r="G521" s="445"/>
      <c r="H521" s="118"/>
      <c r="I521" s="428"/>
      <c r="J521" s="446"/>
      <c r="K521" s="446"/>
      <c r="L521" s="447"/>
      <c r="M521" s="428"/>
      <c r="N521" s="447"/>
      <c r="O521" s="139"/>
      <c r="P521" s="139"/>
      <c r="Q521" s="428"/>
      <c r="R521" s="428"/>
      <c r="S521" s="428"/>
      <c r="T521" s="428"/>
      <c r="U521" s="448"/>
      <c r="V521" s="437"/>
    </row>
    <row r="522" spans="1:23" x14ac:dyDescent="0.35">
      <c r="A522" s="1349"/>
      <c r="B522" s="145">
        <v>9</v>
      </c>
      <c r="C522" s="118"/>
      <c r="D522" s="112"/>
      <c r="E522" s="112"/>
      <c r="F522" s="118"/>
      <c r="G522" s="445"/>
      <c r="H522" s="118"/>
      <c r="I522" s="428"/>
      <c r="J522" s="446"/>
      <c r="K522" s="446"/>
      <c r="L522" s="447"/>
      <c r="M522" s="428"/>
      <c r="N522" s="447"/>
      <c r="O522" s="139"/>
      <c r="P522" s="139"/>
      <c r="Q522" s="428"/>
      <c r="R522" s="428"/>
      <c r="S522" s="428"/>
      <c r="T522" s="428"/>
      <c r="U522" s="448"/>
      <c r="V522" s="437"/>
    </row>
    <row r="523" spans="1:23" ht="15" thickBot="1" x14ac:dyDescent="0.4">
      <c r="A523" s="1350"/>
      <c r="B523" s="146">
        <v>10</v>
      </c>
      <c r="C523" s="132"/>
      <c r="D523" s="131"/>
      <c r="E523" s="131"/>
      <c r="F523" s="132"/>
      <c r="G523" s="449"/>
      <c r="H523" s="132"/>
      <c r="I523" s="450"/>
      <c r="J523" s="451"/>
      <c r="K523" s="451"/>
      <c r="L523" s="452"/>
      <c r="M523" s="450"/>
      <c r="N523" s="452"/>
      <c r="O523" s="140"/>
      <c r="P523" s="140"/>
      <c r="Q523" s="450"/>
      <c r="R523" s="450"/>
      <c r="S523" s="450"/>
      <c r="T523" s="450"/>
      <c r="U523" s="453"/>
      <c r="V523" s="437"/>
    </row>
    <row r="524" spans="1:23" ht="25" thickBot="1" x14ac:dyDescent="0.4">
      <c r="A524" s="564"/>
      <c r="C524" s="565"/>
      <c r="D524" s="566"/>
      <c r="E524" s="424" t="s">
        <v>331</v>
      </c>
      <c r="F524" s="425">
        <f>COUNTA(F514:F523)</f>
        <v>0</v>
      </c>
      <c r="G524" s="426">
        <f>COUNTA(G514:G523)</f>
        <v>0</v>
      </c>
      <c r="H524" s="565"/>
      <c r="I524" s="431"/>
      <c r="J524" s="567"/>
      <c r="K524" s="567"/>
      <c r="L524" s="568"/>
      <c r="M524" s="1354" t="s">
        <v>563</v>
      </c>
      <c r="N524" s="1355"/>
      <c r="O524" s="747">
        <f>SUM(O514:O523)</f>
        <v>0</v>
      </c>
      <c r="P524" s="748">
        <f>SUM(P514:P523)</f>
        <v>0</v>
      </c>
      <c r="Q524" s="431"/>
      <c r="S524" s="113"/>
      <c r="T524" s="117"/>
      <c r="U524" s="531"/>
      <c r="V524" s="455"/>
    </row>
    <row r="525" spans="1:23" ht="15" thickBot="1" x14ac:dyDescent="0.4">
      <c r="A525" s="456"/>
      <c r="B525" s="457"/>
      <c r="C525" s="407"/>
      <c r="D525" s="407"/>
      <c r="E525" s="407"/>
      <c r="F525" s="457"/>
      <c r="G525" s="407"/>
      <c r="H525" s="407"/>
      <c r="I525" s="457"/>
      <c r="J525" s="457"/>
      <c r="K525" s="457"/>
      <c r="L525" s="407"/>
      <c r="M525" s="407"/>
      <c r="N525" s="407"/>
      <c r="O525" s="407"/>
      <c r="P525" s="407"/>
      <c r="Q525" s="407"/>
      <c r="R525" s="407"/>
      <c r="S525" s="407"/>
      <c r="T525" s="458"/>
      <c r="U525" s="407"/>
      <c r="V525" s="459"/>
    </row>
    <row r="526" spans="1:23" ht="15" thickBot="1" x14ac:dyDescent="0.4">
      <c r="A526" s="432"/>
      <c r="B526" s="433"/>
      <c r="C526" s="434"/>
      <c r="D526" s="434"/>
      <c r="E526" s="434"/>
      <c r="F526" s="433"/>
      <c r="G526" s="434"/>
      <c r="H526" s="434"/>
      <c r="I526" s="433"/>
      <c r="J526" s="433"/>
      <c r="K526" s="433"/>
      <c r="L526" s="434"/>
      <c r="M526" s="434"/>
      <c r="N526" s="434"/>
      <c r="O526" s="434"/>
      <c r="P526" s="434"/>
      <c r="Q526" s="434"/>
      <c r="R526" s="434"/>
      <c r="S526" s="434"/>
      <c r="T526" s="434"/>
      <c r="U526" s="434"/>
      <c r="V526" s="435"/>
    </row>
    <row r="527" spans="1:23" ht="36" customHeight="1" thickBot="1" x14ac:dyDescent="0.4">
      <c r="A527" s="155" t="s">
        <v>9</v>
      </c>
      <c r="B527" s="1317" t="s">
        <v>104</v>
      </c>
      <c r="C527" s="1318"/>
      <c r="E527" s="1312" t="s">
        <v>294</v>
      </c>
      <c r="F527" s="1314"/>
      <c r="G527" s="1315">
        <f>VLOOKUP(B527,'EXTRAUrbano.Piano inv. forn '!$D$41:$AB$76,3,FALSE)</f>
        <v>0</v>
      </c>
      <c r="H527" s="1316"/>
      <c r="I527" s="104"/>
      <c r="J527" s="1312" t="s">
        <v>295</v>
      </c>
      <c r="K527" s="1313"/>
      <c r="L527" s="1314"/>
      <c r="M527" s="1315">
        <f>VLOOKUP(B527,'EXTRAUrbano.Piano inv. forn '!$D$41:$AB$76,4,FALSE)</f>
        <v>0</v>
      </c>
      <c r="N527" s="1316"/>
      <c r="P527" s="162" t="s">
        <v>296</v>
      </c>
      <c r="Q527" s="436"/>
      <c r="S527" s="163" t="s">
        <v>297</v>
      </c>
      <c r="T527" s="1171"/>
      <c r="U527" s="1173"/>
      <c r="V527" s="437"/>
    </row>
    <row r="528" spans="1:23" ht="13.5" customHeight="1" thickBot="1" x14ac:dyDescent="0.4">
      <c r="A528" s="133"/>
      <c r="B528" s="114"/>
      <c r="C528" s="114"/>
      <c r="E528" s="115"/>
      <c r="F528" s="115"/>
      <c r="G528" s="116"/>
      <c r="H528" s="116"/>
      <c r="I528" s="104"/>
      <c r="J528" s="115"/>
      <c r="K528" s="115"/>
      <c r="L528" s="115"/>
      <c r="M528" s="116"/>
      <c r="N528" s="116"/>
      <c r="P528" s="117"/>
      <c r="S528" s="113"/>
      <c r="T528" s="431"/>
      <c r="V528" s="134"/>
      <c r="W528" s="431"/>
    </row>
    <row r="529" spans="1:23" ht="33.75" customHeight="1" thickBot="1" x14ac:dyDescent="0.4">
      <c r="A529" s="1343" t="s">
        <v>298</v>
      </c>
      <c r="B529" s="1344"/>
      <c r="C529" s="1344"/>
      <c r="D529" s="1345"/>
      <c r="E529" s="1346">
        <f>VLOOKUP(B527,'EXTRAUrbano.Piano inv. forn '!$D$41:$AB$76,17,FALSE)</f>
        <v>0</v>
      </c>
      <c r="F529" s="1347"/>
      <c r="G529" s="1347"/>
      <c r="H529" s="1348"/>
      <c r="I529" s="104"/>
      <c r="J529" s="1343" t="s">
        <v>53</v>
      </c>
      <c r="K529" s="1353"/>
      <c r="L529" s="1344"/>
      <c r="M529" s="1346">
        <f>VLOOKUP(B527,'EXTRAUrbano.Piano inv. forn '!$D$41:$AB$76,19,FALSE)</f>
        <v>0</v>
      </c>
      <c r="N529" s="1348"/>
      <c r="O529" s="130"/>
      <c r="P529" s="161" t="s">
        <v>299</v>
      </c>
      <c r="Q529" s="135">
        <f>M529+E529</f>
        <v>0</v>
      </c>
      <c r="S529" s="163" t="s">
        <v>300</v>
      </c>
      <c r="T529" s="1171"/>
      <c r="U529" s="1173"/>
      <c r="V529" s="134"/>
      <c r="W529" s="431"/>
    </row>
    <row r="530" spans="1:23" ht="33.75" customHeight="1" thickBot="1" x14ac:dyDescent="0.4">
      <c r="A530" s="136"/>
      <c r="B530" s="137"/>
      <c r="C530" s="137"/>
      <c r="D530" s="137"/>
      <c r="E530" s="138"/>
      <c r="F530" s="138"/>
      <c r="G530" s="138"/>
      <c r="H530" s="138"/>
      <c r="I530" s="104"/>
      <c r="J530" s="115"/>
      <c r="K530" s="115"/>
      <c r="L530" s="115"/>
      <c r="M530" s="138"/>
      <c r="N530" s="138"/>
      <c r="O530" s="130"/>
      <c r="P530" s="113"/>
      <c r="Q530" s="130"/>
      <c r="S530" s="113"/>
      <c r="T530" s="114"/>
      <c r="U530" s="114"/>
      <c r="V530" s="134"/>
      <c r="W530" s="431"/>
    </row>
    <row r="531" spans="1:23" s="166" customFormat="1" ht="72" customHeight="1" x14ac:dyDescent="0.35">
      <c r="A531" s="1326" t="s">
        <v>301</v>
      </c>
      <c r="B531" s="1328" t="s">
        <v>302</v>
      </c>
      <c r="C531" s="1328" t="s">
        <v>303</v>
      </c>
      <c r="D531" s="156" t="s">
        <v>304</v>
      </c>
      <c r="E531" s="157" t="s">
        <v>305</v>
      </c>
      <c r="F531" s="156" t="s">
        <v>306</v>
      </c>
      <c r="G531" s="156" t="s">
        <v>307</v>
      </c>
      <c r="H531" s="158" t="s">
        <v>268</v>
      </c>
      <c r="I531" s="158" t="s">
        <v>308</v>
      </c>
      <c r="J531" s="158" t="s">
        <v>309</v>
      </c>
      <c r="K531" s="158" t="s">
        <v>818</v>
      </c>
      <c r="L531" s="158" t="s">
        <v>310</v>
      </c>
      <c r="M531" s="158" t="s">
        <v>311</v>
      </c>
      <c r="N531" s="158" t="s">
        <v>312</v>
      </c>
      <c r="O531" s="158" t="s">
        <v>313</v>
      </c>
      <c r="P531" s="158" t="s">
        <v>314</v>
      </c>
      <c r="Q531" s="158" t="s">
        <v>315</v>
      </c>
      <c r="R531" s="158" t="s">
        <v>316</v>
      </c>
      <c r="S531" s="158" t="s">
        <v>317</v>
      </c>
      <c r="T531" s="158" t="s">
        <v>819</v>
      </c>
      <c r="U531" s="159" t="s">
        <v>319</v>
      </c>
      <c r="V531" s="438"/>
    </row>
    <row r="532" spans="1:23" s="166" customFormat="1" ht="36.5" thickBot="1" x14ac:dyDescent="0.4">
      <c r="A532" s="1351"/>
      <c r="B532" s="1352"/>
      <c r="C532" s="1352"/>
      <c r="D532" s="160" t="s">
        <v>320</v>
      </c>
      <c r="E532" s="160" t="s">
        <v>333</v>
      </c>
      <c r="F532" s="160" t="s">
        <v>322</v>
      </c>
      <c r="G532" s="160" t="s">
        <v>322</v>
      </c>
      <c r="H532" s="160" t="s">
        <v>28</v>
      </c>
      <c r="I532" s="160" t="s">
        <v>334</v>
      </c>
      <c r="J532" s="160" t="s">
        <v>323</v>
      </c>
      <c r="K532" s="160" t="s">
        <v>324</v>
      </c>
      <c r="L532" s="160" t="s">
        <v>324</v>
      </c>
      <c r="M532" s="160" t="s">
        <v>325</v>
      </c>
      <c r="N532" s="160" t="s">
        <v>324</v>
      </c>
      <c r="O532" s="160" t="s">
        <v>326</v>
      </c>
      <c r="P532" s="160" t="s">
        <v>820</v>
      </c>
      <c r="Q532" s="160" t="s">
        <v>327</v>
      </c>
      <c r="R532" s="160" t="s">
        <v>328</v>
      </c>
      <c r="S532" s="160" t="s">
        <v>329</v>
      </c>
      <c r="T532" s="160" t="s">
        <v>329</v>
      </c>
      <c r="U532" s="439"/>
      <c r="V532" s="438"/>
    </row>
    <row r="533" spans="1:23" ht="15" customHeight="1" x14ac:dyDescent="0.35">
      <c r="A533" s="1349" t="str">
        <f>B527</f>
        <v>Extra-urb.m.1</v>
      </c>
      <c r="B533" s="144">
        <v>1</v>
      </c>
      <c r="C533" s="185"/>
      <c r="D533" s="119"/>
      <c r="E533" s="119"/>
      <c r="F533" s="185"/>
      <c r="G533" s="440"/>
      <c r="H533" s="120"/>
      <c r="I533" s="441"/>
      <c r="J533" s="442"/>
      <c r="K533" s="442"/>
      <c r="L533" s="443"/>
      <c r="M533" s="441"/>
      <c r="N533" s="443"/>
      <c r="O533" s="148"/>
      <c r="P533" s="148"/>
      <c r="Q533" s="441"/>
      <c r="R533" s="441"/>
      <c r="S533" s="441"/>
      <c r="T533" s="441"/>
      <c r="U533" s="444"/>
      <c r="V533" s="437"/>
    </row>
    <row r="534" spans="1:23" x14ac:dyDescent="0.35">
      <c r="A534" s="1349"/>
      <c r="B534" s="145">
        <v>2</v>
      </c>
      <c r="C534" s="118"/>
      <c r="D534" s="112"/>
      <c r="E534" s="112"/>
      <c r="F534" s="118"/>
      <c r="G534" s="445"/>
      <c r="H534" s="118"/>
      <c r="I534" s="428"/>
      <c r="J534" s="446"/>
      <c r="K534" s="446"/>
      <c r="L534" s="447"/>
      <c r="M534" s="428"/>
      <c r="N534" s="447"/>
      <c r="O534" s="139"/>
      <c r="P534" s="139"/>
      <c r="Q534" s="428"/>
      <c r="R534" s="428" t="s">
        <v>330</v>
      </c>
      <c r="S534" s="428"/>
      <c r="T534" s="428"/>
      <c r="U534" s="448"/>
      <c r="V534" s="437"/>
    </row>
    <row r="535" spans="1:23" x14ac:dyDescent="0.35">
      <c r="A535" s="1349"/>
      <c r="B535" s="145">
        <v>3</v>
      </c>
      <c r="C535" s="118"/>
      <c r="D535" s="112"/>
      <c r="E535" s="112"/>
      <c r="F535" s="118"/>
      <c r="G535" s="445"/>
      <c r="H535" s="118"/>
      <c r="I535" s="428"/>
      <c r="J535" s="446"/>
      <c r="K535" s="446"/>
      <c r="L535" s="447"/>
      <c r="M535" s="428"/>
      <c r="N535" s="447"/>
      <c r="O535" s="139"/>
      <c r="P535" s="139"/>
      <c r="Q535" s="428"/>
      <c r="R535" s="428"/>
      <c r="S535" s="428"/>
      <c r="T535" s="428"/>
      <c r="U535" s="448"/>
      <c r="V535" s="437"/>
    </row>
    <row r="536" spans="1:23" x14ac:dyDescent="0.35">
      <c r="A536" s="1349"/>
      <c r="B536" s="145">
        <v>4</v>
      </c>
      <c r="C536" s="118"/>
      <c r="D536" s="112"/>
      <c r="E536" s="112"/>
      <c r="F536" s="118"/>
      <c r="G536" s="445"/>
      <c r="H536" s="118"/>
      <c r="I536" s="428"/>
      <c r="J536" s="446"/>
      <c r="K536" s="446"/>
      <c r="L536" s="447"/>
      <c r="M536" s="428"/>
      <c r="N536" s="447"/>
      <c r="O536" s="139"/>
      <c r="P536" s="139"/>
      <c r="Q536" s="428"/>
      <c r="R536" s="428"/>
      <c r="S536" s="428"/>
      <c r="T536" s="428"/>
      <c r="U536" s="448"/>
      <c r="V536" s="437"/>
    </row>
    <row r="537" spans="1:23" x14ac:dyDescent="0.35">
      <c r="A537" s="1349"/>
      <c r="B537" s="145">
        <v>5</v>
      </c>
      <c r="C537" s="118"/>
      <c r="D537" s="112"/>
      <c r="E537" s="112"/>
      <c r="F537" s="118"/>
      <c r="G537" s="445"/>
      <c r="H537" s="118"/>
      <c r="I537" s="428"/>
      <c r="J537" s="446"/>
      <c r="K537" s="446"/>
      <c r="L537" s="447"/>
      <c r="M537" s="428"/>
      <c r="N537" s="447"/>
      <c r="O537" s="139"/>
      <c r="P537" s="139"/>
      <c r="Q537" s="428"/>
      <c r="R537" s="428"/>
      <c r="S537" s="428"/>
      <c r="T537" s="428"/>
      <c r="U537" s="448"/>
      <c r="V537" s="437"/>
    </row>
    <row r="538" spans="1:23" x14ac:dyDescent="0.35">
      <c r="A538" s="1349"/>
      <c r="B538" s="145">
        <v>6</v>
      </c>
      <c r="C538" s="118"/>
      <c r="D538" s="112"/>
      <c r="E538" s="112"/>
      <c r="F538" s="118"/>
      <c r="G538" s="445"/>
      <c r="H538" s="118"/>
      <c r="I538" s="428"/>
      <c r="J538" s="446"/>
      <c r="K538" s="446"/>
      <c r="L538" s="447"/>
      <c r="M538" s="428"/>
      <c r="N538" s="447"/>
      <c r="O538" s="139"/>
      <c r="P538" s="139"/>
      <c r="Q538" s="428"/>
      <c r="R538" s="428"/>
      <c r="S538" s="428"/>
      <c r="T538" s="428"/>
      <c r="U538" s="448"/>
      <c r="V538" s="437"/>
    </row>
    <row r="539" spans="1:23" x14ac:dyDescent="0.35">
      <c r="A539" s="1349"/>
      <c r="B539" s="145">
        <v>7</v>
      </c>
      <c r="C539" s="118"/>
      <c r="D539" s="112"/>
      <c r="E539" s="112"/>
      <c r="F539" s="118"/>
      <c r="G539" s="445"/>
      <c r="H539" s="118"/>
      <c r="I539" s="428"/>
      <c r="J539" s="446"/>
      <c r="K539" s="446"/>
      <c r="L539" s="447"/>
      <c r="M539" s="428"/>
      <c r="N539" s="447"/>
      <c r="O539" s="139"/>
      <c r="P539" s="139"/>
      <c r="Q539" s="428"/>
      <c r="R539" s="428"/>
      <c r="S539" s="428"/>
      <c r="T539" s="428"/>
      <c r="U539" s="448"/>
      <c r="V539" s="437"/>
    </row>
    <row r="540" spans="1:23" x14ac:dyDescent="0.35">
      <c r="A540" s="1349"/>
      <c r="B540" s="145">
        <v>8</v>
      </c>
      <c r="C540" s="118"/>
      <c r="D540" s="112"/>
      <c r="E540" s="112"/>
      <c r="F540" s="118"/>
      <c r="G540" s="445"/>
      <c r="H540" s="118"/>
      <c r="I540" s="428"/>
      <c r="J540" s="446"/>
      <c r="K540" s="446"/>
      <c r="L540" s="447"/>
      <c r="M540" s="428"/>
      <c r="N540" s="447"/>
      <c r="O540" s="139"/>
      <c r="P540" s="139"/>
      <c r="Q540" s="428"/>
      <c r="R540" s="428"/>
      <c r="S540" s="428"/>
      <c r="T540" s="428"/>
      <c r="U540" s="448"/>
      <c r="V540" s="437"/>
    </row>
    <row r="541" spans="1:23" x14ac:dyDescent="0.35">
      <c r="A541" s="1349"/>
      <c r="B541" s="145">
        <v>9</v>
      </c>
      <c r="C541" s="118"/>
      <c r="D541" s="112"/>
      <c r="E541" s="112"/>
      <c r="F541" s="118"/>
      <c r="G541" s="445"/>
      <c r="H541" s="118"/>
      <c r="I541" s="428"/>
      <c r="J541" s="446"/>
      <c r="K541" s="446"/>
      <c r="L541" s="447"/>
      <c r="M541" s="428"/>
      <c r="N541" s="447"/>
      <c r="O541" s="139"/>
      <c r="P541" s="139"/>
      <c r="Q541" s="428"/>
      <c r="R541" s="428"/>
      <c r="S541" s="428"/>
      <c r="T541" s="428"/>
      <c r="U541" s="448"/>
      <c r="V541" s="437"/>
    </row>
    <row r="542" spans="1:23" ht="15" thickBot="1" x14ac:dyDescent="0.4">
      <c r="A542" s="1350"/>
      <c r="B542" s="146">
        <v>10</v>
      </c>
      <c r="C542" s="132"/>
      <c r="D542" s="131"/>
      <c r="E542" s="131"/>
      <c r="F542" s="132"/>
      <c r="G542" s="449"/>
      <c r="H542" s="132"/>
      <c r="I542" s="450"/>
      <c r="J542" s="451"/>
      <c r="K542" s="451"/>
      <c r="L542" s="452"/>
      <c r="M542" s="450"/>
      <c r="N542" s="452"/>
      <c r="O542" s="140"/>
      <c r="P542" s="140"/>
      <c r="Q542" s="450"/>
      <c r="R542" s="450"/>
      <c r="S542" s="450"/>
      <c r="T542" s="450"/>
      <c r="U542" s="453"/>
      <c r="V542" s="437"/>
    </row>
    <row r="543" spans="1:23" ht="25" thickBot="1" x14ac:dyDescent="0.4">
      <c r="A543" s="564"/>
      <c r="C543" s="565"/>
      <c r="D543" s="566"/>
      <c r="E543" s="424" t="s">
        <v>331</v>
      </c>
      <c r="F543" s="425">
        <f>COUNTA(F533:F542)</f>
        <v>0</v>
      </c>
      <c r="G543" s="426">
        <f>COUNTA(G533:G542)</f>
        <v>0</v>
      </c>
      <c r="H543" s="565"/>
      <c r="I543" s="431"/>
      <c r="J543" s="567"/>
      <c r="K543" s="567"/>
      <c r="L543" s="568"/>
      <c r="M543" s="1354" t="s">
        <v>563</v>
      </c>
      <c r="N543" s="1355"/>
      <c r="O543" s="747">
        <f>SUM(O533:O542)</f>
        <v>0</v>
      </c>
      <c r="P543" s="748">
        <f>SUM(P533:P542)</f>
        <v>0</v>
      </c>
      <c r="Q543" s="431"/>
      <c r="S543" s="113"/>
      <c r="T543" s="117"/>
      <c r="U543" s="531"/>
      <c r="V543" s="455"/>
    </row>
    <row r="544" spans="1:23" ht="15" thickBot="1" x14ac:dyDescent="0.4">
      <c r="A544" s="456"/>
      <c r="B544" s="457"/>
      <c r="C544" s="407"/>
      <c r="D544" s="407"/>
      <c r="E544" s="407"/>
      <c r="F544" s="457"/>
      <c r="G544" s="407"/>
      <c r="H544" s="407"/>
      <c r="I544" s="457"/>
      <c r="J544" s="457"/>
      <c r="K544" s="457"/>
      <c r="L544" s="407"/>
      <c r="M544" s="407"/>
      <c r="N544" s="407"/>
      <c r="O544" s="407"/>
      <c r="P544" s="407"/>
      <c r="Q544" s="407"/>
      <c r="R544" s="407"/>
      <c r="S544" s="407"/>
      <c r="T544" s="458"/>
      <c r="U544" s="407"/>
      <c r="V544" s="459"/>
    </row>
    <row r="545" spans="1:23" ht="15" thickBot="1" x14ac:dyDescent="0.4">
      <c r="A545" s="432"/>
      <c r="B545" s="433"/>
      <c r="C545" s="434"/>
      <c r="D545" s="434"/>
      <c r="E545" s="434"/>
      <c r="F545" s="433"/>
      <c r="G545" s="434"/>
      <c r="H545" s="434"/>
      <c r="I545" s="433"/>
      <c r="J545" s="433"/>
      <c r="K545" s="433"/>
      <c r="L545" s="434"/>
      <c r="M545" s="434"/>
      <c r="N545" s="434"/>
      <c r="O545" s="434"/>
      <c r="P545" s="434"/>
      <c r="Q545" s="434"/>
      <c r="R545" s="434"/>
      <c r="S545" s="434"/>
      <c r="T545" s="434"/>
      <c r="U545" s="434"/>
      <c r="V545" s="435"/>
    </row>
    <row r="546" spans="1:23" ht="36" customHeight="1" thickBot="1" x14ac:dyDescent="0.4">
      <c r="A546" s="155" t="s">
        <v>9</v>
      </c>
      <c r="B546" s="1317" t="s">
        <v>104</v>
      </c>
      <c r="C546" s="1318"/>
      <c r="E546" s="1312" t="s">
        <v>294</v>
      </c>
      <c r="F546" s="1314"/>
      <c r="G546" s="1315">
        <f>VLOOKUP(B546,'EXTRAUrbano.Piano inv. forn '!$D$41:$AB$76,3,FALSE)</f>
        <v>0</v>
      </c>
      <c r="H546" s="1316"/>
      <c r="I546" s="104"/>
      <c r="J546" s="1312" t="s">
        <v>295</v>
      </c>
      <c r="K546" s="1313"/>
      <c r="L546" s="1314"/>
      <c r="M546" s="1315">
        <f>VLOOKUP(B546,'EXTRAUrbano.Piano inv. forn '!$D$41:$AB$76,4,FALSE)</f>
        <v>0</v>
      </c>
      <c r="N546" s="1316"/>
      <c r="P546" s="162" t="s">
        <v>296</v>
      </c>
      <c r="Q546" s="436"/>
      <c r="S546" s="163" t="s">
        <v>297</v>
      </c>
      <c r="T546" s="1171"/>
      <c r="U546" s="1173"/>
      <c r="V546" s="437"/>
    </row>
    <row r="547" spans="1:23" ht="13.5" customHeight="1" thickBot="1" x14ac:dyDescent="0.4">
      <c r="A547" s="133"/>
      <c r="B547" s="114"/>
      <c r="C547" s="114"/>
      <c r="E547" s="115"/>
      <c r="F547" s="115"/>
      <c r="G547" s="116"/>
      <c r="H547" s="116"/>
      <c r="I547" s="104"/>
      <c r="J547" s="115"/>
      <c r="K547" s="115"/>
      <c r="L547" s="115"/>
      <c r="M547" s="116"/>
      <c r="N547" s="116"/>
      <c r="P547" s="117"/>
      <c r="S547" s="113"/>
      <c r="T547" s="431"/>
      <c r="V547" s="134"/>
      <c r="W547" s="431"/>
    </row>
    <row r="548" spans="1:23" ht="33.75" customHeight="1" thickBot="1" x14ac:dyDescent="0.4">
      <c r="A548" s="1343" t="s">
        <v>298</v>
      </c>
      <c r="B548" s="1344"/>
      <c r="C548" s="1344"/>
      <c r="D548" s="1345"/>
      <c r="E548" s="1346">
        <f>VLOOKUP(B546,'EXTRAUrbano.Piano inv. forn '!$D$41:$AB$76,17,FALSE)</f>
        <v>0</v>
      </c>
      <c r="F548" s="1347"/>
      <c r="G548" s="1347"/>
      <c r="H548" s="1348"/>
      <c r="I548" s="104"/>
      <c r="J548" s="1343" t="s">
        <v>53</v>
      </c>
      <c r="K548" s="1353"/>
      <c r="L548" s="1344"/>
      <c r="M548" s="1346">
        <f>VLOOKUP(B546,'EXTRAUrbano.Piano inv. forn '!$D$41:$AB$76,19,FALSE)</f>
        <v>0</v>
      </c>
      <c r="N548" s="1348"/>
      <c r="O548" s="130"/>
      <c r="P548" s="161" t="s">
        <v>299</v>
      </c>
      <c r="Q548" s="135">
        <f>M548+E548</f>
        <v>0</v>
      </c>
      <c r="S548" s="163" t="s">
        <v>300</v>
      </c>
      <c r="T548" s="1171"/>
      <c r="U548" s="1173"/>
      <c r="V548" s="134"/>
      <c r="W548" s="431"/>
    </row>
    <row r="549" spans="1:23" ht="33.75" customHeight="1" thickBot="1" x14ac:dyDescent="0.4">
      <c r="A549" s="136"/>
      <c r="B549" s="137"/>
      <c r="C549" s="137"/>
      <c r="D549" s="137"/>
      <c r="E549" s="138"/>
      <c r="F549" s="138"/>
      <c r="G549" s="138"/>
      <c r="H549" s="138"/>
      <c r="I549" s="104"/>
      <c r="J549" s="115"/>
      <c r="K549" s="115"/>
      <c r="L549" s="115"/>
      <c r="M549" s="138"/>
      <c r="N549" s="138"/>
      <c r="O549" s="130"/>
      <c r="P549" s="113"/>
      <c r="Q549" s="130"/>
      <c r="S549" s="113"/>
      <c r="T549" s="114"/>
      <c r="U549" s="114"/>
      <c r="V549" s="134"/>
      <c r="W549" s="431"/>
    </row>
    <row r="550" spans="1:23" s="166" customFormat="1" ht="72" customHeight="1" x14ac:dyDescent="0.35">
      <c r="A550" s="1326" t="s">
        <v>301</v>
      </c>
      <c r="B550" s="1328" t="s">
        <v>302</v>
      </c>
      <c r="C550" s="1328" t="s">
        <v>303</v>
      </c>
      <c r="D550" s="156" t="s">
        <v>304</v>
      </c>
      <c r="E550" s="157" t="s">
        <v>305</v>
      </c>
      <c r="F550" s="156" t="s">
        <v>306</v>
      </c>
      <c r="G550" s="156" t="s">
        <v>307</v>
      </c>
      <c r="H550" s="158" t="s">
        <v>268</v>
      </c>
      <c r="I550" s="158" t="s">
        <v>308</v>
      </c>
      <c r="J550" s="158" t="s">
        <v>309</v>
      </c>
      <c r="K550" s="158" t="s">
        <v>818</v>
      </c>
      <c r="L550" s="158" t="s">
        <v>310</v>
      </c>
      <c r="M550" s="158" t="s">
        <v>311</v>
      </c>
      <c r="N550" s="158" t="s">
        <v>312</v>
      </c>
      <c r="O550" s="158" t="s">
        <v>313</v>
      </c>
      <c r="P550" s="158" t="s">
        <v>314</v>
      </c>
      <c r="Q550" s="158" t="s">
        <v>315</v>
      </c>
      <c r="R550" s="158" t="s">
        <v>316</v>
      </c>
      <c r="S550" s="158" t="s">
        <v>317</v>
      </c>
      <c r="T550" s="158" t="s">
        <v>819</v>
      </c>
      <c r="U550" s="159" t="s">
        <v>319</v>
      </c>
      <c r="V550" s="438"/>
    </row>
    <row r="551" spans="1:23" s="166" customFormat="1" ht="36.5" thickBot="1" x14ac:dyDescent="0.4">
      <c r="A551" s="1351"/>
      <c r="B551" s="1352"/>
      <c r="C551" s="1352"/>
      <c r="D551" s="160" t="s">
        <v>320</v>
      </c>
      <c r="E551" s="160" t="s">
        <v>333</v>
      </c>
      <c r="F551" s="160" t="s">
        <v>322</v>
      </c>
      <c r="G551" s="160" t="s">
        <v>322</v>
      </c>
      <c r="H551" s="160" t="s">
        <v>28</v>
      </c>
      <c r="I551" s="160" t="s">
        <v>334</v>
      </c>
      <c r="J551" s="160" t="s">
        <v>323</v>
      </c>
      <c r="K551" s="160" t="s">
        <v>324</v>
      </c>
      <c r="L551" s="160" t="s">
        <v>324</v>
      </c>
      <c r="M551" s="160" t="s">
        <v>325</v>
      </c>
      <c r="N551" s="160" t="s">
        <v>324</v>
      </c>
      <c r="O551" s="160" t="s">
        <v>326</v>
      </c>
      <c r="P551" s="160" t="s">
        <v>820</v>
      </c>
      <c r="Q551" s="160" t="s">
        <v>327</v>
      </c>
      <c r="R551" s="160" t="s">
        <v>328</v>
      </c>
      <c r="S551" s="160" t="s">
        <v>329</v>
      </c>
      <c r="T551" s="160" t="s">
        <v>329</v>
      </c>
      <c r="U551" s="439"/>
      <c r="V551" s="438"/>
    </row>
    <row r="552" spans="1:23" ht="15" customHeight="1" x14ac:dyDescent="0.35">
      <c r="A552" s="1349" t="str">
        <f>B546</f>
        <v>Extra-urb.m.1</v>
      </c>
      <c r="B552" s="144">
        <v>1</v>
      </c>
      <c r="C552" s="185"/>
      <c r="D552" s="119"/>
      <c r="E552" s="119"/>
      <c r="F552" s="185"/>
      <c r="G552" s="440"/>
      <c r="H552" s="120"/>
      <c r="I552" s="441"/>
      <c r="J552" s="442"/>
      <c r="K552" s="442"/>
      <c r="L552" s="443"/>
      <c r="M552" s="441"/>
      <c r="N552" s="443"/>
      <c r="O552" s="148"/>
      <c r="P552" s="148"/>
      <c r="Q552" s="441"/>
      <c r="R552" s="441"/>
      <c r="S552" s="441"/>
      <c r="T552" s="441"/>
      <c r="U552" s="444"/>
      <c r="V552" s="437"/>
    </row>
    <row r="553" spans="1:23" x14ac:dyDescent="0.35">
      <c r="A553" s="1349"/>
      <c r="B553" s="145">
        <v>2</v>
      </c>
      <c r="C553" s="118"/>
      <c r="D553" s="112"/>
      <c r="E553" s="112"/>
      <c r="F553" s="118"/>
      <c r="G553" s="445"/>
      <c r="H553" s="118"/>
      <c r="I553" s="428"/>
      <c r="J553" s="446"/>
      <c r="K553" s="446"/>
      <c r="L553" s="447"/>
      <c r="M553" s="428"/>
      <c r="N553" s="447"/>
      <c r="O553" s="139"/>
      <c r="P553" s="139"/>
      <c r="Q553" s="428"/>
      <c r="R553" s="428" t="s">
        <v>330</v>
      </c>
      <c r="S553" s="428"/>
      <c r="T553" s="428"/>
      <c r="U553" s="448"/>
      <c r="V553" s="437"/>
    </row>
    <row r="554" spans="1:23" x14ac:dyDescent="0.35">
      <c r="A554" s="1349"/>
      <c r="B554" s="145">
        <v>3</v>
      </c>
      <c r="C554" s="118"/>
      <c r="D554" s="112"/>
      <c r="E554" s="112"/>
      <c r="F554" s="118"/>
      <c r="G554" s="445"/>
      <c r="H554" s="118"/>
      <c r="I554" s="428"/>
      <c r="J554" s="446"/>
      <c r="K554" s="446"/>
      <c r="L554" s="447"/>
      <c r="M554" s="428"/>
      <c r="N554" s="447"/>
      <c r="O554" s="139"/>
      <c r="P554" s="139"/>
      <c r="Q554" s="428"/>
      <c r="R554" s="428"/>
      <c r="S554" s="428"/>
      <c r="T554" s="428"/>
      <c r="U554" s="448"/>
      <c r="V554" s="437"/>
    </row>
    <row r="555" spans="1:23" x14ac:dyDescent="0.35">
      <c r="A555" s="1349"/>
      <c r="B555" s="145">
        <v>4</v>
      </c>
      <c r="C555" s="118"/>
      <c r="D555" s="112"/>
      <c r="E555" s="112"/>
      <c r="F555" s="118"/>
      <c r="G555" s="445"/>
      <c r="H555" s="118"/>
      <c r="I555" s="428"/>
      <c r="J555" s="446"/>
      <c r="K555" s="446"/>
      <c r="L555" s="447"/>
      <c r="M555" s="428"/>
      <c r="N555" s="447"/>
      <c r="O555" s="139"/>
      <c r="P555" s="139"/>
      <c r="Q555" s="428"/>
      <c r="R555" s="428"/>
      <c r="S555" s="428"/>
      <c r="T555" s="428"/>
      <c r="U555" s="448"/>
      <c r="V555" s="437"/>
    </row>
    <row r="556" spans="1:23" x14ac:dyDescent="0.35">
      <c r="A556" s="1349"/>
      <c r="B556" s="145">
        <v>5</v>
      </c>
      <c r="C556" s="118"/>
      <c r="D556" s="112"/>
      <c r="E556" s="112"/>
      <c r="F556" s="118"/>
      <c r="G556" s="445"/>
      <c r="H556" s="118"/>
      <c r="I556" s="428"/>
      <c r="J556" s="446"/>
      <c r="K556" s="446"/>
      <c r="L556" s="447"/>
      <c r="M556" s="428"/>
      <c r="N556" s="447"/>
      <c r="O556" s="139"/>
      <c r="P556" s="139"/>
      <c r="Q556" s="428"/>
      <c r="R556" s="428"/>
      <c r="S556" s="428"/>
      <c r="T556" s="428"/>
      <c r="U556" s="448"/>
      <c r="V556" s="437"/>
    </row>
    <row r="557" spans="1:23" x14ac:dyDescent="0.35">
      <c r="A557" s="1349"/>
      <c r="B557" s="145">
        <v>6</v>
      </c>
      <c r="C557" s="118"/>
      <c r="D557" s="112"/>
      <c r="E557" s="112"/>
      <c r="F557" s="118"/>
      <c r="G557" s="445"/>
      <c r="H557" s="118"/>
      <c r="I557" s="428"/>
      <c r="J557" s="446"/>
      <c r="K557" s="446"/>
      <c r="L557" s="447"/>
      <c r="M557" s="428"/>
      <c r="N557" s="447"/>
      <c r="O557" s="139"/>
      <c r="P557" s="139"/>
      <c r="Q557" s="428"/>
      <c r="R557" s="428"/>
      <c r="S557" s="428"/>
      <c r="T557" s="428"/>
      <c r="U557" s="448"/>
      <c r="V557" s="437"/>
    </row>
    <row r="558" spans="1:23" x14ac:dyDescent="0.35">
      <c r="A558" s="1349"/>
      <c r="B558" s="145">
        <v>7</v>
      </c>
      <c r="C558" s="118"/>
      <c r="D558" s="112"/>
      <c r="E558" s="112"/>
      <c r="F558" s="118"/>
      <c r="G558" s="445"/>
      <c r="H558" s="118"/>
      <c r="I558" s="428"/>
      <c r="J558" s="446"/>
      <c r="K558" s="446"/>
      <c r="L558" s="447"/>
      <c r="M558" s="428"/>
      <c r="N558" s="447"/>
      <c r="O558" s="139"/>
      <c r="P558" s="139"/>
      <c r="Q558" s="428"/>
      <c r="R558" s="428"/>
      <c r="S558" s="428"/>
      <c r="T558" s="428"/>
      <c r="U558" s="448"/>
      <c r="V558" s="437"/>
    </row>
    <row r="559" spans="1:23" x14ac:dyDescent="0.35">
      <c r="A559" s="1349"/>
      <c r="B559" s="145">
        <v>8</v>
      </c>
      <c r="C559" s="118"/>
      <c r="D559" s="112"/>
      <c r="E559" s="112"/>
      <c r="F559" s="118"/>
      <c r="G559" s="445"/>
      <c r="H559" s="118"/>
      <c r="I559" s="428"/>
      <c r="J559" s="446"/>
      <c r="K559" s="446"/>
      <c r="L559" s="447"/>
      <c r="M559" s="428"/>
      <c r="N559" s="447"/>
      <c r="O559" s="139"/>
      <c r="P559" s="139"/>
      <c r="Q559" s="428"/>
      <c r="R559" s="428"/>
      <c r="S559" s="428"/>
      <c r="T559" s="428"/>
      <c r="U559" s="448"/>
      <c r="V559" s="437"/>
    </row>
    <row r="560" spans="1:23" x14ac:dyDescent="0.35">
      <c r="A560" s="1349"/>
      <c r="B560" s="145">
        <v>9</v>
      </c>
      <c r="C560" s="118"/>
      <c r="D560" s="112"/>
      <c r="E560" s="112"/>
      <c r="F560" s="118"/>
      <c r="G560" s="445"/>
      <c r="H560" s="118"/>
      <c r="I560" s="428"/>
      <c r="J560" s="446"/>
      <c r="K560" s="446"/>
      <c r="L560" s="447"/>
      <c r="M560" s="428"/>
      <c r="N560" s="447"/>
      <c r="O560" s="139"/>
      <c r="P560" s="139"/>
      <c r="Q560" s="428"/>
      <c r="R560" s="428"/>
      <c r="S560" s="428"/>
      <c r="T560" s="428"/>
      <c r="U560" s="448"/>
      <c r="V560" s="437"/>
    </row>
    <row r="561" spans="1:23" ht="15" thickBot="1" x14ac:dyDescent="0.4">
      <c r="A561" s="1350"/>
      <c r="B561" s="146">
        <v>10</v>
      </c>
      <c r="C561" s="132"/>
      <c r="D561" s="131"/>
      <c r="E561" s="131"/>
      <c r="F561" s="132"/>
      <c r="G561" s="449"/>
      <c r="H561" s="132"/>
      <c r="I561" s="450"/>
      <c r="J561" s="451"/>
      <c r="K561" s="451"/>
      <c r="L561" s="452"/>
      <c r="M561" s="450"/>
      <c r="N561" s="452"/>
      <c r="O561" s="140"/>
      <c r="P561" s="140"/>
      <c r="Q561" s="450"/>
      <c r="R561" s="450"/>
      <c r="S561" s="450"/>
      <c r="T561" s="450"/>
      <c r="U561" s="453"/>
      <c r="V561" s="437"/>
    </row>
    <row r="562" spans="1:23" ht="25" thickBot="1" x14ac:dyDescent="0.4">
      <c r="A562" s="564"/>
      <c r="C562" s="565"/>
      <c r="D562" s="566"/>
      <c r="E562" s="424" t="s">
        <v>331</v>
      </c>
      <c r="F562" s="425">
        <f>COUNTA(F552:F561)</f>
        <v>0</v>
      </c>
      <c r="G562" s="426">
        <f>COUNTA(G552:G561)</f>
        <v>0</v>
      </c>
      <c r="H562" s="565"/>
      <c r="I562" s="431"/>
      <c r="J562" s="567"/>
      <c r="K562" s="567"/>
      <c r="L562" s="568"/>
      <c r="M562" s="1354" t="s">
        <v>563</v>
      </c>
      <c r="N562" s="1355"/>
      <c r="O562" s="747">
        <f>SUM(O552:O561)</f>
        <v>0</v>
      </c>
      <c r="P562" s="748">
        <f>SUM(P552:P561)</f>
        <v>0</v>
      </c>
      <c r="Q562" s="431"/>
      <c r="S562" s="113"/>
      <c r="T562" s="117"/>
      <c r="U562" s="531"/>
      <c r="V562" s="455"/>
    </row>
    <row r="563" spans="1:23" ht="15" thickBot="1" x14ac:dyDescent="0.4">
      <c r="A563" s="456"/>
      <c r="B563" s="457"/>
      <c r="C563" s="407"/>
      <c r="D563" s="407"/>
      <c r="E563" s="407"/>
      <c r="F563" s="457"/>
      <c r="G563" s="407"/>
      <c r="H563" s="407"/>
      <c r="I563" s="457"/>
      <c r="J563" s="457"/>
      <c r="K563" s="457"/>
      <c r="L563" s="407"/>
      <c r="M563" s="407"/>
      <c r="N563" s="407"/>
      <c r="O563" s="407"/>
      <c r="P563" s="407"/>
      <c r="Q563" s="407"/>
      <c r="R563" s="407"/>
      <c r="S563" s="407"/>
      <c r="T563" s="458"/>
      <c r="U563" s="407"/>
      <c r="V563" s="459"/>
    </row>
    <row r="564" spans="1:23" ht="15" thickBot="1" x14ac:dyDescent="0.4">
      <c r="A564" s="432"/>
      <c r="B564" s="433"/>
      <c r="C564" s="434"/>
      <c r="D564" s="434"/>
      <c r="E564" s="434"/>
      <c r="F564" s="433"/>
      <c r="G564" s="434"/>
      <c r="H564" s="434"/>
      <c r="I564" s="433"/>
      <c r="J564" s="433"/>
      <c r="K564" s="433"/>
      <c r="L564" s="434"/>
      <c r="M564" s="434"/>
      <c r="N564" s="434"/>
      <c r="O564" s="434"/>
      <c r="P564" s="434"/>
      <c r="Q564" s="434"/>
      <c r="R564" s="434"/>
      <c r="S564" s="434"/>
      <c r="T564" s="434"/>
      <c r="U564" s="434"/>
      <c r="V564" s="435"/>
    </row>
    <row r="565" spans="1:23" ht="36" customHeight="1" thickBot="1" x14ac:dyDescent="0.4">
      <c r="A565" s="155" t="s">
        <v>9</v>
      </c>
      <c r="B565" s="1317" t="s">
        <v>104</v>
      </c>
      <c r="C565" s="1318"/>
      <c r="E565" s="1312" t="s">
        <v>294</v>
      </c>
      <c r="F565" s="1314"/>
      <c r="G565" s="1315">
        <f>VLOOKUP(B565,'EXTRAUrbano.Piano inv. forn '!$D$41:$AB$76,3,FALSE)</f>
        <v>0</v>
      </c>
      <c r="H565" s="1316"/>
      <c r="I565" s="104"/>
      <c r="J565" s="1312" t="s">
        <v>295</v>
      </c>
      <c r="K565" s="1313"/>
      <c r="L565" s="1314"/>
      <c r="M565" s="1315">
        <f>VLOOKUP(B565,'EXTRAUrbano.Piano inv. forn '!$D$41:$AB$76,4,FALSE)</f>
        <v>0</v>
      </c>
      <c r="N565" s="1316"/>
      <c r="P565" s="162" t="s">
        <v>296</v>
      </c>
      <c r="Q565" s="436"/>
      <c r="S565" s="163" t="s">
        <v>297</v>
      </c>
      <c r="T565" s="1171"/>
      <c r="U565" s="1173"/>
      <c r="V565" s="437"/>
    </row>
    <row r="566" spans="1:23" ht="13.5" customHeight="1" thickBot="1" x14ac:dyDescent="0.4">
      <c r="A566" s="133"/>
      <c r="B566" s="114"/>
      <c r="C566" s="114"/>
      <c r="E566" s="115"/>
      <c r="F566" s="115"/>
      <c r="G566" s="116"/>
      <c r="H566" s="116"/>
      <c r="I566" s="104"/>
      <c r="J566" s="115"/>
      <c r="K566" s="115"/>
      <c r="L566" s="115"/>
      <c r="M566" s="116"/>
      <c r="N566" s="116"/>
      <c r="P566" s="117"/>
      <c r="S566" s="113"/>
      <c r="T566" s="431"/>
      <c r="V566" s="134"/>
      <c r="W566" s="431"/>
    </row>
    <row r="567" spans="1:23" ht="33.75" customHeight="1" thickBot="1" x14ac:dyDescent="0.4">
      <c r="A567" s="1343" t="s">
        <v>298</v>
      </c>
      <c r="B567" s="1344"/>
      <c r="C567" s="1344"/>
      <c r="D567" s="1345"/>
      <c r="E567" s="1346">
        <f>VLOOKUP(B565,'EXTRAUrbano.Piano inv. forn '!$D$41:$AB$76,17,FALSE)</f>
        <v>0</v>
      </c>
      <c r="F567" s="1347"/>
      <c r="G567" s="1347"/>
      <c r="H567" s="1348"/>
      <c r="I567" s="104"/>
      <c r="J567" s="1343" t="s">
        <v>53</v>
      </c>
      <c r="K567" s="1353"/>
      <c r="L567" s="1344"/>
      <c r="M567" s="1346">
        <f>VLOOKUP(B565,'EXTRAUrbano.Piano inv. forn '!$D$41:$AB$76,19,FALSE)</f>
        <v>0</v>
      </c>
      <c r="N567" s="1348"/>
      <c r="O567" s="130"/>
      <c r="P567" s="161" t="s">
        <v>299</v>
      </c>
      <c r="Q567" s="135">
        <f>M567+E567</f>
        <v>0</v>
      </c>
      <c r="S567" s="163" t="s">
        <v>300</v>
      </c>
      <c r="T567" s="1171"/>
      <c r="U567" s="1173"/>
      <c r="V567" s="134"/>
      <c r="W567" s="431"/>
    </row>
    <row r="568" spans="1:23" ht="33.75" customHeight="1" thickBot="1" x14ac:dyDescent="0.4">
      <c r="A568" s="136"/>
      <c r="B568" s="137"/>
      <c r="C568" s="137"/>
      <c r="D568" s="137"/>
      <c r="E568" s="138"/>
      <c r="F568" s="138"/>
      <c r="G568" s="138"/>
      <c r="H568" s="138"/>
      <c r="I568" s="104"/>
      <c r="J568" s="115"/>
      <c r="K568" s="115"/>
      <c r="L568" s="115"/>
      <c r="M568" s="138"/>
      <c r="N568" s="138"/>
      <c r="O568" s="130"/>
      <c r="P568" s="113"/>
      <c r="Q568" s="130"/>
      <c r="S568" s="113"/>
      <c r="T568" s="114"/>
      <c r="U568" s="114"/>
      <c r="V568" s="134"/>
      <c r="W568" s="431"/>
    </row>
    <row r="569" spans="1:23" s="166" customFormat="1" ht="72" customHeight="1" x14ac:dyDescent="0.35">
      <c r="A569" s="1326" t="s">
        <v>301</v>
      </c>
      <c r="B569" s="1328" t="s">
        <v>302</v>
      </c>
      <c r="C569" s="1328" t="s">
        <v>303</v>
      </c>
      <c r="D569" s="156" t="s">
        <v>304</v>
      </c>
      <c r="E569" s="157" t="s">
        <v>305</v>
      </c>
      <c r="F569" s="156" t="s">
        <v>306</v>
      </c>
      <c r="G569" s="156" t="s">
        <v>307</v>
      </c>
      <c r="H569" s="158" t="s">
        <v>268</v>
      </c>
      <c r="I569" s="158" t="s">
        <v>308</v>
      </c>
      <c r="J569" s="158" t="s">
        <v>309</v>
      </c>
      <c r="K569" s="158" t="s">
        <v>818</v>
      </c>
      <c r="L569" s="158" t="s">
        <v>310</v>
      </c>
      <c r="M569" s="158" t="s">
        <v>311</v>
      </c>
      <c r="N569" s="158" t="s">
        <v>312</v>
      </c>
      <c r="O569" s="158" t="s">
        <v>313</v>
      </c>
      <c r="P569" s="158" t="s">
        <v>314</v>
      </c>
      <c r="Q569" s="158" t="s">
        <v>315</v>
      </c>
      <c r="R569" s="158" t="s">
        <v>316</v>
      </c>
      <c r="S569" s="158" t="s">
        <v>317</v>
      </c>
      <c r="T569" s="158" t="s">
        <v>819</v>
      </c>
      <c r="U569" s="159" t="s">
        <v>319</v>
      </c>
      <c r="V569" s="438"/>
    </row>
    <row r="570" spans="1:23" s="166" customFormat="1" ht="36.5" thickBot="1" x14ac:dyDescent="0.4">
      <c r="A570" s="1351"/>
      <c r="B570" s="1352"/>
      <c r="C570" s="1352"/>
      <c r="D570" s="160" t="s">
        <v>320</v>
      </c>
      <c r="E570" s="160" t="s">
        <v>333</v>
      </c>
      <c r="F570" s="160" t="s">
        <v>322</v>
      </c>
      <c r="G570" s="160" t="s">
        <v>322</v>
      </c>
      <c r="H570" s="160" t="s">
        <v>28</v>
      </c>
      <c r="I570" s="160" t="s">
        <v>334</v>
      </c>
      <c r="J570" s="160" t="s">
        <v>323</v>
      </c>
      <c r="K570" s="160" t="s">
        <v>324</v>
      </c>
      <c r="L570" s="160" t="s">
        <v>324</v>
      </c>
      <c r="M570" s="160" t="s">
        <v>325</v>
      </c>
      <c r="N570" s="160" t="s">
        <v>324</v>
      </c>
      <c r="O570" s="160" t="s">
        <v>326</v>
      </c>
      <c r="P570" s="160" t="s">
        <v>820</v>
      </c>
      <c r="Q570" s="160" t="s">
        <v>327</v>
      </c>
      <c r="R570" s="160" t="s">
        <v>328</v>
      </c>
      <c r="S570" s="160" t="s">
        <v>329</v>
      </c>
      <c r="T570" s="160" t="s">
        <v>329</v>
      </c>
      <c r="U570" s="439"/>
      <c r="V570" s="438"/>
    </row>
    <row r="571" spans="1:23" ht="15" customHeight="1" x14ac:dyDescent="0.35">
      <c r="A571" s="1349" t="str">
        <f>B565</f>
        <v>Extra-urb.m.1</v>
      </c>
      <c r="B571" s="144">
        <v>1</v>
      </c>
      <c r="C571" s="185"/>
      <c r="D571" s="119"/>
      <c r="E571" s="119"/>
      <c r="F571" s="185"/>
      <c r="G571" s="440"/>
      <c r="H571" s="120"/>
      <c r="I571" s="441"/>
      <c r="J571" s="442"/>
      <c r="K571" s="442"/>
      <c r="L571" s="443"/>
      <c r="M571" s="441"/>
      <c r="N571" s="443"/>
      <c r="O571" s="148"/>
      <c r="P571" s="148"/>
      <c r="Q571" s="441"/>
      <c r="R571" s="441"/>
      <c r="S571" s="441"/>
      <c r="T571" s="441"/>
      <c r="U571" s="444"/>
      <c r="V571" s="437"/>
    </row>
    <row r="572" spans="1:23" x14ac:dyDescent="0.35">
      <c r="A572" s="1349"/>
      <c r="B572" s="145">
        <v>2</v>
      </c>
      <c r="C572" s="118"/>
      <c r="D572" s="112"/>
      <c r="E572" s="112"/>
      <c r="F572" s="118"/>
      <c r="G572" s="445"/>
      <c r="H572" s="118"/>
      <c r="I572" s="428"/>
      <c r="J572" s="446"/>
      <c r="K572" s="446"/>
      <c r="L572" s="447"/>
      <c r="M572" s="428"/>
      <c r="N572" s="447"/>
      <c r="O572" s="139"/>
      <c r="P572" s="139"/>
      <c r="Q572" s="428"/>
      <c r="R572" s="428" t="s">
        <v>330</v>
      </c>
      <c r="S572" s="428"/>
      <c r="T572" s="428"/>
      <c r="U572" s="448"/>
      <c r="V572" s="437"/>
    </row>
    <row r="573" spans="1:23" x14ac:dyDescent="0.35">
      <c r="A573" s="1349"/>
      <c r="B573" s="145">
        <v>3</v>
      </c>
      <c r="C573" s="118"/>
      <c r="D573" s="112"/>
      <c r="E573" s="112"/>
      <c r="F573" s="118"/>
      <c r="G573" s="445"/>
      <c r="H573" s="118"/>
      <c r="I573" s="428"/>
      <c r="J573" s="446"/>
      <c r="K573" s="446"/>
      <c r="L573" s="447"/>
      <c r="M573" s="428"/>
      <c r="N573" s="447"/>
      <c r="O573" s="139"/>
      <c r="P573" s="139"/>
      <c r="Q573" s="428"/>
      <c r="R573" s="428"/>
      <c r="S573" s="428"/>
      <c r="T573" s="428"/>
      <c r="U573" s="448"/>
      <c r="V573" s="437"/>
    </row>
    <row r="574" spans="1:23" x14ac:dyDescent="0.35">
      <c r="A574" s="1349"/>
      <c r="B574" s="145">
        <v>4</v>
      </c>
      <c r="C574" s="118"/>
      <c r="D574" s="112"/>
      <c r="E574" s="112"/>
      <c r="F574" s="118"/>
      <c r="G574" s="445"/>
      <c r="H574" s="118"/>
      <c r="I574" s="428"/>
      <c r="J574" s="446"/>
      <c r="K574" s="446"/>
      <c r="L574" s="447"/>
      <c r="M574" s="428"/>
      <c r="N574" s="447"/>
      <c r="O574" s="139"/>
      <c r="P574" s="139"/>
      <c r="Q574" s="428"/>
      <c r="R574" s="428"/>
      <c r="S574" s="428"/>
      <c r="T574" s="428"/>
      <c r="U574" s="448"/>
      <c r="V574" s="437"/>
    </row>
    <row r="575" spans="1:23" x14ac:dyDescent="0.35">
      <c r="A575" s="1349"/>
      <c r="B575" s="145">
        <v>5</v>
      </c>
      <c r="C575" s="118"/>
      <c r="D575" s="112"/>
      <c r="E575" s="112"/>
      <c r="F575" s="118"/>
      <c r="G575" s="445"/>
      <c r="H575" s="118"/>
      <c r="I575" s="428"/>
      <c r="J575" s="446"/>
      <c r="K575" s="446"/>
      <c r="L575" s="447"/>
      <c r="M575" s="428"/>
      <c r="N575" s="447"/>
      <c r="O575" s="139"/>
      <c r="P575" s="139"/>
      <c r="Q575" s="428"/>
      <c r="R575" s="428"/>
      <c r="S575" s="428"/>
      <c r="T575" s="428"/>
      <c r="U575" s="448"/>
      <c r="V575" s="437"/>
    </row>
    <row r="576" spans="1:23" x14ac:dyDescent="0.35">
      <c r="A576" s="1349"/>
      <c r="B576" s="145">
        <v>6</v>
      </c>
      <c r="C576" s="118"/>
      <c r="D576" s="112"/>
      <c r="E576" s="112"/>
      <c r="F576" s="118"/>
      <c r="G576" s="445"/>
      <c r="H576" s="118"/>
      <c r="I576" s="428"/>
      <c r="J576" s="446"/>
      <c r="K576" s="446"/>
      <c r="L576" s="447"/>
      <c r="M576" s="428"/>
      <c r="N576" s="447"/>
      <c r="O576" s="139"/>
      <c r="P576" s="139"/>
      <c r="Q576" s="428"/>
      <c r="R576" s="428"/>
      <c r="S576" s="428"/>
      <c r="T576" s="428"/>
      <c r="U576" s="448"/>
      <c r="V576" s="437"/>
    </row>
    <row r="577" spans="1:23" x14ac:dyDescent="0.35">
      <c r="A577" s="1349"/>
      <c r="B577" s="145">
        <v>7</v>
      </c>
      <c r="C577" s="118"/>
      <c r="D577" s="112"/>
      <c r="E577" s="112"/>
      <c r="F577" s="118"/>
      <c r="G577" s="445"/>
      <c r="H577" s="118"/>
      <c r="I577" s="428"/>
      <c r="J577" s="446"/>
      <c r="K577" s="446"/>
      <c r="L577" s="447"/>
      <c r="M577" s="428"/>
      <c r="N577" s="447"/>
      <c r="O577" s="139"/>
      <c r="P577" s="139"/>
      <c r="Q577" s="428"/>
      <c r="R577" s="428"/>
      <c r="S577" s="428"/>
      <c r="T577" s="428"/>
      <c r="U577" s="448"/>
      <c r="V577" s="437"/>
    </row>
    <row r="578" spans="1:23" x14ac:dyDescent="0.35">
      <c r="A578" s="1349"/>
      <c r="B578" s="145">
        <v>8</v>
      </c>
      <c r="C578" s="118"/>
      <c r="D578" s="112"/>
      <c r="E578" s="112"/>
      <c r="F578" s="118"/>
      <c r="G578" s="445"/>
      <c r="H578" s="118"/>
      <c r="I578" s="428"/>
      <c r="J578" s="446"/>
      <c r="K578" s="446"/>
      <c r="L578" s="447"/>
      <c r="M578" s="428"/>
      <c r="N578" s="447"/>
      <c r="O578" s="139"/>
      <c r="P578" s="139"/>
      <c r="Q578" s="428"/>
      <c r="R578" s="428"/>
      <c r="S578" s="428"/>
      <c r="T578" s="428"/>
      <c r="U578" s="448"/>
      <c r="V578" s="437"/>
    </row>
    <row r="579" spans="1:23" x14ac:dyDescent="0.35">
      <c r="A579" s="1349"/>
      <c r="B579" s="145">
        <v>9</v>
      </c>
      <c r="C579" s="118"/>
      <c r="D579" s="112"/>
      <c r="E579" s="112"/>
      <c r="F579" s="118"/>
      <c r="G579" s="445"/>
      <c r="H579" s="118"/>
      <c r="I579" s="428"/>
      <c r="J579" s="446"/>
      <c r="K579" s="446"/>
      <c r="L579" s="447"/>
      <c r="M579" s="428"/>
      <c r="N579" s="447"/>
      <c r="O579" s="139"/>
      <c r="P579" s="139"/>
      <c r="Q579" s="428"/>
      <c r="R579" s="428"/>
      <c r="S579" s="428"/>
      <c r="T579" s="428"/>
      <c r="U579" s="448"/>
      <c r="V579" s="437"/>
    </row>
    <row r="580" spans="1:23" ht="15" thickBot="1" x14ac:dyDescent="0.4">
      <c r="A580" s="1350"/>
      <c r="B580" s="146">
        <v>10</v>
      </c>
      <c r="C580" s="132"/>
      <c r="D580" s="131"/>
      <c r="E580" s="131"/>
      <c r="F580" s="132"/>
      <c r="G580" s="449"/>
      <c r="H580" s="132"/>
      <c r="I580" s="450"/>
      <c r="J580" s="451"/>
      <c r="K580" s="451"/>
      <c r="L580" s="452"/>
      <c r="M580" s="450"/>
      <c r="N580" s="452"/>
      <c r="O580" s="140"/>
      <c r="P580" s="140"/>
      <c r="Q580" s="450"/>
      <c r="R580" s="450"/>
      <c r="S580" s="450"/>
      <c r="T580" s="450"/>
      <c r="U580" s="453"/>
      <c r="V580" s="437"/>
    </row>
    <row r="581" spans="1:23" ht="25" thickBot="1" x14ac:dyDescent="0.4">
      <c r="A581" s="564"/>
      <c r="C581" s="565"/>
      <c r="D581" s="566"/>
      <c r="E581" s="424" t="s">
        <v>331</v>
      </c>
      <c r="F581" s="425">
        <f>COUNTA(F571:F580)</f>
        <v>0</v>
      </c>
      <c r="G581" s="426">
        <f>COUNTA(G571:G580)</f>
        <v>0</v>
      </c>
      <c r="H581" s="565"/>
      <c r="I581" s="431"/>
      <c r="J581" s="567"/>
      <c r="K581" s="567"/>
      <c r="L581" s="568"/>
      <c r="M581" s="1354" t="s">
        <v>563</v>
      </c>
      <c r="N581" s="1355"/>
      <c r="O581" s="747">
        <f>SUM(O571:O580)</f>
        <v>0</v>
      </c>
      <c r="P581" s="748">
        <f>SUM(P571:P580)</f>
        <v>0</v>
      </c>
      <c r="Q581" s="431"/>
      <c r="S581" s="113"/>
      <c r="T581" s="117"/>
      <c r="U581" s="531"/>
      <c r="V581" s="455"/>
    </row>
    <row r="582" spans="1:23" ht="15" thickBot="1" x14ac:dyDescent="0.4">
      <c r="A582" s="456"/>
      <c r="B582" s="457"/>
      <c r="C582" s="407"/>
      <c r="D582" s="407"/>
      <c r="E582" s="407"/>
      <c r="F582" s="457"/>
      <c r="G582" s="407"/>
      <c r="H582" s="407"/>
      <c r="I582" s="457"/>
      <c r="J582" s="457"/>
      <c r="K582" s="457"/>
      <c r="L582" s="407"/>
      <c r="M582" s="407"/>
      <c r="N582" s="407"/>
      <c r="O582" s="407"/>
      <c r="P582" s="407"/>
      <c r="Q582" s="407"/>
      <c r="R582" s="407"/>
      <c r="S582" s="407"/>
      <c r="T582" s="458"/>
      <c r="U582" s="407"/>
      <c r="V582" s="459"/>
    </row>
    <row r="583" spans="1:23" ht="15" thickBot="1" x14ac:dyDescent="0.4">
      <c r="A583" s="432"/>
      <c r="B583" s="433"/>
      <c r="C583" s="434"/>
      <c r="D583" s="434"/>
      <c r="E583" s="434"/>
      <c r="F583" s="433"/>
      <c r="G583" s="434"/>
      <c r="H583" s="434"/>
      <c r="I583" s="433"/>
      <c r="J583" s="433"/>
      <c r="K583" s="433"/>
      <c r="L583" s="434"/>
      <c r="M583" s="434"/>
      <c r="N583" s="434"/>
      <c r="O583" s="434"/>
      <c r="P583" s="434"/>
      <c r="Q583" s="434"/>
      <c r="R583" s="434"/>
      <c r="S583" s="434"/>
      <c r="T583" s="434"/>
      <c r="U583" s="434"/>
      <c r="V583" s="435"/>
    </row>
    <row r="584" spans="1:23" ht="36" customHeight="1" thickBot="1" x14ac:dyDescent="0.4">
      <c r="A584" s="155" t="s">
        <v>9</v>
      </c>
      <c r="B584" s="1317" t="s">
        <v>104</v>
      </c>
      <c r="C584" s="1318"/>
      <c r="E584" s="1312" t="s">
        <v>294</v>
      </c>
      <c r="F584" s="1314"/>
      <c r="G584" s="1315">
        <f>VLOOKUP(B584,'EXTRAUrbano.Piano inv. forn '!$D$41:$AB$76,3,FALSE)</f>
        <v>0</v>
      </c>
      <c r="H584" s="1316"/>
      <c r="I584" s="104"/>
      <c r="J584" s="1312" t="s">
        <v>295</v>
      </c>
      <c r="K584" s="1313"/>
      <c r="L584" s="1314"/>
      <c r="M584" s="1315">
        <f>VLOOKUP(B584,'EXTRAUrbano.Piano inv. forn '!$D$41:$AB$76,4,FALSE)</f>
        <v>0</v>
      </c>
      <c r="N584" s="1316"/>
      <c r="P584" s="162" t="s">
        <v>296</v>
      </c>
      <c r="Q584" s="436"/>
      <c r="S584" s="163" t="s">
        <v>297</v>
      </c>
      <c r="T584" s="1171"/>
      <c r="U584" s="1173"/>
      <c r="V584" s="437"/>
    </row>
    <row r="585" spans="1:23" ht="13.5" customHeight="1" thickBot="1" x14ac:dyDescent="0.4">
      <c r="A585" s="133"/>
      <c r="B585" s="114"/>
      <c r="C585" s="114"/>
      <c r="E585" s="115"/>
      <c r="F585" s="115"/>
      <c r="G585" s="116"/>
      <c r="H585" s="116"/>
      <c r="I585" s="104"/>
      <c r="J585" s="115"/>
      <c r="K585" s="115"/>
      <c r="L585" s="115"/>
      <c r="M585" s="116"/>
      <c r="N585" s="116"/>
      <c r="P585" s="117"/>
      <c r="S585" s="113"/>
      <c r="T585" s="431"/>
      <c r="V585" s="134"/>
      <c r="W585" s="431"/>
    </row>
    <row r="586" spans="1:23" ht="33.75" customHeight="1" thickBot="1" x14ac:dyDescent="0.4">
      <c r="A586" s="1343" t="s">
        <v>298</v>
      </c>
      <c r="B586" s="1344"/>
      <c r="C586" s="1344"/>
      <c r="D586" s="1345"/>
      <c r="E586" s="1346">
        <f>VLOOKUP(B584,'EXTRAUrbano.Piano inv. forn '!$D$41:$AB$76,17,FALSE)</f>
        <v>0</v>
      </c>
      <c r="F586" s="1347"/>
      <c r="G586" s="1347"/>
      <c r="H586" s="1348"/>
      <c r="I586" s="104"/>
      <c r="J586" s="1343" t="s">
        <v>53</v>
      </c>
      <c r="K586" s="1353"/>
      <c r="L586" s="1344"/>
      <c r="M586" s="1346">
        <f>VLOOKUP(B584,'EXTRAUrbano.Piano inv. forn '!$D$41:$AB$76,19,FALSE)</f>
        <v>0</v>
      </c>
      <c r="N586" s="1348"/>
      <c r="O586" s="130"/>
      <c r="P586" s="161" t="s">
        <v>299</v>
      </c>
      <c r="Q586" s="135">
        <f>M586+E586</f>
        <v>0</v>
      </c>
      <c r="S586" s="163" t="s">
        <v>300</v>
      </c>
      <c r="T586" s="1171"/>
      <c r="U586" s="1173"/>
      <c r="V586" s="134"/>
      <c r="W586" s="431"/>
    </row>
    <row r="587" spans="1:23" ht="33.75" customHeight="1" thickBot="1" x14ac:dyDescent="0.4">
      <c r="A587" s="136"/>
      <c r="B587" s="137"/>
      <c r="C587" s="137"/>
      <c r="D587" s="137"/>
      <c r="E587" s="138"/>
      <c r="F587" s="138"/>
      <c r="G587" s="138"/>
      <c r="H587" s="138"/>
      <c r="I587" s="104"/>
      <c r="J587" s="115"/>
      <c r="K587" s="115"/>
      <c r="L587" s="115"/>
      <c r="M587" s="138"/>
      <c r="N587" s="138"/>
      <c r="O587" s="130"/>
      <c r="P587" s="113"/>
      <c r="Q587" s="130"/>
      <c r="S587" s="113"/>
      <c r="T587" s="114"/>
      <c r="U587" s="114"/>
      <c r="V587" s="134"/>
      <c r="W587" s="431"/>
    </row>
    <row r="588" spans="1:23" s="166" customFormat="1" ht="72" customHeight="1" x14ac:dyDescent="0.35">
      <c r="A588" s="1326" t="s">
        <v>301</v>
      </c>
      <c r="B588" s="1328" t="s">
        <v>302</v>
      </c>
      <c r="C588" s="1328" t="s">
        <v>303</v>
      </c>
      <c r="D588" s="156" t="s">
        <v>304</v>
      </c>
      <c r="E588" s="157" t="s">
        <v>305</v>
      </c>
      <c r="F588" s="156" t="s">
        <v>306</v>
      </c>
      <c r="G588" s="156" t="s">
        <v>307</v>
      </c>
      <c r="H588" s="158" t="s">
        <v>268</v>
      </c>
      <c r="I588" s="158" t="s">
        <v>308</v>
      </c>
      <c r="J588" s="158" t="s">
        <v>309</v>
      </c>
      <c r="K588" s="158" t="s">
        <v>818</v>
      </c>
      <c r="L588" s="158" t="s">
        <v>310</v>
      </c>
      <c r="M588" s="158" t="s">
        <v>311</v>
      </c>
      <c r="N588" s="158" t="s">
        <v>312</v>
      </c>
      <c r="O588" s="158" t="s">
        <v>313</v>
      </c>
      <c r="P588" s="158" t="s">
        <v>314</v>
      </c>
      <c r="Q588" s="158" t="s">
        <v>315</v>
      </c>
      <c r="R588" s="158" t="s">
        <v>316</v>
      </c>
      <c r="S588" s="158" t="s">
        <v>317</v>
      </c>
      <c r="T588" s="158" t="s">
        <v>819</v>
      </c>
      <c r="U588" s="159" t="s">
        <v>319</v>
      </c>
      <c r="V588" s="438"/>
    </row>
    <row r="589" spans="1:23" s="166" customFormat="1" ht="36.5" thickBot="1" x14ac:dyDescent="0.4">
      <c r="A589" s="1351"/>
      <c r="B589" s="1352"/>
      <c r="C589" s="1352"/>
      <c r="D589" s="160" t="s">
        <v>320</v>
      </c>
      <c r="E589" s="160" t="s">
        <v>333</v>
      </c>
      <c r="F589" s="160" t="s">
        <v>322</v>
      </c>
      <c r="G589" s="160" t="s">
        <v>322</v>
      </c>
      <c r="H589" s="160" t="s">
        <v>28</v>
      </c>
      <c r="I589" s="160" t="s">
        <v>334</v>
      </c>
      <c r="J589" s="160" t="s">
        <v>323</v>
      </c>
      <c r="K589" s="160" t="s">
        <v>324</v>
      </c>
      <c r="L589" s="160" t="s">
        <v>324</v>
      </c>
      <c r="M589" s="160" t="s">
        <v>325</v>
      </c>
      <c r="N589" s="160" t="s">
        <v>324</v>
      </c>
      <c r="O589" s="160" t="s">
        <v>326</v>
      </c>
      <c r="P589" s="160" t="s">
        <v>820</v>
      </c>
      <c r="Q589" s="160" t="s">
        <v>327</v>
      </c>
      <c r="R589" s="160" t="s">
        <v>328</v>
      </c>
      <c r="S589" s="160" t="s">
        <v>329</v>
      </c>
      <c r="T589" s="160" t="s">
        <v>329</v>
      </c>
      <c r="U589" s="439"/>
      <c r="V589" s="438"/>
    </row>
    <row r="590" spans="1:23" ht="15" customHeight="1" x14ac:dyDescent="0.35">
      <c r="A590" s="1349" t="str">
        <f>B584</f>
        <v>Extra-urb.m.1</v>
      </c>
      <c r="B590" s="144">
        <v>1</v>
      </c>
      <c r="C590" s="185"/>
      <c r="D590" s="119"/>
      <c r="E590" s="119"/>
      <c r="F590" s="185"/>
      <c r="G590" s="440"/>
      <c r="H590" s="120"/>
      <c r="I590" s="441"/>
      <c r="J590" s="442"/>
      <c r="K590" s="442"/>
      <c r="L590" s="443"/>
      <c r="M590" s="441"/>
      <c r="N590" s="443"/>
      <c r="O590" s="148"/>
      <c r="P590" s="148"/>
      <c r="Q590" s="441"/>
      <c r="R590" s="441"/>
      <c r="S590" s="441"/>
      <c r="T590" s="441"/>
      <c r="U590" s="444"/>
      <c r="V590" s="437"/>
    </row>
    <row r="591" spans="1:23" x14ac:dyDescent="0.35">
      <c r="A591" s="1349"/>
      <c r="B591" s="145">
        <v>2</v>
      </c>
      <c r="C591" s="118"/>
      <c r="D591" s="112"/>
      <c r="E591" s="112"/>
      <c r="F591" s="118"/>
      <c r="G591" s="445"/>
      <c r="H591" s="118"/>
      <c r="I591" s="428"/>
      <c r="J591" s="446"/>
      <c r="K591" s="446"/>
      <c r="L591" s="447"/>
      <c r="M591" s="428"/>
      <c r="N591" s="447"/>
      <c r="O591" s="139"/>
      <c r="P591" s="139"/>
      <c r="Q591" s="428"/>
      <c r="R591" s="428" t="s">
        <v>330</v>
      </c>
      <c r="S591" s="428"/>
      <c r="T591" s="428"/>
      <c r="U591" s="448"/>
      <c r="V591" s="437"/>
    </row>
    <row r="592" spans="1:23" x14ac:dyDescent="0.35">
      <c r="A592" s="1349"/>
      <c r="B592" s="145">
        <v>3</v>
      </c>
      <c r="C592" s="118"/>
      <c r="D592" s="112"/>
      <c r="E592" s="112"/>
      <c r="F592" s="118"/>
      <c r="G592" s="445"/>
      <c r="H592" s="118"/>
      <c r="I592" s="428"/>
      <c r="J592" s="446"/>
      <c r="K592" s="446"/>
      <c r="L592" s="447"/>
      <c r="M592" s="428"/>
      <c r="N592" s="447"/>
      <c r="O592" s="139"/>
      <c r="P592" s="139"/>
      <c r="Q592" s="428"/>
      <c r="R592" s="428"/>
      <c r="S592" s="428"/>
      <c r="T592" s="428"/>
      <c r="U592" s="448"/>
      <c r="V592" s="437"/>
    </row>
    <row r="593" spans="1:23" x14ac:dyDescent="0.35">
      <c r="A593" s="1349"/>
      <c r="B593" s="145">
        <v>4</v>
      </c>
      <c r="C593" s="118"/>
      <c r="D593" s="112"/>
      <c r="E593" s="112"/>
      <c r="F593" s="118"/>
      <c r="G593" s="445"/>
      <c r="H593" s="118"/>
      <c r="I593" s="428"/>
      <c r="J593" s="446"/>
      <c r="K593" s="446"/>
      <c r="L593" s="447"/>
      <c r="M593" s="428"/>
      <c r="N593" s="447"/>
      <c r="O593" s="139"/>
      <c r="P593" s="139"/>
      <c r="Q593" s="428"/>
      <c r="R593" s="428"/>
      <c r="S593" s="428"/>
      <c r="T593" s="428"/>
      <c r="U593" s="448"/>
      <c r="V593" s="437"/>
    </row>
    <row r="594" spans="1:23" x14ac:dyDescent="0.35">
      <c r="A594" s="1349"/>
      <c r="B594" s="145">
        <v>5</v>
      </c>
      <c r="C594" s="118"/>
      <c r="D594" s="112"/>
      <c r="E594" s="112"/>
      <c r="F594" s="118"/>
      <c r="G594" s="445"/>
      <c r="H594" s="118"/>
      <c r="I594" s="428"/>
      <c r="J594" s="446"/>
      <c r="K594" s="446"/>
      <c r="L594" s="447"/>
      <c r="M594" s="428"/>
      <c r="N594" s="447"/>
      <c r="O594" s="139"/>
      <c r="P594" s="139"/>
      <c r="Q594" s="428"/>
      <c r="R594" s="428"/>
      <c r="S594" s="428"/>
      <c r="T594" s="428"/>
      <c r="U594" s="448"/>
      <c r="V594" s="437"/>
    </row>
    <row r="595" spans="1:23" x14ac:dyDescent="0.35">
      <c r="A595" s="1349"/>
      <c r="B595" s="145">
        <v>6</v>
      </c>
      <c r="C595" s="118"/>
      <c r="D595" s="112"/>
      <c r="E595" s="112"/>
      <c r="F595" s="118"/>
      <c r="G595" s="445"/>
      <c r="H595" s="118"/>
      <c r="I595" s="428"/>
      <c r="J595" s="446"/>
      <c r="K595" s="446"/>
      <c r="L595" s="447"/>
      <c r="M595" s="428"/>
      <c r="N595" s="447"/>
      <c r="O595" s="139"/>
      <c r="P595" s="139"/>
      <c r="Q595" s="428"/>
      <c r="R595" s="428"/>
      <c r="S595" s="428"/>
      <c r="T595" s="428"/>
      <c r="U595" s="448"/>
      <c r="V595" s="437"/>
    </row>
    <row r="596" spans="1:23" x14ac:dyDescent="0.35">
      <c r="A596" s="1349"/>
      <c r="B596" s="145">
        <v>7</v>
      </c>
      <c r="C596" s="118"/>
      <c r="D596" s="112"/>
      <c r="E596" s="112"/>
      <c r="F596" s="118"/>
      <c r="G596" s="445"/>
      <c r="H596" s="118"/>
      <c r="I596" s="428"/>
      <c r="J596" s="446"/>
      <c r="K596" s="446"/>
      <c r="L596" s="447"/>
      <c r="M596" s="428"/>
      <c r="N596" s="447"/>
      <c r="O596" s="139"/>
      <c r="P596" s="139"/>
      <c r="Q596" s="428"/>
      <c r="R596" s="428"/>
      <c r="S596" s="428"/>
      <c r="T596" s="428"/>
      <c r="U596" s="448"/>
      <c r="V596" s="437"/>
    </row>
    <row r="597" spans="1:23" x14ac:dyDescent="0.35">
      <c r="A597" s="1349"/>
      <c r="B597" s="145">
        <v>8</v>
      </c>
      <c r="C597" s="118"/>
      <c r="D597" s="112"/>
      <c r="E597" s="112"/>
      <c r="F597" s="118"/>
      <c r="G597" s="445"/>
      <c r="H597" s="118"/>
      <c r="I597" s="428"/>
      <c r="J597" s="446"/>
      <c r="K597" s="446"/>
      <c r="L597" s="447"/>
      <c r="M597" s="428"/>
      <c r="N597" s="447"/>
      <c r="O597" s="139"/>
      <c r="P597" s="139"/>
      <c r="Q597" s="428"/>
      <c r="R597" s="428"/>
      <c r="S597" s="428"/>
      <c r="T597" s="428"/>
      <c r="U597" s="448"/>
      <c r="V597" s="437"/>
    </row>
    <row r="598" spans="1:23" x14ac:dyDescent="0.35">
      <c r="A598" s="1349"/>
      <c r="B598" s="145">
        <v>9</v>
      </c>
      <c r="C598" s="118"/>
      <c r="D598" s="112"/>
      <c r="E598" s="112"/>
      <c r="F598" s="118"/>
      <c r="G598" s="445"/>
      <c r="H598" s="118"/>
      <c r="I598" s="428"/>
      <c r="J598" s="446"/>
      <c r="K598" s="446"/>
      <c r="L598" s="447"/>
      <c r="M598" s="428"/>
      <c r="N598" s="447"/>
      <c r="O598" s="139"/>
      <c r="P598" s="139"/>
      <c r="Q598" s="428"/>
      <c r="R598" s="428"/>
      <c r="S598" s="428"/>
      <c r="T598" s="428"/>
      <c r="U598" s="448"/>
      <c r="V598" s="437"/>
    </row>
    <row r="599" spans="1:23" ht="15" thickBot="1" x14ac:dyDescent="0.4">
      <c r="A599" s="1350"/>
      <c r="B599" s="146">
        <v>10</v>
      </c>
      <c r="C599" s="132"/>
      <c r="D599" s="131"/>
      <c r="E599" s="131"/>
      <c r="F599" s="132"/>
      <c r="G599" s="449"/>
      <c r="H599" s="132"/>
      <c r="I599" s="450"/>
      <c r="J599" s="451"/>
      <c r="K599" s="451"/>
      <c r="L599" s="452"/>
      <c r="M599" s="450"/>
      <c r="N599" s="452"/>
      <c r="O599" s="140"/>
      <c r="P599" s="140"/>
      <c r="Q599" s="450"/>
      <c r="R599" s="450"/>
      <c r="S599" s="450"/>
      <c r="T599" s="450"/>
      <c r="U599" s="453"/>
      <c r="V599" s="437"/>
    </row>
    <row r="600" spans="1:23" ht="25" thickBot="1" x14ac:dyDescent="0.4">
      <c r="A600" s="564"/>
      <c r="C600" s="565"/>
      <c r="D600" s="566"/>
      <c r="E600" s="424" t="s">
        <v>331</v>
      </c>
      <c r="F600" s="425">
        <f>COUNTA(F590:F599)</f>
        <v>0</v>
      </c>
      <c r="G600" s="426">
        <f>COUNTA(G590:G599)</f>
        <v>0</v>
      </c>
      <c r="H600" s="565"/>
      <c r="I600" s="431"/>
      <c r="J600" s="567"/>
      <c r="K600" s="567"/>
      <c r="L600" s="568"/>
      <c r="M600" s="1354" t="s">
        <v>563</v>
      </c>
      <c r="N600" s="1355"/>
      <c r="O600" s="747">
        <f>SUM(O590:O599)</f>
        <v>0</v>
      </c>
      <c r="P600" s="748">
        <f>SUM(P590:P599)</f>
        <v>0</v>
      </c>
      <c r="Q600" s="431"/>
      <c r="S600" s="113"/>
      <c r="T600" s="117"/>
      <c r="U600" s="531"/>
      <c r="V600" s="455"/>
    </row>
    <row r="601" spans="1:23" ht="15" thickBot="1" x14ac:dyDescent="0.4">
      <c r="A601" s="456"/>
      <c r="B601" s="457"/>
      <c r="C601" s="407"/>
      <c r="D601" s="407"/>
      <c r="E601" s="407"/>
      <c r="F601" s="457"/>
      <c r="G601" s="407"/>
      <c r="H601" s="407"/>
      <c r="I601" s="457"/>
      <c r="J601" s="457"/>
      <c r="K601" s="457"/>
      <c r="L601" s="407"/>
      <c r="M601" s="407"/>
      <c r="N601" s="407"/>
      <c r="O601" s="407"/>
      <c r="P601" s="407"/>
      <c r="Q601" s="407"/>
      <c r="R601" s="407"/>
      <c r="S601" s="407"/>
      <c r="T601" s="458"/>
      <c r="U601" s="407"/>
      <c r="V601" s="459"/>
    </row>
    <row r="602" spans="1:23" ht="15" thickBot="1" x14ac:dyDescent="0.4">
      <c r="A602" s="432"/>
      <c r="B602" s="433"/>
      <c r="C602" s="434"/>
      <c r="D602" s="434"/>
      <c r="E602" s="434"/>
      <c r="F602" s="433"/>
      <c r="G602" s="434"/>
      <c r="H602" s="434"/>
      <c r="I602" s="433"/>
      <c r="J602" s="433"/>
      <c r="K602" s="433"/>
      <c r="L602" s="434"/>
      <c r="M602" s="434"/>
      <c r="N602" s="434"/>
      <c r="O602" s="434"/>
      <c r="P602" s="434"/>
      <c r="Q602" s="434"/>
      <c r="R602" s="434"/>
      <c r="S602" s="434"/>
      <c r="T602" s="434"/>
      <c r="U602" s="434"/>
      <c r="V602" s="435"/>
    </row>
    <row r="603" spans="1:23" ht="36" customHeight="1" thickBot="1" x14ac:dyDescent="0.4">
      <c r="A603" s="155" t="s">
        <v>9</v>
      </c>
      <c r="B603" s="1317" t="s">
        <v>104</v>
      </c>
      <c r="C603" s="1318"/>
      <c r="E603" s="1312" t="s">
        <v>294</v>
      </c>
      <c r="F603" s="1314"/>
      <c r="G603" s="1315">
        <f>VLOOKUP(B603,'EXTRAUrbano.Piano inv. forn '!$D$41:$AB$76,3,FALSE)</f>
        <v>0</v>
      </c>
      <c r="H603" s="1316"/>
      <c r="I603" s="104"/>
      <c r="J603" s="1312" t="s">
        <v>295</v>
      </c>
      <c r="K603" s="1313"/>
      <c r="L603" s="1314"/>
      <c r="M603" s="1315">
        <f>VLOOKUP(B603,'EXTRAUrbano.Piano inv. forn '!$D$41:$AB$76,4,FALSE)</f>
        <v>0</v>
      </c>
      <c r="N603" s="1316"/>
      <c r="P603" s="162" t="s">
        <v>296</v>
      </c>
      <c r="Q603" s="436"/>
      <c r="S603" s="163" t="s">
        <v>297</v>
      </c>
      <c r="T603" s="1171"/>
      <c r="U603" s="1173"/>
      <c r="V603" s="437"/>
    </row>
    <row r="604" spans="1:23" ht="13.5" customHeight="1" thickBot="1" x14ac:dyDescent="0.4">
      <c r="A604" s="133"/>
      <c r="B604" s="114"/>
      <c r="C604" s="114"/>
      <c r="E604" s="115"/>
      <c r="F604" s="115"/>
      <c r="G604" s="116"/>
      <c r="H604" s="116"/>
      <c r="I604" s="104"/>
      <c r="J604" s="115"/>
      <c r="K604" s="115"/>
      <c r="L604" s="115"/>
      <c r="M604" s="116"/>
      <c r="N604" s="116"/>
      <c r="P604" s="117"/>
      <c r="S604" s="113"/>
      <c r="T604" s="431"/>
      <c r="V604" s="134"/>
      <c r="W604" s="431"/>
    </row>
    <row r="605" spans="1:23" ht="33.75" customHeight="1" thickBot="1" x14ac:dyDescent="0.4">
      <c r="A605" s="1343" t="s">
        <v>298</v>
      </c>
      <c r="B605" s="1344"/>
      <c r="C605" s="1344"/>
      <c r="D605" s="1345"/>
      <c r="E605" s="1346">
        <f>VLOOKUP(B603,'EXTRAUrbano.Piano inv. forn '!$D$41:$AB$76,17,FALSE)</f>
        <v>0</v>
      </c>
      <c r="F605" s="1347"/>
      <c r="G605" s="1347"/>
      <c r="H605" s="1348"/>
      <c r="I605" s="104"/>
      <c r="J605" s="1343" t="s">
        <v>53</v>
      </c>
      <c r="K605" s="1353"/>
      <c r="L605" s="1344"/>
      <c r="M605" s="1346">
        <f>VLOOKUP(B603,'EXTRAUrbano.Piano inv. forn '!$D$41:$AB$76,19,FALSE)</f>
        <v>0</v>
      </c>
      <c r="N605" s="1348"/>
      <c r="O605" s="130"/>
      <c r="P605" s="161" t="s">
        <v>299</v>
      </c>
      <c r="Q605" s="135">
        <f>M605+E605</f>
        <v>0</v>
      </c>
      <c r="S605" s="163" t="s">
        <v>300</v>
      </c>
      <c r="T605" s="1171"/>
      <c r="U605" s="1173"/>
      <c r="V605" s="134"/>
      <c r="W605" s="431"/>
    </row>
    <row r="606" spans="1:23" ht="33.75" customHeight="1" thickBot="1" x14ac:dyDescent="0.4">
      <c r="A606" s="136"/>
      <c r="B606" s="137"/>
      <c r="C606" s="137"/>
      <c r="D606" s="137"/>
      <c r="E606" s="138"/>
      <c r="F606" s="138"/>
      <c r="G606" s="138"/>
      <c r="H606" s="138"/>
      <c r="I606" s="104"/>
      <c r="J606" s="115"/>
      <c r="K606" s="115"/>
      <c r="L606" s="115"/>
      <c r="M606" s="138"/>
      <c r="N606" s="138"/>
      <c r="O606" s="130"/>
      <c r="P606" s="113"/>
      <c r="Q606" s="130"/>
      <c r="S606" s="113"/>
      <c r="T606" s="114"/>
      <c r="U606" s="114"/>
      <c r="V606" s="134"/>
      <c r="W606" s="431"/>
    </row>
    <row r="607" spans="1:23" s="166" customFormat="1" ht="72" customHeight="1" x14ac:dyDescent="0.35">
      <c r="A607" s="1326" t="s">
        <v>301</v>
      </c>
      <c r="B607" s="1328" t="s">
        <v>302</v>
      </c>
      <c r="C607" s="1328" t="s">
        <v>303</v>
      </c>
      <c r="D607" s="156" t="s">
        <v>304</v>
      </c>
      <c r="E607" s="157" t="s">
        <v>305</v>
      </c>
      <c r="F607" s="156" t="s">
        <v>306</v>
      </c>
      <c r="G607" s="156" t="s">
        <v>307</v>
      </c>
      <c r="H607" s="158" t="s">
        <v>268</v>
      </c>
      <c r="I607" s="158" t="s">
        <v>308</v>
      </c>
      <c r="J607" s="158" t="s">
        <v>309</v>
      </c>
      <c r="K607" s="158" t="s">
        <v>818</v>
      </c>
      <c r="L607" s="158" t="s">
        <v>310</v>
      </c>
      <c r="M607" s="158" t="s">
        <v>311</v>
      </c>
      <c r="N607" s="158" t="s">
        <v>312</v>
      </c>
      <c r="O607" s="158" t="s">
        <v>313</v>
      </c>
      <c r="P607" s="158" t="s">
        <v>314</v>
      </c>
      <c r="Q607" s="158" t="s">
        <v>315</v>
      </c>
      <c r="R607" s="158" t="s">
        <v>316</v>
      </c>
      <c r="S607" s="158" t="s">
        <v>317</v>
      </c>
      <c r="T607" s="158" t="s">
        <v>819</v>
      </c>
      <c r="U607" s="159" t="s">
        <v>319</v>
      </c>
      <c r="V607" s="438"/>
    </row>
    <row r="608" spans="1:23" s="166" customFormat="1" ht="36.5" thickBot="1" x14ac:dyDescent="0.4">
      <c r="A608" s="1351"/>
      <c r="B608" s="1352"/>
      <c r="C608" s="1352"/>
      <c r="D608" s="160" t="s">
        <v>320</v>
      </c>
      <c r="E608" s="160" t="s">
        <v>333</v>
      </c>
      <c r="F608" s="160" t="s">
        <v>322</v>
      </c>
      <c r="G608" s="160" t="s">
        <v>322</v>
      </c>
      <c r="H608" s="160" t="s">
        <v>28</v>
      </c>
      <c r="I608" s="160" t="s">
        <v>334</v>
      </c>
      <c r="J608" s="160" t="s">
        <v>323</v>
      </c>
      <c r="K608" s="160" t="s">
        <v>324</v>
      </c>
      <c r="L608" s="160" t="s">
        <v>324</v>
      </c>
      <c r="M608" s="160" t="s">
        <v>325</v>
      </c>
      <c r="N608" s="160" t="s">
        <v>324</v>
      </c>
      <c r="O608" s="160" t="s">
        <v>326</v>
      </c>
      <c r="P608" s="160" t="s">
        <v>820</v>
      </c>
      <c r="Q608" s="160" t="s">
        <v>327</v>
      </c>
      <c r="R608" s="160" t="s">
        <v>328</v>
      </c>
      <c r="S608" s="160" t="s">
        <v>329</v>
      </c>
      <c r="T608" s="160" t="s">
        <v>329</v>
      </c>
      <c r="U608" s="439"/>
      <c r="V608" s="438"/>
    </row>
    <row r="609" spans="1:23" ht="15" customHeight="1" x14ac:dyDescent="0.35">
      <c r="A609" s="1349" t="str">
        <f>B603</f>
        <v>Extra-urb.m.1</v>
      </c>
      <c r="B609" s="144">
        <v>1</v>
      </c>
      <c r="C609" s="185"/>
      <c r="D609" s="119"/>
      <c r="E609" s="119"/>
      <c r="F609" s="185"/>
      <c r="G609" s="440"/>
      <c r="H609" s="120"/>
      <c r="I609" s="441"/>
      <c r="J609" s="442"/>
      <c r="K609" s="442"/>
      <c r="L609" s="443"/>
      <c r="M609" s="441"/>
      <c r="N609" s="443"/>
      <c r="O609" s="148"/>
      <c r="P609" s="148"/>
      <c r="Q609" s="441"/>
      <c r="R609" s="441"/>
      <c r="S609" s="441"/>
      <c r="T609" s="441"/>
      <c r="U609" s="444"/>
      <c r="V609" s="437"/>
    </row>
    <row r="610" spans="1:23" x14ac:dyDescent="0.35">
      <c r="A610" s="1349"/>
      <c r="B610" s="145">
        <v>2</v>
      </c>
      <c r="C610" s="118"/>
      <c r="D610" s="112"/>
      <c r="E610" s="112"/>
      <c r="F610" s="118"/>
      <c r="G610" s="445"/>
      <c r="H610" s="118"/>
      <c r="I610" s="428"/>
      <c r="J610" s="446"/>
      <c r="K610" s="446"/>
      <c r="L610" s="447"/>
      <c r="M610" s="428"/>
      <c r="N610" s="447"/>
      <c r="O610" s="139"/>
      <c r="P610" s="139"/>
      <c r="Q610" s="428"/>
      <c r="R610" s="428" t="s">
        <v>330</v>
      </c>
      <c r="S610" s="428"/>
      <c r="T610" s="428"/>
      <c r="U610" s="448"/>
      <c r="V610" s="437"/>
    </row>
    <row r="611" spans="1:23" x14ac:dyDescent="0.35">
      <c r="A611" s="1349"/>
      <c r="B611" s="145">
        <v>3</v>
      </c>
      <c r="C611" s="118"/>
      <c r="D611" s="112"/>
      <c r="E611" s="112"/>
      <c r="F611" s="118"/>
      <c r="G611" s="445"/>
      <c r="H611" s="118"/>
      <c r="I611" s="428"/>
      <c r="J611" s="446"/>
      <c r="K611" s="446"/>
      <c r="L611" s="447"/>
      <c r="M611" s="428"/>
      <c r="N611" s="447"/>
      <c r="O611" s="139"/>
      <c r="P611" s="139"/>
      <c r="Q611" s="428"/>
      <c r="R611" s="428"/>
      <c r="S611" s="428"/>
      <c r="T611" s="428"/>
      <c r="U611" s="448"/>
      <c r="V611" s="437"/>
    </row>
    <row r="612" spans="1:23" x14ac:dyDescent="0.35">
      <c r="A612" s="1349"/>
      <c r="B612" s="145">
        <v>4</v>
      </c>
      <c r="C612" s="118"/>
      <c r="D612" s="112"/>
      <c r="E612" s="112"/>
      <c r="F612" s="118"/>
      <c r="G612" s="445"/>
      <c r="H612" s="118"/>
      <c r="I612" s="428"/>
      <c r="J612" s="446"/>
      <c r="K612" s="446"/>
      <c r="L612" s="447"/>
      <c r="M612" s="428"/>
      <c r="N612" s="447"/>
      <c r="O612" s="139"/>
      <c r="P612" s="139"/>
      <c r="Q612" s="428"/>
      <c r="R612" s="428"/>
      <c r="S612" s="428"/>
      <c r="T612" s="428"/>
      <c r="U612" s="448"/>
      <c r="V612" s="437"/>
    </row>
    <row r="613" spans="1:23" x14ac:dyDescent="0.35">
      <c r="A613" s="1349"/>
      <c r="B613" s="145">
        <v>5</v>
      </c>
      <c r="C613" s="118"/>
      <c r="D613" s="112"/>
      <c r="E613" s="112"/>
      <c r="F613" s="118"/>
      <c r="G613" s="445"/>
      <c r="H613" s="118"/>
      <c r="I613" s="428"/>
      <c r="J613" s="446"/>
      <c r="K613" s="446"/>
      <c r="L613" s="447"/>
      <c r="M613" s="428"/>
      <c r="N613" s="447"/>
      <c r="O613" s="139"/>
      <c r="P613" s="139"/>
      <c r="Q613" s="428"/>
      <c r="R613" s="428"/>
      <c r="S613" s="428"/>
      <c r="T613" s="428"/>
      <c r="U613" s="448"/>
      <c r="V613" s="437"/>
    </row>
    <row r="614" spans="1:23" x14ac:dyDescent="0.35">
      <c r="A614" s="1349"/>
      <c r="B614" s="145">
        <v>6</v>
      </c>
      <c r="C614" s="118"/>
      <c r="D614" s="112"/>
      <c r="E614" s="112"/>
      <c r="F614" s="118"/>
      <c r="G614" s="445"/>
      <c r="H614" s="118"/>
      <c r="I614" s="428"/>
      <c r="J614" s="446"/>
      <c r="K614" s="446"/>
      <c r="L614" s="447"/>
      <c r="M614" s="428"/>
      <c r="N614" s="447"/>
      <c r="O614" s="139"/>
      <c r="P614" s="139"/>
      <c r="Q614" s="428"/>
      <c r="R614" s="428"/>
      <c r="S614" s="428"/>
      <c r="T614" s="428"/>
      <c r="U614" s="448"/>
      <c r="V614" s="437"/>
    </row>
    <row r="615" spans="1:23" x14ac:dyDescent="0.35">
      <c r="A615" s="1349"/>
      <c r="B615" s="145">
        <v>7</v>
      </c>
      <c r="C615" s="118"/>
      <c r="D615" s="112"/>
      <c r="E615" s="112"/>
      <c r="F615" s="118"/>
      <c r="G615" s="445"/>
      <c r="H615" s="118"/>
      <c r="I615" s="428"/>
      <c r="J615" s="446"/>
      <c r="K615" s="446"/>
      <c r="L615" s="447"/>
      <c r="M615" s="428"/>
      <c r="N615" s="447"/>
      <c r="O615" s="139"/>
      <c r="P615" s="139"/>
      <c r="Q615" s="428"/>
      <c r="R615" s="428"/>
      <c r="S615" s="428"/>
      <c r="T615" s="428"/>
      <c r="U615" s="448"/>
      <c r="V615" s="437"/>
    </row>
    <row r="616" spans="1:23" x14ac:dyDescent="0.35">
      <c r="A616" s="1349"/>
      <c r="B616" s="145">
        <v>8</v>
      </c>
      <c r="C616" s="118"/>
      <c r="D616" s="112"/>
      <c r="E616" s="112"/>
      <c r="F616" s="118"/>
      <c r="G616" s="445"/>
      <c r="H616" s="118"/>
      <c r="I616" s="428"/>
      <c r="J616" s="446"/>
      <c r="K616" s="446"/>
      <c r="L616" s="447"/>
      <c r="M616" s="428"/>
      <c r="N616" s="447"/>
      <c r="O616" s="139"/>
      <c r="P616" s="139"/>
      <c r="Q616" s="428"/>
      <c r="R616" s="428"/>
      <c r="S616" s="428"/>
      <c r="T616" s="428"/>
      <c r="U616" s="448"/>
      <c r="V616" s="437"/>
    </row>
    <row r="617" spans="1:23" x14ac:dyDescent="0.35">
      <c r="A617" s="1349"/>
      <c r="B617" s="145">
        <v>9</v>
      </c>
      <c r="C617" s="118"/>
      <c r="D617" s="112"/>
      <c r="E617" s="112"/>
      <c r="F617" s="118"/>
      <c r="G617" s="445"/>
      <c r="H617" s="118"/>
      <c r="I617" s="428"/>
      <c r="J617" s="446"/>
      <c r="K617" s="446"/>
      <c r="L617" s="447"/>
      <c r="M617" s="428"/>
      <c r="N617" s="447"/>
      <c r="O617" s="139"/>
      <c r="P617" s="139"/>
      <c r="Q617" s="428"/>
      <c r="R617" s="428"/>
      <c r="S617" s="428"/>
      <c r="T617" s="428"/>
      <c r="U617" s="448"/>
      <c r="V617" s="437"/>
    </row>
    <row r="618" spans="1:23" ht="15" thickBot="1" x14ac:dyDescent="0.4">
      <c r="A618" s="1350"/>
      <c r="B618" s="146">
        <v>10</v>
      </c>
      <c r="C618" s="132"/>
      <c r="D618" s="131"/>
      <c r="E618" s="131"/>
      <c r="F618" s="132"/>
      <c r="G618" s="449"/>
      <c r="H618" s="132"/>
      <c r="I618" s="450"/>
      <c r="J618" s="451"/>
      <c r="K618" s="451"/>
      <c r="L618" s="452"/>
      <c r="M618" s="450"/>
      <c r="N618" s="452"/>
      <c r="O618" s="140"/>
      <c r="P618" s="140"/>
      <c r="Q618" s="450"/>
      <c r="R618" s="450"/>
      <c r="S618" s="450"/>
      <c r="T618" s="450"/>
      <c r="U618" s="453"/>
      <c r="V618" s="437"/>
    </row>
    <row r="619" spans="1:23" ht="25" thickBot="1" x14ac:dyDescent="0.4">
      <c r="A619" s="564"/>
      <c r="C619" s="565"/>
      <c r="D619" s="566"/>
      <c r="E619" s="424" t="s">
        <v>331</v>
      </c>
      <c r="F619" s="425">
        <f>COUNTA(F609:F618)</f>
        <v>0</v>
      </c>
      <c r="G619" s="426">
        <f>COUNTA(G609:G618)</f>
        <v>0</v>
      </c>
      <c r="H619" s="565"/>
      <c r="I619" s="431"/>
      <c r="J619" s="567"/>
      <c r="K619" s="567"/>
      <c r="L619" s="568"/>
      <c r="M619" s="1354" t="s">
        <v>563</v>
      </c>
      <c r="N619" s="1355"/>
      <c r="O619" s="747">
        <f>SUM(O609:O618)</f>
        <v>0</v>
      </c>
      <c r="P619" s="748">
        <f>SUM(P609:P618)</f>
        <v>0</v>
      </c>
      <c r="Q619" s="431"/>
      <c r="S619" s="113"/>
      <c r="T619" s="117"/>
      <c r="U619" s="531"/>
      <c r="V619" s="455"/>
    </row>
    <row r="620" spans="1:23" ht="15" thickBot="1" x14ac:dyDescent="0.4">
      <c r="A620" s="456"/>
      <c r="B620" s="457"/>
      <c r="C620" s="407"/>
      <c r="D620" s="407"/>
      <c r="E620" s="407"/>
      <c r="F620" s="457"/>
      <c r="G620" s="407"/>
      <c r="H620" s="407"/>
      <c r="I620" s="457"/>
      <c r="J620" s="457"/>
      <c r="K620" s="457"/>
      <c r="L620" s="407"/>
      <c r="M620" s="407"/>
      <c r="N620" s="407"/>
      <c r="O620" s="407"/>
      <c r="P620" s="407"/>
      <c r="Q620" s="407"/>
      <c r="R620" s="407"/>
      <c r="S620" s="407"/>
      <c r="T620" s="458"/>
      <c r="U620" s="407"/>
      <c r="V620" s="459"/>
    </row>
    <row r="621" spans="1:23" ht="15" thickBot="1" x14ac:dyDescent="0.4">
      <c r="A621" s="432"/>
      <c r="B621" s="433"/>
      <c r="C621" s="434"/>
      <c r="D621" s="434"/>
      <c r="E621" s="434"/>
      <c r="F621" s="433"/>
      <c r="G621" s="434"/>
      <c r="H621" s="434"/>
      <c r="I621" s="433"/>
      <c r="J621" s="433"/>
      <c r="K621" s="433"/>
      <c r="L621" s="434"/>
      <c r="M621" s="434"/>
      <c r="N621" s="434"/>
      <c r="O621" s="434"/>
      <c r="P621" s="434"/>
      <c r="Q621" s="434"/>
      <c r="R621" s="434"/>
      <c r="S621" s="434"/>
      <c r="T621" s="434"/>
      <c r="U621" s="434"/>
      <c r="V621" s="435"/>
    </row>
    <row r="622" spans="1:23" ht="36" customHeight="1" thickBot="1" x14ac:dyDescent="0.4">
      <c r="A622" s="155" t="s">
        <v>9</v>
      </c>
      <c r="B622" s="1317" t="s">
        <v>104</v>
      </c>
      <c r="C622" s="1318"/>
      <c r="E622" s="1312" t="s">
        <v>294</v>
      </c>
      <c r="F622" s="1314"/>
      <c r="G622" s="1315">
        <f>VLOOKUP(B622,'EXTRAUrbano.Piano inv. forn '!$D$41:$AB$76,3,FALSE)</f>
        <v>0</v>
      </c>
      <c r="H622" s="1316"/>
      <c r="I622" s="104"/>
      <c r="J622" s="1312" t="s">
        <v>295</v>
      </c>
      <c r="K622" s="1313"/>
      <c r="L622" s="1314"/>
      <c r="M622" s="1315">
        <f>VLOOKUP(B622,'EXTRAUrbano.Piano inv. forn '!$D$41:$AB$76,4,FALSE)</f>
        <v>0</v>
      </c>
      <c r="N622" s="1316"/>
      <c r="P622" s="162" t="s">
        <v>296</v>
      </c>
      <c r="Q622" s="436"/>
      <c r="S622" s="163" t="s">
        <v>297</v>
      </c>
      <c r="T622" s="1171"/>
      <c r="U622" s="1173"/>
      <c r="V622" s="437"/>
    </row>
    <row r="623" spans="1:23" ht="13.5" customHeight="1" thickBot="1" x14ac:dyDescent="0.4">
      <c r="A623" s="133"/>
      <c r="B623" s="114"/>
      <c r="C623" s="114"/>
      <c r="E623" s="115"/>
      <c r="F623" s="115"/>
      <c r="G623" s="116"/>
      <c r="H623" s="116"/>
      <c r="I623" s="104"/>
      <c r="J623" s="115"/>
      <c r="K623" s="115"/>
      <c r="L623" s="115"/>
      <c r="M623" s="116"/>
      <c r="N623" s="116"/>
      <c r="P623" s="117"/>
      <c r="S623" s="113"/>
      <c r="T623" s="431"/>
      <c r="V623" s="134"/>
      <c r="W623" s="431"/>
    </row>
    <row r="624" spans="1:23" ht="33.75" customHeight="1" thickBot="1" x14ac:dyDescent="0.4">
      <c r="A624" s="1343" t="s">
        <v>298</v>
      </c>
      <c r="B624" s="1344"/>
      <c r="C624" s="1344"/>
      <c r="D624" s="1345"/>
      <c r="E624" s="1346">
        <f>VLOOKUP(B622,'EXTRAUrbano.Piano inv. forn '!$D$41:$AB$76,17,FALSE)</f>
        <v>0</v>
      </c>
      <c r="F624" s="1347"/>
      <c r="G624" s="1347"/>
      <c r="H624" s="1348"/>
      <c r="I624" s="104"/>
      <c r="J624" s="1343" t="s">
        <v>53</v>
      </c>
      <c r="K624" s="1353"/>
      <c r="L624" s="1344"/>
      <c r="M624" s="1346">
        <f>VLOOKUP(B622,'EXTRAUrbano.Piano inv. forn '!$D$41:$AB$76,19,FALSE)</f>
        <v>0</v>
      </c>
      <c r="N624" s="1348"/>
      <c r="O624" s="130"/>
      <c r="P624" s="161" t="s">
        <v>299</v>
      </c>
      <c r="Q624" s="135">
        <f>M624+E624</f>
        <v>0</v>
      </c>
      <c r="S624" s="163" t="s">
        <v>300</v>
      </c>
      <c r="T624" s="1171"/>
      <c r="U624" s="1173"/>
      <c r="V624" s="134"/>
      <c r="W624" s="431"/>
    </row>
    <row r="625" spans="1:23" ht="33.75" customHeight="1" thickBot="1" x14ac:dyDescent="0.4">
      <c r="A625" s="136"/>
      <c r="B625" s="137"/>
      <c r="C625" s="137"/>
      <c r="D625" s="137"/>
      <c r="E625" s="138"/>
      <c r="F625" s="138"/>
      <c r="G625" s="138"/>
      <c r="H625" s="138"/>
      <c r="I625" s="104"/>
      <c r="J625" s="115"/>
      <c r="K625" s="115"/>
      <c r="L625" s="115"/>
      <c r="M625" s="138"/>
      <c r="N625" s="138"/>
      <c r="O625" s="130"/>
      <c r="P625" s="113"/>
      <c r="Q625" s="130"/>
      <c r="S625" s="113"/>
      <c r="T625" s="114"/>
      <c r="U625" s="114"/>
      <c r="V625" s="134"/>
      <c r="W625" s="431"/>
    </row>
    <row r="626" spans="1:23" s="166" customFormat="1" ht="72" customHeight="1" x14ac:dyDescent="0.35">
      <c r="A626" s="1326" t="s">
        <v>301</v>
      </c>
      <c r="B626" s="1328" t="s">
        <v>302</v>
      </c>
      <c r="C626" s="1328" t="s">
        <v>303</v>
      </c>
      <c r="D626" s="156" t="s">
        <v>304</v>
      </c>
      <c r="E626" s="157" t="s">
        <v>305</v>
      </c>
      <c r="F626" s="156" t="s">
        <v>306</v>
      </c>
      <c r="G626" s="156" t="s">
        <v>307</v>
      </c>
      <c r="H626" s="158" t="s">
        <v>268</v>
      </c>
      <c r="I626" s="158" t="s">
        <v>308</v>
      </c>
      <c r="J626" s="158" t="s">
        <v>309</v>
      </c>
      <c r="K626" s="158" t="s">
        <v>818</v>
      </c>
      <c r="L626" s="158" t="s">
        <v>310</v>
      </c>
      <c r="M626" s="158" t="s">
        <v>311</v>
      </c>
      <c r="N626" s="158" t="s">
        <v>312</v>
      </c>
      <c r="O626" s="158" t="s">
        <v>313</v>
      </c>
      <c r="P626" s="158" t="s">
        <v>314</v>
      </c>
      <c r="Q626" s="158" t="s">
        <v>315</v>
      </c>
      <c r="R626" s="158" t="s">
        <v>316</v>
      </c>
      <c r="S626" s="158" t="s">
        <v>317</v>
      </c>
      <c r="T626" s="158" t="s">
        <v>819</v>
      </c>
      <c r="U626" s="159" t="s">
        <v>319</v>
      </c>
      <c r="V626" s="438"/>
    </row>
    <row r="627" spans="1:23" s="166" customFormat="1" ht="36.5" thickBot="1" x14ac:dyDescent="0.4">
      <c r="A627" s="1351"/>
      <c r="B627" s="1352"/>
      <c r="C627" s="1352"/>
      <c r="D627" s="160" t="s">
        <v>320</v>
      </c>
      <c r="E627" s="160" t="s">
        <v>333</v>
      </c>
      <c r="F627" s="160" t="s">
        <v>322</v>
      </c>
      <c r="G627" s="160" t="s">
        <v>322</v>
      </c>
      <c r="H627" s="160" t="s">
        <v>28</v>
      </c>
      <c r="I627" s="160" t="s">
        <v>334</v>
      </c>
      <c r="J627" s="160" t="s">
        <v>323</v>
      </c>
      <c r="K627" s="160" t="s">
        <v>324</v>
      </c>
      <c r="L627" s="160" t="s">
        <v>324</v>
      </c>
      <c r="M627" s="160" t="s">
        <v>325</v>
      </c>
      <c r="N627" s="160" t="s">
        <v>324</v>
      </c>
      <c r="O627" s="160" t="s">
        <v>326</v>
      </c>
      <c r="P627" s="160" t="s">
        <v>820</v>
      </c>
      <c r="Q627" s="160" t="s">
        <v>327</v>
      </c>
      <c r="R627" s="160" t="s">
        <v>328</v>
      </c>
      <c r="S627" s="160" t="s">
        <v>329</v>
      </c>
      <c r="T627" s="160" t="s">
        <v>329</v>
      </c>
      <c r="U627" s="439"/>
      <c r="V627" s="438"/>
    </row>
    <row r="628" spans="1:23" ht="15" customHeight="1" x14ac:dyDescent="0.35">
      <c r="A628" s="1349" t="str">
        <f>B622</f>
        <v>Extra-urb.m.1</v>
      </c>
      <c r="B628" s="144">
        <v>1</v>
      </c>
      <c r="C628" s="185"/>
      <c r="D628" s="119"/>
      <c r="E628" s="119"/>
      <c r="F628" s="185"/>
      <c r="G628" s="440"/>
      <c r="H628" s="120"/>
      <c r="I628" s="441"/>
      <c r="J628" s="442"/>
      <c r="K628" s="442"/>
      <c r="L628" s="443"/>
      <c r="M628" s="441"/>
      <c r="N628" s="443"/>
      <c r="O628" s="148"/>
      <c r="P628" s="148"/>
      <c r="Q628" s="441"/>
      <c r="R628" s="441"/>
      <c r="S628" s="441"/>
      <c r="T628" s="441"/>
      <c r="U628" s="444"/>
      <c r="V628" s="437"/>
    </row>
    <row r="629" spans="1:23" x14ac:dyDescent="0.35">
      <c r="A629" s="1349"/>
      <c r="B629" s="145">
        <v>2</v>
      </c>
      <c r="C629" s="118"/>
      <c r="D629" s="112"/>
      <c r="E629" s="112"/>
      <c r="F629" s="118"/>
      <c r="G629" s="445"/>
      <c r="H629" s="118"/>
      <c r="I629" s="428"/>
      <c r="J629" s="446"/>
      <c r="K629" s="446"/>
      <c r="L629" s="447"/>
      <c r="M629" s="428"/>
      <c r="N629" s="447"/>
      <c r="O629" s="139"/>
      <c r="P629" s="139"/>
      <c r="Q629" s="428"/>
      <c r="R629" s="428" t="s">
        <v>330</v>
      </c>
      <c r="S629" s="428"/>
      <c r="T629" s="428"/>
      <c r="U629" s="448"/>
      <c r="V629" s="437"/>
    </row>
    <row r="630" spans="1:23" x14ac:dyDescent="0.35">
      <c r="A630" s="1349"/>
      <c r="B630" s="145">
        <v>3</v>
      </c>
      <c r="C630" s="118"/>
      <c r="D630" s="112"/>
      <c r="E630" s="112"/>
      <c r="F630" s="118"/>
      <c r="G630" s="445"/>
      <c r="H630" s="118"/>
      <c r="I630" s="428"/>
      <c r="J630" s="446"/>
      <c r="K630" s="446"/>
      <c r="L630" s="447"/>
      <c r="M630" s="428"/>
      <c r="N630" s="447"/>
      <c r="O630" s="139"/>
      <c r="P630" s="139"/>
      <c r="Q630" s="428"/>
      <c r="R630" s="428"/>
      <c r="S630" s="428"/>
      <c r="T630" s="428"/>
      <c r="U630" s="448"/>
      <c r="V630" s="437"/>
    </row>
    <row r="631" spans="1:23" x14ac:dyDescent="0.35">
      <c r="A631" s="1349"/>
      <c r="B631" s="145">
        <v>4</v>
      </c>
      <c r="C631" s="118"/>
      <c r="D631" s="112"/>
      <c r="E631" s="112"/>
      <c r="F631" s="118"/>
      <c r="G631" s="445"/>
      <c r="H631" s="118"/>
      <c r="I631" s="428"/>
      <c r="J631" s="446"/>
      <c r="K631" s="446"/>
      <c r="L631" s="447"/>
      <c r="M631" s="428"/>
      <c r="N631" s="447"/>
      <c r="O631" s="139"/>
      <c r="P631" s="139"/>
      <c r="Q631" s="428"/>
      <c r="R631" s="428"/>
      <c r="S631" s="428"/>
      <c r="T631" s="428"/>
      <c r="U631" s="448"/>
      <c r="V631" s="437"/>
    </row>
    <row r="632" spans="1:23" x14ac:dyDescent="0.35">
      <c r="A632" s="1349"/>
      <c r="B632" s="145">
        <v>5</v>
      </c>
      <c r="C632" s="118"/>
      <c r="D632" s="112"/>
      <c r="E632" s="112"/>
      <c r="F632" s="118"/>
      <c r="G632" s="445"/>
      <c r="H632" s="118"/>
      <c r="I632" s="428"/>
      <c r="J632" s="446"/>
      <c r="K632" s="446"/>
      <c r="L632" s="447"/>
      <c r="M632" s="428"/>
      <c r="N632" s="447"/>
      <c r="O632" s="139"/>
      <c r="P632" s="139"/>
      <c r="Q632" s="428"/>
      <c r="R632" s="428"/>
      <c r="S632" s="428"/>
      <c r="T632" s="428"/>
      <c r="U632" s="448"/>
      <c r="V632" s="437"/>
    </row>
    <row r="633" spans="1:23" x14ac:dyDescent="0.35">
      <c r="A633" s="1349"/>
      <c r="B633" s="145">
        <v>6</v>
      </c>
      <c r="C633" s="118"/>
      <c r="D633" s="112"/>
      <c r="E633" s="112"/>
      <c r="F633" s="118"/>
      <c r="G633" s="445"/>
      <c r="H633" s="118"/>
      <c r="I633" s="428"/>
      <c r="J633" s="446"/>
      <c r="K633" s="446"/>
      <c r="L633" s="447"/>
      <c r="M633" s="428"/>
      <c r="N633" s="447"/>
      <c r="O633" s="139"/>
      <c r="P633" s="139"/>
      <c r="Q633" s="428"/>
      <c r="R633" s="428"/>
      <c r="S633" s="428"/>
      <c r="T633" s="428"/>
      <c r="U633" s="448"/>
      <c r="V633" s="437"/>
    </row>
    <row r="634" spans="1:23" x14ac:dyDescent="0.35">
      <c r="A634" s="1349"/>
      <c r="B634" s="145">
        <v>7</v>
      </c>
      <c r="C634" s="118"/>
      <c r="D634" s="112"/>
      <c r="E634" s="112"/>
      <c r="F634" s="118"/>
      <c r="G634" s="445"/>
      <c r="H634" s="118"/>
      <c r="I634" s="428"/>
      <c r="J634" s="446"/>
      <c r="K634" s="446"/>
      <c r="L634" s="447"/>
      <c r="M634" s="428"/>
      <c r="N634" s="447"/>
      <c r="O634" s="139"/>
      <c r="P634" s="139"/>
      <c r="Q634" s="428"/>
      <c r="R634" s="428"/>
      <c r="S634" s="428"/>
      <c r="T634" s="428"/>
      <c r="U634" s="448"/>
      <c r="V634" s="437"/>
    </row>
    <row r="635" spans="1:23" x14ac:dyDescent="0.35">
      <c r="A635" s="1349"/>
      <c r="B635" s="145">
        <v>8</v>
      </c>
      <c r="C635" s="118"/>
      <c r="D635" s="112"/>
      <c r="E635" s="112"/>
      <c r="F635" s="118"/>
      <c r="G635" s="445"/>
      <c r="H635" s="118"/>
      <c r="I635" s="428"/>
      <c r="J635" s="446"/>
      <c r="K635" s="446"/>
      <c r="L635" s="447"/>
      <c r="M635" s="428"/>
      <c r="N635" s="447"/>
      <c r="O635" s="139"/>
      <c r="P635" s="139"/>
      <c r="Q635" s="428"/>
      <c r="R635" s="428"/>
      <c r="S635" s="428"/>
      <c r="T635" s="428"/>
      <c r="U635" s="448"/>
      <c r="V635" s="437"/>
    </row>
    <row r="636" spans="1:23" x14ac:dyDescent="0.35">
      <c r="A636" s="1349"/>
      <c r="B636" s="145">
        <v>9</v>
      </c>
      <c r="C636" s="118"/>
      <c r="D636" s="112"/>
      <c r="E636" s="112"/>
      <c r="F636" s="118"/>
      <c r="G636" s="445"/>
      <c r="H636" s="118"/>
      <c r="I636" s="428"/>
      <c r="J636" s="446"/>
      <c r="K636" s="446"/>
      <c r="L636" s="447"/>
      <c r="M636" s="428"/>
      <c r="N636" s="447"/>
      <c r="O636" s="139"/>
      <c r="P636" s="139"/>
      <c r="Q636" s="428"/>
      <c r="R636" s="428"/>
      <c r="S636" s="428"/>
      <c r="T636" s="428"/>
      <c r="U636" s="448"/>
      <c r="V636" s="437"/>
    </row>
    <row r="637" spans="1:23" ht="15" thickBot="1" x14ac:dyDescent="0.4">
      <c r="A637" s="1350"/>
      <c r="B637" s="146">
        <v>10</v>
      </c>
      <c r="C637" s="132"/>
      <c r="D637" s="131"/>
      <c r="E637" s="131"/>
      <c r="F637" s="132"/>
      <c r="G637" s="449"/>
      <c r="H637" s="132"/>
      <c r="I637" s="450"/>
      <c r="J637" s="451"/>
      <c r="K637" s="451"/>
      <c r="L637" s="452"/>
      <c r="M637" s="450"/>
      <c r="N637" s="452"/>
      <c r="O637" s="140"/>
      <c r="P637" s="140"/>
      <c r="Q637" s="450"/>
      <c r="R637" s="450"/>
      <c r="S637" s="450"/>
      <c r="T637" s="450"/>
      <c r="U637" s="453"/>
      <c r="V637" s="437"/>
    </row>
    <row r="638" spans="1:23" ht="25" thickBot="1" x14ac:dyDescent="0.4">
      <c r="A638" s="564"/>
      <c r="C638" s="565"/>
      <c r="D638" s="566"/>
      <c r="E638" s="424" t="s">
        <v>331</v>
      </c>
      <c r="F638" s="425">
        <f>COUNTA(F628:F637)</f>
        <v>0</v>
      </c>
      <c r="G638" s="426">
        <f>COUNTA(G628:G637)</f>
        <v>0</v>
      </c>
      <c r="H638" s="565"/>
      <c r="I638" s="431"/>
      <c r="J638" s="567"/>
      <c r="K638" s="567"/>
      <c r="L638" s="568"/>
      <c r="M638" s="1354" t="s">
        <v>563</v>
      </c>
      <c r="N638" s="1355"/>
      <c r="O638" s="747">
        <f>SUM(O628:O637)</f>
        <v>0</v>
      </c>
      <c r="P638" s="748">
        <f>SUM(P628:P637)</f>
        <v>0</v>
      </c>
      <c r="Q638" s="431"/>
      <c r="S638" s="113"/>
      <c r="T638" s="117"/>
      <c r="U638" s="531"/>
      <c r="V638" s="455"/>
    </row>
    <row r="639" spans="1:23" ht="15" thickBot="1" x14ac:dyDescent="0.4">
      <c r="A639" s="456"/>
      <c r="B639" s="457"/>
      <c r="C639" s="407"/>
      <c r="D639" s="407"/>
      <c r="E639" s="407"/>
      <c r="F639" s="457"/>
      <c r="G639" s="407"/>
      <c r="H639" s="407"/>
      <c r="I639" s="457"/>
      <c r="J639" s="457"/>
      <c r="K639" s="457"/>
      <c r="L639" s="407"/>
      <c r="M639" s="407"/>
      <c r="N639" s="407"/>
      <c r="O639" s="407"/>
      <c r="P639" s="407"/>
      <c r="Q639" s="407"/>
      <c r="R639" s="407"/>
      <c r="S639" s="407"/>
      <c r="T639" s="458"/>
      <c r="U639" s="407"/>
      <c r="V639" s="459"/>
    </row>
  </sheetData>
  <sheetProtection algorithmName="SHA-512" hashValue="0/nm5Wt+m3NxBW0IX+w2OPIzrGAMIj4AlSugwc5MlUUckidkFrpzyQCxFnFL8NIHaLLOkxveuKrk2lJFBZKKcA==" saltValue="blEzzoE5LYJFkSW2CepfHw==" spinCount="100000" sheet="1" objects="1" scenarios="1"/>
  <mergeCells count="541">
    <mergeCell ref="M220:N220"/>
    <mergeCell ref="M201:N201"/>
    <mergeCell ref="M182:N182"/>
    <mergeCell ref="M638:N638"/>
    <mergeCell ref="M562:N562"/>
    <mergeCell ref="M543:N543"/>
    <mergeCell ref="M619:N619"/>
    <mergeCell ref="M600:N600"/>
    <mergeCell ref="M581:N581"/>
    <mergeCell ref="A624:D624"/>
    <mergeCell ref="E624:H624"/>
    <mergeCell ref="J624:L624"/>
    <mergeCell ref="M624:N624"/>
    <mergeCell ref="T624:U624"/>
    <mergeCell ref="A626:A627"/>
    <mergeCell ref="B626:B627"/>
    <mergeCell ref="C626:C627"/>
    <mergeCell ref="A628:A637"/>
    <mergeCell ref="B622:C622"/>
    <mergeCell ref="E622:F622"/>
    <mergeCell ref="G622:H622"/>
    <mergeCell ref="J622:L622"/>
    <mergeCell ref="M622:N622"/>
    <mergeCell ref="T622:U622"/>
    <mergeCell ref="A605:D605"/>
    <mergeCell ref="E605:H605"/>
    <mergeCell ref="J605:L605"/>
    <mergeCell ref="M605:N605"/>
    <mergeCell ref="T605:U605"/>
    <mergeCell ref="A607:A608"/>
    <mergeCell ref="B607:B608"/>
    <mergeCell ref="C607:C608"/>
    <mergeCell ref="A609:A618"/>
    <mergeCell ref="B603:C603"/>
    <mergeCell ref="E603:F603"/>
    <mergeCell ref="G603:H603"/>
    <mergeCell ref="J603:L603"/>
    <mergeCell ref="M603:N603"/>
    <mergeCell ref="T603:U603"/>
    <mergeCell ref="A586:D586"/>
    <mergeCell ref="E586:H586"/>
    <mergeCell ref="J586:L586"/>
    <mergeCell ref="M586:N586"/>
    <mergeCell ref="T586:U586"/>
    <mergeCell ref="A588:A589"/>
    <mergeCell ref="B588:B589"/>
    <mergeCell ref="C588:C589"/>
    <mergeCell ref="A590:A599"/>
    <mergeCell ref="B584:C584"/>
    <mergeCell ref="E584:F584"/>
    <mergeCell ref="G584:H584"/>
    <mergeCell ref="J584:L584"/>
    <mergeCell ref="M584:N584"/>
    <mergeCell ref="T584:U584"/>
    <mergeCell ref="A569:A570"/>
    <mergeCell ref="B569:B570"/>
    <mergeCell ref="C569:C570"/>
    <mergeCell ref="A571:A580"/>
    <mergeCell ref="A552:A561"/>
    <mergeCell ref="B565:C565"/>
    <mergeCell ref="E565:F565"/>
    <mergeCell ref="G565:H565"/>
    <mergeCell ref="J565:L565"/>
    <mergeCell ref="M565:N565"/>
    <mergeCell ref="T565:U565"/>
    <mergeCell ref="A567:D567"/>
    <mergeCell ref="E567:H567"/>
    <mergeCell ref="J567:L567"/>
    <mergeCell ref="M567:N567"/>
    <mergeCell ref="T567:U567"/>
    <mergeCell ref="T546:U546"/>
    <mergeCell ref="A548:D548"/>
    <mergeCell ref="E548:H548"/>
    <mergeCell ref="J548:L548"/>
    <mergeCell ref="M548:N548"/>
    <mergeCell ref="T548:U548"/>
    <mergeCell ref="A550:A551"/>
    <mergeCell ref="B550:B551"/>
    <mergeCell ref="C550:C551"/>
    <mergeCell ref="A531:A532"/>
    <mergeCell ref="B531:B532"/>
    <mergeCell ref="C531:C532"/>
    <mergeCell ref="A533:A542"/>
    <mergeCell ref="B546:C546"/>
    <mergeCell ref="E546:F546"/>
    <mergeCell ref="G546:H546"/>
    <mergeCell ref="J546:L546"/>
    <mergeCell ref="M546:N546"/>
    <mergeCell ref="A514:A523"/>
    <mergeCell ref="B527:C527"/>
    <mergeCell ref="E527:F527"/>
    <mergeCell ref="G527:H527"/>
    <mergeCell ref="J527:L527"/>
    <mergeCell ref="M527:N527"/>
    <mergeCell ref="T527:U527"/>
    <mergeCell ref="A529:D529"/>
    <mergeCell ref="E529:H529"/>
    <mergeCell ref="J529:L529"/>
    <mergeCell ref="M529:N529"/>
    <mergeCell ref="T529:U529"/>
    <mergeCell ref="M524:N524"/>
    <mergeCell ref="T508:U508"/>
    <mergeCell ref="A510:D510"/>
    <mergeCell ref="E510:H510"/>
    <mergeCell ref="J510:L510"/>
    <mergeCell ref="M510:N510"/>
    <mergeCell ref="T510:U510"/>
    <mergeCell ref="A512:A513"/>
    <mergeCell ref="B512:B513"/>
    <mergeCell ref="C512:C513"/>
    <mergeCell ref="A493:A494"/>
    <mergeCell ref="B493:B494"/>
    <mergeCell ref="C493:C494"/>
    <mergeCell ref="A495:A504"/>
    <mergeCell ref="B508:C508"/>
    <mergeCell ref="E508:F508"/>
    <mergeCell ref="G508:H508"/>
    <mergeCell ref="J508:L508"/>
    <mergeCell ref="M508:N508"/>
    <mergeCell ref="M505:N505"/>
    <mergeCell ref="A476:A485"/>
    <mergeCell ref="B489:C489"/>
    <mergeCell ref="E489:F489"/>
    <mergeCell ref="G489:H489"/>
    <mergeCell ref="J489:L489"/>
    <mergeCell ref="M489:N489"/>
    <mergeCell ref="T489:U489"/>
    <mergeCell ref="A491:D491"/>
    <mergeCell ref="E491:H491"/>
    <mergeCell ref="J491:L491"/>
    <mergeCell ref="M491:N491"/>
    <mergeCell ref="T491:U491"/>
    <mergeCell ref="M486:N486"/>
    <mergeCell ref="T470:U470"/>
    <mergeCell ref="A472:D472"/>
    <mergeCell ref="E472:H472"/>
    <mergeCell ref="J472:L472"/>
    <mergeCell ref="M472:N472"/>
    <mergeCell ref="T472:U472"/>
    <mergeCell ref="A474:A475"/>
    <mergeCell ref="B474:B475"/>
    <mergeCell ref="C474:C475"/>
    <mergeCell ref="A455:A456"/>
    <mergeCell ref="B455:B456"/>
    <mergeCell ref="C455:C456"/>
    <mergeCell ref="A457:A466"/>
    <mergeCell ref="B470:C470"/>
    <mergeCell ref="E470:F470"/>
    <mergeCell ref="G470:H470"/>
    <mergeCell ref="J470:L470"/>
    <mergeCell ref="M470:N470"/>
    <mergeCell ref="M467:N467"/>
    <mergeCell ref="A438:A447"/>
    <mergeCell ref="B451:C451"/>
    <mergeCell ref="E451:F451"/>
    <mergeCell ref="G451:H451"/>
    <mergeCell ref="J451:L451"/>
    <mergeCell ref="M451:N451"/>
    <mergeCell ref="T451:U451"/>
    <mergeCell ref="A453:D453"/>
    <mergeCell ref="E453:H453"/>
    <mergeCell ref="J453:L453"/>
    <mergeCell ref="M453:N453"/>
    <mergeCell ref="T453:U453"/>
    <mergeCell ref="M448:N448"/>
    <mergeCell ref="T432:U432"/>
    <mergeCell ref="A434:D434"/>
    <mergeCell ref="E434:H434"/>
    <mergeCell ref="J434:L434"/>
    <mergeCell ref="M434:N434"/>
    <mergeCell ref="T434:U434"/>
    <mergeCell ref="A436:A437"/>
    <mergeCell ref="B436:B437"/>
    <mergeCell ref="C436:C437"/>
    <mergeCell ref="A417:A418"/>
    <mergeCell ref="B417:B418"/>
    <mergeCell ref="C417:C418"/>
    <mergeCell ref="A419:A428"/>
    <mergeCell ref="B432:C432"/>
    <mergeCell ref="E432:F432"/>
    <mergeCell ref="G432:H432"/>
    <mergeCell ref="J432:L432"/>
    <mergeCell ref="M432:N432"/>
    <mergeCell ref="M429:N429"/>
    <mergeCell ref="A400:A409"/>
    <mergeCell ref="B413:C413"/>
    <mergeCell ref="E413:F413"/>
    <mergeCell ref="G413:H413"/>
    <mergeCell ref="J413:L413"/>
    <mergeCell ref="M413:N413"/>
    <mergeCell ref="T413:U413"/>
    <mergeCell ref="A415:D415"/>
    <mergeCell ref="E415:H415"/>
    <mergeCell ref="J415:L415"/>
    <mergeCell ref="M415:N415"/>
    <mergeCell ref="T415:U415"/>
    <mergeCell ref="M410:N410"/>
    <mergeCell ref="T394:U394"/>
    <mergeCell ref="A396:D396"/>
    <mergeCell ref="E396:H396"/>
    <mergeCell ref="J396:L396"/>
    <mergeCell ref="M396:N396"/>
    <mergeCell ref="T396:U396"/>
    <mergeCell ref="A398:A399"/>
    <mergeCell ref="B398:B399"/>
    <mergeCell ref="C398:C399"/>
    <mergeCell ref="A379:A380"/>
    <mergeCell ref="B379:B380"/>
    <mergeCell ref="C379:C380"/>
    <mergeCell ref="A381:A390"/>
    <mergeCell ref="B394:C394"/>
    <mergeCell ref="E394:F394"/>
    <mergeCell ref="G394:H394"/>
    <mergeCell ref="J394:L394"/>
    <mergeCell ref="M394:N394"/>
    <mergeCell ref="M391:N391"/>
    <mergeCell ref="A362:A371"/>
    <mergeCell ref="B375:C375"/>
    <mergeCell ref="E375:F375"/>
    <mergeCell ref="G375:H375"/>
    <mergeCell ref="J375:L375"/>
    <mergeCell ref="M375:N375"/>
    <mergeCell ref="T375:U375"/>
    <mergeCell ref="A377:D377"/>
    <mergeCell ref="E377:H377"/>
    <mergeCell ref="J377:L377"/>
    <mergeCell ref="M377:N377"/>
    <mergeCell ref="T377:U377"/>
    <mergeCell ref="M372:N372"/>
    <mergeCell ref="T356:U356"/>
    <mergeCell ref="A358:D358"/>
    <mergeCell ref="E358:H358"/>
    <mergeCell ref="J358:L358"/>
    <mergeCell ref="M358:N358"/>
    <mergeCell ref="T358:U358"/>
    <mergeCell ref="A360:A361"/>
    <mergeCell ref="B360:B361"/>
    <mergeCell ref="C360:C361"/>
    <mergeCell ref="A341:A342"/>
    <mergeCell ref="B341:B342"/>
    <mergeCell ref="C341:C342"/>
    <mergeCell ref="A343:A352"/>
    <mergeCell ref="B356:C356"/>
    <mergeCell ref="E356:F356"/>
    <mergeCell ref="G356:H356"/>
    <mergeCell ref="J356:L356"/>
    <mergeCell ref="M356:N356"/>
    <mergeCell ref="M353:N353"/>
    <mergeCell ref="A324:A333"/>
    <mergeCell ref="B337:C337"/>
    <mergeCell ref="E337:F337"/>
    <mergeCell ref="G337:H337"/>
    <mergeCell ref="J337:L337"/>
    <mergeCell ref="M337:N337"/>
    <mergeCell ref="T337:U337"/>
    <mergeCell ref="A339:D339"/>
    <mergeCell ref="E339:H339"/>
    <mergeCell ref="J339:L339"/>
    <mergeCell ref="M339:N339"/>
    <mergeCell ref="T339:U339"/>
    <mergeCell ref="M334:N334"/>
    <mergeCell ref="T318:U318"/>
    <mergeCell ref="A320:D320"/>
    <mergeCell ref="E320:H320"/>
    <mergeCell ref="J320:L320"/>
    <mergeCell ref="M320:N320"/>
    <mergeCell ref="T320:U320"/>
    <mergeCell ref="A322:A323"/>
    <mergeCell ref="B322:B323"/>
    <mergeCell ref="C322:C323"/>
    <mergeCell ref="A303:A304"/>
    <mergeCell ref="B303:B304"/>
    <mergeCell ref="C303:C304"/>
    <mergeCell ref="A305:A314"/>
    <mergeCell ref="B318:C318"/>
    <mergeCell ref="E318:F318"/>
    <mergeCell ref="G318:H318"/>
    <mergeCell ref="J318:L318"/>
    <mergeCell ref="M318:N318"/>
    <mergeCell ref="M315:N315"/>
    <mergeCell ref="A286:A295"/>
    <mergeCell ref="B299:C299"/>
    <mergeCell ref="E299:F299"/>
    <mergeCell ref="G299:H299"/>
    <mergeCell ref="J299:L299"/>
    <mergeCell ref="M299:N299"/>
    <mergeCell ref="T299:U299"/>
    <mergeCell ref="A301:D301"/>
    <mergeCell ref="E301:H301"/>
    <mergeCell ref="J301:L301"/>
    <mergeCell ref="M301:N301"/>
    <mergeCell ref="T301:U301"/>
    <mergeCell ref="M296:N296"/>
    <mergeCell ref="T280:U280"/>
    <mergeCell ref="A282:D282"/>
    <mergeCell ref="E282:H282"/>
    <mergeCell ref="J282:L282"/>
    <mergeCell ref="M282:N282"/>
    <mergeCell ref="T282:U282"/>
    <mergeCell ref="A284:A285"/>
    <mergeCell ref="B284:B285"/>
    <mergeCell ref="C284:C285"/>
    <mergeCell ref="A265:A266"/>
    <mergeCell ref="B265:B266"/>
    <mergeCell ref="C265:C266"/>
    <mergeCell ref="A267:A276"/>
    <mergeCell ref="B280:C280"/>
    <mergeCell ref="E280:F280"/>
    <mergeCell ref="G280:H280"/>
    <mergeCell ref="J280:L280"/>
    <mergeCell ref="M280:N280"/>
    <mergeCell ref="M277:N277"/>
    <mergeCell ref="A248:A257"/>
    <mergeCell ref="B261:C261"/>
    <mergeCell ref="E261:F261"/>
    <mergeCell ref="G261:H261"/>
    <mergeCell ref="J261:L261"/>
    <mergeCell ref="M261:N261"/>
    <mergeCell ref="T261:U261"/>
    <mergeCell ref="A263:D263"/>
    <mergeCell ref="E263:H263"/>
    <mergeCell ref="J263:L263"/>
    <mergeCell ref="M263:N263"/>
    <mergeCell ref="T263:U263"/>
    <mergeCell ref="M258:N258"/>
    <mergeCell ref="T242:U242"/>
    <mergeCell ref="A244:D244"/>
    <mergeCell ref="E244:H244"/>
    <mergeCell ref="J244:L244"/>
    <mergeCell ref="M244:N244"/>
    <mergeCell ref="T244:U244"/>
    <mergeCell ref="A246:A247"/>
    <mergeCell ref="B246:B247"/>
    <mergeCell ref="C246:C247"/>
    <mergeCell ref="A227:A228"/>
    <mergeCell ref="B227:B228"/>
    <mergeCell ref="C227:C228"/>
    <mergeCell ref="A229:A238"/>
    <mergeCell ref="B242:C242"/>
    <mergeCell ref="E242:F242"/>
    <mergeCell ref="G242:H242"/>
    <mergeCell ref="J242:L242"/>
    <mergeCell ref="M242:N242"/>
    <mergeCell ref="M239:N239"/>
    <mergeCell ref="B223:C223"/>
    <mergeCell ref="E223:F223"/>
    <mergeCell ref="G223:H223"/>
    <mergeCell ref="J223:L223"/>
    <mergeCell ref="M223:N223"/>
    <mergeCell ref="T223:U223"/>
    <mergeCell ref="A225:D225"/>
    <mergeCell ref="E225:H225"/>
    <mergeCell ref="J225:L225"/>
    <mergeCell ref="M225:N225"/>
    <mergeCell ref="T225:U225"/>
    <mergeCell ref="A208:A209"/>
    <mergeCell ref="B208:B209"/>
    <mergeCell ref="C208:C209"/>
    <mergeCell ref="A210:A219"/>
    <mergeCell ref="T204:U204"/>
    <mergeCell ref="A206:D206"/>
    <mergeCell ref="E206:H206"/>
    <mergeCell ref="J206:L206"/>
    <mergeCell ref="M206:N206"/>
    <mergeCell ref="T206:U206"/>
    <mergeCell ref="A189:A190"/>
    <mergeCell ref="B189:B190"/>
    <mergeCell ref="C189:C190"/>
    <mergeCell ref="A191:A200"/>
    <mergeCell ref="B204:C204"/>
    <mergeCell ref="E204:F204"/>
    <mergeCell ref="G204:H204"/>
    <mergeCell ref="J204:L204"/>
    <mergeCell ref="M204:N204"/>
    <mergeCell ref="T185:U185"/>
    <mergeCell ref="A187:D187"/>
    <mergeCell ref="E187:H187"/>
    <mergeCell ref="J187:L187"/>
    <mergeCell ref="M187:N187"/>
    <mergeCell ref="T187:U187"/>
    <mergeCell ref="A170:A171"/>
    <mergeCell ref="B170:B171"/>
    <mergeCell ref="C170:C171"/>
    <mergeCell ref="A172:A181"/>
    <mergeCell ref="B185:C185"/>
    <mergeCell ref="E185:F185"/>
    <mergeCell ref="G185:H185"/>
    <mergeCell ref="J185:L185"/>
    <mergeCell ref="M185:N185"/>
    <mergeCell ref="T166:U166"/>
    <mergeCell ref="A168:D168"/>
    <mergeCell ref="E168:H168"/>
    <mergeCell ref="J168:L168"/>
    <mergeCell ref="M168:N168"/>
    <mergeCell ref="T168:U168"/>
    <mergeCell ref="A151:A152"/>
    <mergeCell ref="B151:B152"/>
    <mergeCell ref="C151:C152"/>
    <mergeCell ref="A153:A162"/>
    <mergeCell ref="B166:C166"/>
    <mergeCell ref="E166:F166"/>
    <mergeCell ref="G166:H166"/>
    <mergeCell ref="J166:L166"/>
    <mergeCell ref="M166:N166"/>
    <mergeCell ref="M163:N163"/>
    <mergeCell ref="T147:U147"/>
    <mergeCell ref="A149:D149"/>
    <mergeCell ref="E149:H149"/>
    <mergeCell ref="J149:L149"/>
    <mergeCell ref="M149:N149"/>
    <mergeCell ref="T149:U149"/>
    <mergeCell ref="A132:A133"/>
    <mergeCell ref="B132:B133"/>
    <mergeCell ref="C132:C133"/>
    <mergeCell ref="A134:A143"/>
    <mergeCell ref="B147:C147"/>
    <mergeCell ref="E147:F147"/>
    <mergeCell ref="G147:H147"/>
    <mergeCell ref="J147:L147"/>
    <mergeCell ref="M147:N147"/>
    <mergeCell ref="M144:N144"/>
    <mergeCell ref="T128:U128"/>
    <mergeCell ref="A130:D130"/>
    <mergeCell ref="E130:H130"/>
    <mergeCell ref="J130:L130"/>
    <mergeCell ref="M130:N130"/>
    <mergeCell ref="T130:U130"/>
    <mergeCell ref="A113:A114"/>
    <mergeCell ref="B113:B114"/>
    <mergeCell ref="C113:C114"/>
    <mergeCell ref="A115:A124"/>
    <mergeCell ref="B128:C128"/>
    <mergeCell ref="E128:F128"/>
    <mergeCell ref="G128:H128"/>
    <mergeCell ref="J128:L128"/>
    <mergeCell ref="M128:N128"/>
    <mergeCell ref="M125:N125"/>
    <mergeCell ref="T109:U109"/>
    <mergeCell ref="A111:D111"/>
    <mergeCell ref="E111:H111"/>
    <mergeCell ref="J111:L111"/>
    <mergeCell ref="M111:N111"/>
    <mergeCell ref="T111:U111"/>
    <mergeCell ref="A94:A95"/>
    <mergeCell ref="B94:B95"/>
    <mergeCell ref="C94:C95"/>
    <mergeCell ref="A96:A105"/>
    <mergeCell ref="B109:C109"/>
    <mergeCell ref="E109:F109"/>
    <mergeCell ref="G109:H109"/>
    <mergeCell ref="J109:L109"/>
    <mergeCell ref="M109:N109"/>
    <mergeCell ref="M106:N106"/>
    <mergeCell ref="T90:U90"/>
    <mergeCell ref="A92:D92"/>
    <mergeCell ref="E92:H92"/>
    <mergeCell ref="J92:L92"/>
    <mergeCell ref="M92:N92"/>
    <mergeCell ref="T92:U92"/>
    <mergeCell ref="A75:A76"/>
    <mergeCell ref="B75:B76"/>
    <mergeCell ref="C75:C76"/>
    <mergeCell ref="A77:A86"/>
    <mergeCell ref="B90:C90"/>
    <mergeCell ref="E90:F90"/>
    <mergeCell ref="G90:H90"/>
    <mergeCell ref="J90:L90"/>
    <mergeCell ref="M90:N90"/>
    <mergeCell ref="M87:N87"/>
    <mergeCell ref="T71:U71"/>
    <mergeCell ref="A73:D73"/>
    <mergeCell ref="E73:H73"/>
    <mergeCell ref="J73:L73"/>
    <mergeCell ref="M73:N73"/>
    <mergeCell ref="T73:U73"/>
    <mergeCell ref="A56:A57"/>
    <mergeCell ref="B56:B57"/>
    <mergeCell ref="C56:C57"/>
    <mergeCell ref="A58:A67"/>
    <mergeCell ref="B71:C71"/>
    <mergeCell ref="E71:F71"/>
    <mergeCell ref="G71:H71"/>
    <mergeCell ref="J71:L71"/>
    <mergeCell ref="M71:N71"/>
    <mergeCell ref="M68:N68"/>
    <mergeCell ref="T52:U52"/>
    <mergeCell ref="A54:D54"/>
    <mergeCell ref="E54:H54"/>
    <mergeCell ref="J54:L54"/>
    <mergeCell ref="M54:N54"/>
    <mergeCell ref="T54:U54"/>
    <mergeCell ref="A37:A38"/>
    <mergeCell ref="B37:B38"/>
    <mergeCell ref="C37:C38"/>
    <mergeCell ref="A39:A48"/>
    <mergeCell ref="B52:C52"/>
    <mergeCell ref="E52:F52"/>
    <mergeCell ref="G52:H52"/>
    <mergeCell ref="J52:L52"/>
    <mergeCell ref="M52:N52"/>
    <mergeCell ref="M49:N49"/>
    <mergeCell ref="T33:U33"/>
    <mergeCell ref="A35:D35"/>
    <mergeCell ref="E35:H35"/>
    <mergeCell ref="J35:L35"/>
    <mergeCell ref="M35:N35"/>
    <mergeCell ref="T35:U35"/>
    <mergeCell ref="A20:A29"/>
    <mergeCell ref="B33:C33"/>
    <mergeCell ref="E33:F33"/>
    <mergeCell ref="G33:H33"/>
    <mergeCell ref="J33:L33"/>
    <mergeCell ref="M33:N33"/>
    <mergeCell ref="M30:N30"/>
    <mergeCell ref="A16:D16"/>
    <mergeCell ref="E16:H16"/>
    <mergeCell ref="J16:L16"/>
    <mergeCell ref="M16:N16"/>
    <mergeCell ref="T16:U16"/>
    <mergeCell ref="A18:A19"/>
    <mergeCell ref="B18:B19"/>
    <mergeCell ref="C18:C19"/>
    <mergeCell ref="B14:C14"/>
    <mergeCell ref="E14:F14"/>
    <mergeCell ref="G14:H14"/>
    <mergeCell ref="J14:L14"/>
    <mergeCell ref="M14:N14"/>
    <mergeCell ref="T14:U14"/>
    <mergeCell ref="A8:U8"/>
    <mergeCell ref="A10:D11"/>
    <mergeCell ref="E10:H11"/>
    <mergeCell ref="J10:O10"/>
    <mergeCell ref="P10:Q11"/>
    <mergeCell ref="J11:O11"/>
    <mergeCell ref="A1:U1"/>
    <mergeCell ref="A3:U3"/>
    <mergeCell ref="A6:D6"/>
    <mergeCell ref="M6:O6"/>
    <mergeCell ref="P6:U6"/>
    <mergeCell ref="S10:T11"/>
    <mergeCell ref="U10:U11"/>
  </mergeCells>
  <dataValidations count="13">
    <dataValidation type="list" allowBlank="1" showInputMessage="1" showErrorMessage="1" sqref="S609:T618 S39:T48 S58:T67 S77:T86 S96:T105 S115:T124 S134:T143 S153:T162 S172:T181 S191:T200 S20:T29 S210:T219 S229:T238 S248:T257 S267:T276 S286:T295 S305:T314 S324:T333 S343:T352 S362:T371 S381:T390 S400:T409 S419:T428 S438:T447 S457:T466 S476:T485 S495:T504 S514:T523 S533:T542 S552:T561 S571:T580 S590:T599 S628:T637" xr:uid="{00000000-0002-0000-0600-000000000000}">
      <formula1>"si,"</formula1>
    </dataValidation>
    <dataValidation type="list" allowBlank="1" showInputMessage="1" showErrorMessage="1" sqref="B604:C604 B167:C167 B15:C15 B34:C34 B53:C53 B72:C72 B91:C91 B110:C110 B129:C129 B148:C148 B186:C186 B205:C205 B224:C224 B243:C243 B262:C262 B281:C281 B300:C300 B319:C319 B338:C338 B357:C357 B376:C376 B395:C395 B414:C414 B433:C433 B452:C452 B471:C471 B490:C490 B509:C509 B528:C528 B547:C547 B566:C566 B585:C585 B623:C623" xr:uid="{00000000-0002-0000-0600-000001000000}">
      <formula1>$D$18:$D$37</formula1>
    </dataValidation>
    <dataValidation type="list" allowBlank="1" showInputMessage="1" showErrorMessage="1" sqref="H20:H29 H609:H618 H39:H48 H58:H67 H77:H86 H96:H105 H115:H124 H134:H143 H153:H162 H172:H181 H191:H200 H210:H219 H229:H238 H248:H257 H267:H276 H286:H295 H305:H314 H324:H333 H343:H352 H362:H371 H381:H390 H400:H409 H419:H428 H438:H447 H457:H466 H476:H485 H495:H504 H514:H523 H533:H542 H552:H561 H571:H580 H590:H599 H628:H637" xr:uid="{00000000-0002-0000-0600-000002000000}">
      <formula1>"GNC,GNL,"</formula1>
    </dataValidation>
    <dataValidation allowBlank="1" showInputMessage="1" showErrorMessage="1" prompt="Inserire il riferimento corretto da piano di investimento (es.m1,e.1. ecc.)_x000a_" sqref="A18:A19 A607:A608 A37:A38 A56:A57 A75:A76 A94:A95 A113:A114 A132:A133 A151:A152 A170:A171 A189:A190 A208:A209 A227:A228 A246:A247 A265:A266 A284:A285 A303:A304 A322:A323 A341:A342 A360:A361 A379:A380 A398:A399 A417:A418 A436:A437 A455:A456 A474:A475 A493:A494 A512:A513 A531:A532 A550:A551 A569:A570 A588:A589 A626:A627" xr:uid="{00000000-0002-0000-0600-000003000000}"/>
    <dataValidation type="list" allowBlank="1" showInputMessage="1" showErrorMessage="1" sqref="E20:E29 E609:E618 E39:E48 E58:E67 E77:E86 E96:E105 E115:E124 E134:E143 E153:E162 E172:E181 E191:E200 E210:E219 E229:E238 E248:E257 E267:E276 E286:E295 E305:E314 E324:E333 E343:E352 E362:E371 E381:E390 E400:E409 E419:E428 E438:E447 E457:E466 E476:E485 E495:E504 E514:E523 E533:E542 E552:E561 E571:E580 E590:E599 E628:E637" xr:uid="{00000000-0002-0000-0600-000004000000}">
      <formula1>"extraurbano,"</formula1>
    </dataValidation>
    <dataValidation type="list" allowBlank="1" showInputMessage="1" showErrorMessage="1" sqref="I20:I29 I609:I618 I39:I48 I58:I67 I77:I86 I96:I105 I115:I124 I134:I143 I153:I162 I172:I181 I191:I200 I210:I219 I229:I238 I248:I257 I267:I276 I286:I295 I305:I314 I324:I333 I343:I352 I362:I371 I381:I390 I400:I409 I419:I428 I438:I447 I457:I466 I476:I485 I495:I504 I514:I523 I533:I542 I552:I561 I571:I580 I590:I599 I628:I637" xr:uid="{00000000-0002-0000-0600-000005000000}">
      <formula1>"classe II, classe III, classe A, classe B,"</formula1>
    </dataValidation>
    <dataValidation type="list" allowBlank="1" showInputMessage="1" showErrorMessage="1" sqref="I562 I581 I600 I619 I543 I524 I505 I486 I467 I448 I429 I410 I391 I372 I353 I334 I315 I296 I277 I258 I239 I220 I201 I182 I163 I144 I125 I106 I87 I68 I49 I30 I638" xr:uid="{76E63549-F629-4903-838D-154BC6E48184}">
      <formula1>"classe I,classe A"</formula1>
    </dataValidation>
    <dataValidation type="list" allowBlank="1" showInputMessage="1" showErrorMessage="1" sqref="H562 H581 H600 H619 H543 H524 H505 H486 H467 H448 H429 H410 H391 H372 H353 H334 H315 H296 H277 H258 H239 H220 H201 H182 H163 H144 H125 H106 H87 H68 H49 H30 H638" xr:uid="{E40A98D1-17BB-478B-8F17-34D197C01A0D}">
      <mc:AlternateContent xmlns:x12ac="http://schemas.microsoft.com/office/spreadsheetml/2011/1/ac" xmlns:mc="http://schemas.openxmlformats.org/markup-compatibility/2006">
        <mc:Choice Requires="x12ac">
          <x12ac:list>GNC,"GNL, Ibrido (met/ele)"</x12ac:list>
        </mc:Choice>
        <mc:Fallback>
          <formula1>"GNC,GNL, Ibrido (met/ele)"</formula1>
        </mc:Fallback>
      </mc:AlternateContent>
    </dataValidation>
    <dataValidation type="list" allowBlank="1" showInputMessage="1" showErrorMessage="1" sqref="E562 E581 E600 E619 E543 E524 E505 E486 E467 E448 E429 E410 E391 E372 E353 E334 E315 E296 E277 E258 E239 E220 E201 E182 E163 E144 E125 E106 E87 E68 E49 E30 E638" xr:uid="{05764F24-5D76-41C2-B855-1E2BF7D7A014}">
      <formula1>"urbano,suburbano"</formula1>
    </dataValidation>
    <dataValidation allowBlank="1" showInputMessage="1" showErrorMessage="1" prompt="Scegliere la regione beneficiaria dal menù a tendina_x000a_" sqref="K6" xr:uid="{781F9FE4-3D02-47BA-84EE-3B6B111609FA}"/>
    <dataValidation type="date" operator="lessThan" allowBlank="1" showInputMessage="1" showErrorMessage="1" errorTitle="attenzione " error="data fattura non ammessa art. 2 c. 5 del D.D. 445/2025" prompt="entro il 31/12/2028_x000a_" sqref="N20:N29 N39:N48 N58:N67 N77:N86 N96:N105 N115:N124 N134:N143 N153:N162 N172:N181 N191:N200 N210:N219 N229:N238 N248:N257 N267:N276 N286:N295 N305:N314 N324:N333 N343:N352 N362:N371 N381:N390 N400:N409 N419:N428 N438:N447 N457:N466 N476:N485 N495:N504 N514:N523 N533:N542 N552:N561 N571:N580 N590:N599 N609:N618 N628:N637" xr:uid="{0CF3FCB3-9EA0-4D7C-BA6A-AFE9674B868A}">
      <formula1>47118</formula1>
    </dataValidation>
    <dataValidation type="date" operator="greaterThanOrEqual" allowBlank="1" showInputMessage="1" showErrorMessage="1" errorTitle="ATTENZIONE DATO NON COMPATIBILE" error="ai sensi dell'art. 5 c. 6 del D.D. 445/2024" prompt="immatricolazione successiva al 01/01/2024" sqref="K20:K29 K39:K48 K58:K67 K77:K86 K96:K105 K115:K124 K134:K143 K153:K162 K172:K181 K191:K200 K210:K219 K229:K238 K248:K257 K267:K276 K286:K295 K305:K314 K324:K333 K343:K352 K362:K371 K381:K390 K400:K409 K419:K428 K438:K447 K457:K466 K476:K485 K495:K504 K514:K523 K533:K542 K552:K561 K571:K580 K590:K599 K609:K618 K628:K637" xr:uid="{DED5D286-3771-4D8E-819C-E2674BF05378}">
      <formula1>45292</formula1>
    </dataValidation>
    <dataValidation type="date" operator="lessThanOrEqual" allowBlank="1" showInputMessage="1" showErrorMessage="1" errorTitle="Attenzione oGV NON COMPATIBILE" error="ai sensi dell'art. 2 c. 5 D.D. 445/2025" promptTitle="attenzione:" prompt="Data max  OGV 31/12/2026" sqref="Q14 Q33 Q52 Q71 Q90 Q109 Q128 Q147 Q166 Q185 Q204 Q223 Q242 Q261 Q280 Q299 Q318 Q337 Q356 Q375 Q394 Q413 Q432 Q451 Q470 Q489 Q508 Q527 Q546 Q565 Q584 Q603 Q622" xr:uid="{DC902F10-B738-48E5-A575-E31A46435965}">
      <formula1>46387</formula1>
    </dataValidation>
  </dataValidations>
  <pageMargins left="0.7" right="0.7" top="0.75" bottom="0.75" header="0.3" footer="0.3"/>
  <pageSetup paperSize="8" scale="46"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prompt="Scegliere la regione beneficiaria dal menù a tendina_x000a_" xr:uid="{00000000-0002-0000-0600-000006000000}">
          <x14:formula1>
            <xm:f>'DATI EROGAZIONI'!$A$2:$A$20</xm:f>
          </x14:formula1>
          <xm:sqref>E6:J6</xm:sqref>
        </x14:dataValidation>
        <x14:dataValidation type="list" allowBlank="1" showInputMessage="1" showErrorMessage="1" prompt="Inserire OGV corrispondente al Piano di investimento esecutivo" xr:uid="{00000000-0002-0000-0600-000007000000}">
          <x14:formula1>
            <xm:f>'EXTRAUrbano.Piano inv. forn '!$D$41:$D$76</xm:f>
          </x14:formula1>
          <xm:sqref>B14:C14 B603:C603 B584:C584 B565:C565 B546:C546 B527:C527 B508:C508 B489:C489 B470:C470 B451:C451 B432:C432 B413:C413 B394:C394 B375:C375 B356:C356 B337:C337 B318:C318 B299:C299 B280:C280 B261:C261 B242:C242 B223:C223 B204:C204 B185:C185 B147:C147 B128:C128 B109:C109 B90:C90 B71:C71 B52:C52 B33:C33 B166:C166 B622:C622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8426CC-0982-4517-915E-9ED031665AAC}">
  <sheetPr>
    <tabColor theme="7" tint="0.59999389629810485"/>
    <pageSetUpPr fitToPage="1"/>
  </sheetPr>
  <dimension ref="A1:CN639"/>
  <sheetViews>
    <sheetView zoomScale="74" zoomScaleNormal="74" workbookViewId="0">
      <selection activeCell="I24" sqref="I24"/>
    </sheetView>
  </sheetViews>
  <sheetFormatPr defaultColWidth="8.54296875" defaultRowHeight="14.5" x14ac:dyDescent="0.35"/>
  <cols>
    <col min="1" max="1" width="13.7265625" style="113" customWidth="1"/>
    <col min="2" max="2" width="8" style="430" customWidth="1"/>
    <col min="3" max="3" width="22" style="104" customWidth="1"/>
    <col min="4" max="4" width="16.1796875" style="104" customWidth="1"/>
    <col min="5" max="5" width="18.26953125" style="104" bestFit="1" customWidth="1"/>
    <col min="6" max="6" width="14.26953125" style="430" customWidth="1"/>
    <col min="7" max="7" width="23.1796875" style="104" customWidth="1"/>
    <col min="8" max="8" width="15.54296875" style="104" bestFit="1" customWidth="1"/>
    <col min="9" max="9" width="14.81640625" style="430" bestFit="1" customWidth="1"/>
    <col min="10" max="10" width="23" style="430" bestFit="1" customWidth="1"/>
    <col min="11" max="11" width="23" style="430" customWidth="1"/>
    <col min="12" max="12" width="18.1796875" style="104" customWidth="1"/>
    <col min="13" max="13" width="17.81640625" style="104" bestFit="1" customWidth="1"/>
    <col min="14" max="14" width="14.7265625" style="104" bestFit="1" customWidth="1"/>
    <col min="15" max="15" width="26.81640625" style="104" customWidth="1"/>
    <col min="16" max="16" width="33.7265625" style="104" bestFit="1" customWidth="1"/>
    <col min="17" max="17" width="24.1796875" style="104" bestFit="1" customWidth="1"/>
    <col min="18" max="18" width="21.1796875" style="104" bestFit="1" customWidth="1"/>
    <col min="19" max="19" width="35" style="104" bestFit="1" customWidth="1"/>
    <col min="20" max="20" width="20.453125" style="104" customWidth="1"/>
    <col min="21" max="21" width="26.453125" style="104" customWidth="1"/>
    <col min="22" max="22" width="8" style="104" customWidth="1"/>
    <col min="23" max="23" width="18.54296875" style="104" customWidth="1"/>
    <col min="24" max="24" width="12.81640625" style="104" bestFit="1" customWidth="1"/>
    <col min="25" max="25" width="15.1796875" style="104" bestFit="1" customWidth="1"/>
    <col min="26" max="26" width="15.1796875" style="104" customWidth="1"/>
    <col min="27" max="27" width="15.54296875" style="104" customWidth="1"/>
    <col min="28" max="16384" width="8.54296875" style="104"/>
  </cols>
  <sheetData>
    <row r="1" spans="1:25" ht="20.5" thickBot="1" x14ac:dyDescent="0.4">
      <c r="A1" s="970" t="s">
        <v>99</v>
      </c>
      <c r="B1" s="971"/>
      <c r="C1" s="971"/>
      <c r="D1" s="971"/>
      <c r="E1" s="971"/>
      <c r="F1" s="971"/>
      <c r="G1" s="971"/>
      <c r="H1" s="971"/>
      <c r="I1" s="971"/>
      <c r="J1" s="971"/>
      <c r="K1" s="971"/>
      <c r="L1" s="971"/>
      <c r="M1" s="971"/>
      <c r="N1" s="971"/>
      <c r="O1" s="971"/>
      <c r="P1" s="971"/>
      <c r="Q1" s="971"/>
      <c r="R1" s="971"/>
      <c r="S1" s="971"/>
      <c r="T1" s="971"/>
      <c r="U1" s="972"/>
      <c r="V1" s="105"/>
      <c r="W1" s="105"/>
      <c r="X1" s="105"/>
      <c r="Y1" s="105"/>
    </row>
    <row r="2" spans="1:25" ht="13.5" customHeight="1" thickBot="1" x14ac:dyDescent="0.4">
      <c r="A2" s="429"/>
      <c r="B2" s="429"/>
      <c r="C2" s="429"/>
      <c r="D2" s="429"/>
      <c r="E2" s="429"/>
      <c r="F2" s="429"/>
      <c r="G2" s="429"/>
      <c r="H2" s="429"/>
      <c r="I2" s="429"/>
      <c r="J2" s="429"/>
      <c r="K2" s="429"/>
      <c r="L2" s="429"/>
      <c r="M2" s="429"/>
      <c r="N2" s="429"/>
      <c r="O2" s="429"/>
      <c r="P2" s="429"/>
      <c r="Q2" s="429"/>
      <c r="R2" s="429"/>
      <c r="S2" s="429"/>
      <c r="T2" s="429"/>
      <c r="U2" s="429"/>
      <c r="V2" s="429"/>
      <c r="W2" s="429"/>
      <c r="X2" s="429"/>
      <c r="Y2" s="429"/>
    </row>
    <row r="3" spans="1:25" ht="18" thickBot="1" x14ac:dyDescent="0.4">
      <c r="A3" s="1146" t="s">
        <v>288</v>
      </c>
      <c r="B3" s="1147"/>
      <c r="C3" s="1147"/>
      <c r="D3" s="1147"/>
      <c r="E3" s="1147"/>
      <c r="F3" s="1147"/>
      <c r="G3" s="1147"/>
      <c r="H3" s="1147"/>
      <c r="I3" s="1147"/>
      <c r="J3" s="1147"/>
      <c r="K3" s="1147"/>
      <c r="L3" s="1147"/>
      <c r="M3" s="1147"/>
      <c r="N3" s="1147"/>
      <c r="O3" s="1147"/>
      <c r="P3" s="1147"/>
      <c r="Q3" s="1147"/>
      <c r="R3" s="1147"/>
      <c r="S3" s="1147"/>
      <c r="T3" s="1147"/>
      <c r="U3" s="1148"/>
      <c r="V3" s="106"/>
      <c r="W3" s="106"/>
      <c r="X3" s="106"/>
      <c r="Y3" s="106"/>
    </row>
    <row r="4" spans="1:25" ht="10.5" customHeight="1" x14ac:dyDescent="0.35">
      <c r="A4" s="104"/>
      <c r="B4" s="65"/>
      <c r="C4" s="65"/>
      <c r="D4" s="65"/>
      <c r="E4" s="65"/>
      <c r="F4" s="65"/>
      <c r="G4" s="65"/>
      <c r="H4" s="65"/>
      <c r="I4" s="65"/>
      <c r="J4" s="65"/>
      <c r="K4" s="65"/>
      <c r="L4" s="65"/>
      <c r="M4" s="65"/>
      <c r="N4" s="65"/>
      <c r="O4" s="65"/>
      <c r="P4" s="65"/>
      <c r="Q4" s="65"/>
      <c r="R4" s="65"/>
      <c r="S4" s="65"/>
      <c r="T4" s="65"/>
      <c r="U4" s="65"/>
      <c r="V4" s="65"/>
      <c r="W4" s="65"/>
      <c r="X4" s="65"/>
      <c r="Y4" s="65"/>
    </row>
    <row r="5" spans="1:25" ht="6" customHeight="1" thickBot="1" x14ac:dyDescent="0.4">
      <c r="A5" s="104"/>
      <c r="B5" s="34"/>
      <c r="C5" s="34"/>
      <c r="D5" s="34"/>
      <c r="E5" s="34"/>
      <c r="F5" s="34"/>
      <c r="G5" s="34"/>
      <c r="H5" s="34"/>
      <c r="I5" s="34"/>
      <c r="J5" s="34"/>
      <c r="K5" s="34"/>
      <c r="L5" s="34"/>
      <c r="M5" s="34"/>
      <c r="N5" s="34"/>
      <c r="O5" s="34"/>
      <c r="P5" s="34"/>
      <c r="Q5" s="34"/>
      <c r="R5" s="34"/>
      <c r="S5" s="34"/>
      <c r="T5" s="34"/>
      <c r="U5" s="34"/>
      <c r="V5" s="34"/>
      <c r="W5" s="34"/>
      <c r="X5" s="34"/>
      <c r="Y5" s="34"/>
    </row>
    <row r="6" spans="1:25" ht="26.25" customHeight="1" thickBot="1" x14ac:dyDescent="0.4">
      <c r="A6" s="1306" t="s">
        <v>224</v>
      </c>
      <c r="B6" s="1307"/>
      <c r="C6" s="1307"/>
      <c r="D6" s="1308"/>
      <c r="E6" s="1309" t="s">
        <v>412</v>
      </c>
      <c r="F6" s="1310"/>
      <c r="G6" s="1310"/>
      <c r="H6" s="1310"/>
      <c r="I6" s="1310"/>
      <c r="J6" s="1311"/>
      <c r="K6" s="631"/>
      <c r="M6" s="1165" t="s">
        <v>4</v>
      </c>
      <c r="N6" s="1166"/>
      <c r="O6" s="1166"/>
      <c r="P6" s="1334"/>
      <c r="Q6" s="1335"/>
      <c r="R6" s="1335"/>
      <c r="S6" s="1335"/>
      <c r="T6" s="1335"/>
      <c r="U6" s="1336"/>
      <c r="V6" s="327"/>
      <c r="W6" s="327"/>
      <c r="X6" s="327"/>
      <c r="Y6" s="327"/>
    </row>
    <row r="7" spans="1:25" ht="15" thickBot="1" x14ac:dyDescent="0.4"/>
    <row r="8" spans="1:25" ht="26.25" customHeight="1" thickBot="1" x14ac:dyDescent="0.4">
      <c r="A8" s="1360" t="s">
        <v>822</v>
      </c>
      <c r="B8" s="1361"/>
      <c r="C8" s="1361"/>
      <c r="D8" s="1361"/>
      <c r="E8" s="1361"/>
      <c r="F8" s="1361"/>
      <c r="G8" s="1361"/>
      <c r="H8" s="1361"/>
      <c r="I8" s="1361"/>
      <c r="J8" s="1361"/>
      <c r="K8" s="1361"/>
      <c r="L8" s="1361"/>
      <c r="M8" s="1361"/>
      <c r="N8" s="1361"/>
      <c r="O8" s="1361"/>
      <c r="P8" s="1361"/>
      <c r="Q8" s="1361"/>
      <c r="R8" s="1361"/>
      <c r="S8" s="1361"/>
      <c r="T8" s="1361"/>
      <c r="U8" s="1362"/>
      <c r="V8" s="248"/>
    </row>
    <row r="9" spans="1:25" ht="15" thickBot="1" x14ac:dyDescent="0.4"/>
    <row r="10" spans="1:25" x14ac:dyDescent="0.35">
      <c r="A10" s="1363" t="s">
        <v>823</v>
      </c>
      <c r="B10" s="1364"/>
      <c r="C10" s="1364"/>
      <c r="D10" s="1365"/>
      <c r="E10" s="1324">
        <f>O30+O49+O68+O87+O106+O125+O144+O163+O182+O201+O220+O239+O258+O277+O296+O315+O334+O353+O372+O391+O410+O429+O448+O467+O486+O505+O524+O543+O562+O581+O600+O619+O638</f>
        <v>0</v>
      </c>
      <c r="F10" s="1302"/>
      <c r="G10" s="1302"/>
      <c r="H10" s="1303"/>
      <c r="I10" s="104"/>
      <c r="J10" s="1369" t="s">
        <v>292</v>
      </c>
      <c r="K10" s="1370"/>
      <c r="L10" s="1371"/>
      <c r="M10" s="1371"/>
      <c r="N10" s="1371"/>
      <c r="O10" s="1372"/>
      <c r="P10" s="1302">
        <f>P30+P49+P68+P87+P106+P125+P144+P163+P182+P201+P220+P239+P258+P277+P296+P315+P334+P543+P353+P372+P391+P410+P429+P448+P467+P486+P505+P524+P562+P581+P600+P619+P638</f>
        <v>0</v>
      </c>
      <c r="Q10" s="1303"/>
      <c r="S10" s="1373" t="s">
        <v>293</v>
      </c>
      <c r="T10" s="1374"/>
      <c r="U10" s="1341">
        <f>F30+F49+F68+F87+F106+F125+F144+F163+F182+F201+F220+F239+F258+F277+F296+F315+F334+F353+F372+F391+F410+F429+F448+F467+F486+F505+F524+F543+F562+F581+F600+F619+F638</f>
        <v>0</v>
      </c>
      <c r="V10" s="113"/>
      <c r="W10" s="431"/>
    </row>
    <row r="11" spans="1:25" ht="15" thickBot="1" x14ac:dyDescent="0.4">
      <c r="A11" s="1366"/>
      <c r="B11" s="1367"/>
      <c r="C11" s="1367"/>
      <c r="D11" s="1368"/>
      <c r="E11" s="1325"/>
      <c r="F11" s="1304"/>
      <c r="G11" s="1304"/>
      <c r="H11" s="1305"/>
      <c r="I11" s="104"/>
      <c r="J11" s="1377" t="s">
        <v>820</v>
      </c>
      <c r="K11" s="1378"/>
      <c r="L11" s="1379"/>
      <c r="M11" s="1379"/>
      <c r="N11" s="1379"/>
      <c r="O11" s="1380"/>
      <c r="P11" s="1304"/>
      <c r="Q11" s="1305"/>
      <c r="S11" s="1375"/>
      <c r="T11" s="1376"/>
      <c r="U11" s="1342"/>
      <c r="V11" s="113"/>
      <c r="W11" s="431"/>
    </row>
    <row r="12" spans="1:25" ht="15" thickBot="1" x14ac:dyDescent="0.4"/>
    <row r="13" spans="1:25" ht="15" thickBot="1" x14ac:dyDescent="0.4">
      <c r="A13" s="432"/>
      <c r="B13" s="433"/>
      <c r="C13" s="434"/>
      <c r="D13" s="434"/>
      <c r="E13" s="434"/>
      <c r="F13" s="433"/>
      <c r="G13" s="434"/>
      <c r="H13" s="434"/>
      <c r="I13" s="433"/>
      <c r="J13" s="433"/>
      <c r="K13" s="433"/>
      <c r="L13" s="434"/>
      <c r="M13" s="434"/>
      <c r="N13" s="434"/>
      <c r="O13" s="434"/>
      <c r="P13" s="434"/>
      <c r="Q13" s="434"/>
      <c r="R13" s="434"/>
      <c r="S13" s="434"/>
      <c r="T13" s="434"/>
      <c r="U13" s="434"/>
      <c r="V13" s="435"/>
    </row>
    <row r="14" spans="1:25" ht="28.5" customHeight="1" thickBot="1" x14ac:dyDescent="0.4">
      <c r="A14" s="761" t="s">
        <v>9</v>
      </c>
      <c r="B14" s="1317" t="s">
        <v>654</v>
      </c>
      <c r="C14" s="1318"/>
      <c r="E14" s="1387" t="s">
        <v>294</v>
      </c>
      <c r="F14" s="1388"/>
      <c r="G14" s="1315">
        <f>VLOOKUP(B14,'Urbano.Piano inv. forn'!$D$86:$H$115,3,FALSE)</f>
        <v>0</v>
      </c>
      <c r="H14" s="1316"/>
      <c r="I14" s="104"/>
      <c r="J14" s="1387" t="s">
        <v>295</v>
      </c>
      <c r="K14" s="1389"/>
      <c r="L14" s="1388"/>
      <c r="M14" s="1315">
        <f>VLOOKUP(B14,'Urbano.Piano inv. forn'!$D$86:$H$115,4,FALSE)</f>
        <v>0</v>
      </c>
      <c r="N14" s="1316"/>
      <c r="P14" s="772" t="s">
        <v>296</v>
      </c>
      <c r="Q14" s="436"/>
      <c r="S14" s="774" t="s">
        <v>297</v>
      </c>
      <c r="T14" s="1171"/>
      <c r="U14" s="1173"/>
      <c r="V14" s="437"/>
    </row>
    <row r="15" spans="1:25" ht="13.5" customHeight="1" thickBot="1" x14ac:dyDescent="0.4">
      <c r="A15" s="133"/>
      <c r="B15" s="114"/>
      <c r="C15" s="114"/>
      <c r="E15" s="115"/>
      <c r="F15" s="115"/>
      <c r="G15" s="116"/>
      <c r="H15" s="116"/>
      <c r="I15" s="104"/>
      <c r="J15" s="115"/>
      <c r="K15" s="115"/>
      <c r="L15" s="115"/>
      <c r="M15" s="116"/>
      <c r="N15" s="116"/>
      <c r="P15" s="117"/>
      <c r="S15" s="113"/>
      <c r="T15" s="431"/>
      <c r="V15" s="134"/>
      <c r="W15" s="431"/>
    </row>
    <row r="16" spans="1:25" ht="33.75" customHeight="1" thickBot="1" x14ac:dyDescent="0.4">
      <c r="A16" s="1381" t="s">
        <v>298</v>
      </c>
      <c r="B16" s="1382"/>
      <c r="C16" s="1382"/>
      <c r="D16" s="1383"/>
      <c r="E16" s="1346">
        <f>VLOOKUP(B14,'Urbano.Piano inv. forn'!$D$86:$V$115,17,FALSE)</f>
        <v>0</v>
      </c>
      <c r="F16" s="1347"/>
      <c r="G16" s="1347"/>
      <c r="H16" s="1348"/>
      <c r="I16" s="104"/>
      <c r="J16" s="1381" t="s">
        <v>53</v>
      </c>
      <c r="K16" s="1384"/>
      <c r="L16" s="1382"/>
      <c r="M16" s="1346">
        <f>VLOOKUP(B14,'Urbano.Piano inv. forn'!$D$86:$V$115,19,FALSE)</f>
        <v>0</v>
      </c>
      <c r="N16" s="1348"/>
      <c r="O16" s="130"/>
      <c r="P16" s="773" t="s">
        <v>299</v>
      </c>
      <c r="Q16" s="135">
        <f>M16+E16</f>
        <v>0</v>
      </c>
      <c r="S16" s="774" t="s">
        <v>300</v>
      </c>
      <c r="T16" s="1171"/>
      <c r="U16" s="1173"/>
      <c r="V16" s="134"/>
      <c r="W16" s="431"/>
    </row>
    <row r="17" spans="1:92" ht="33.75" customHeight="1" thickBot="1" x14ac:dyDescent="0.4">
      <c r="A17" s="136"/>
      <c r="B17" s="137"/>
      <c r="C17" s="137"/>
      <c r="D17" s="137"/>
      <c r="E17" s="138"/>
      <c r="F17" s="138"/>
      <c r="G17" s="138"/>
      <c r="H17" s="138"/>
      <c r="I17" s="104"/>
      <c r="J17" s="115"/>
      <c r="K17" s="115"/>
      <c r="L17" s="115"/>
      <c r="M17" s="138"/>
      <c r="N17" s="138"/>
      <c r="O17" s="130"/>
      <c r="P17" s="113"/>
      <c r="Q17" s="130"/>
      <c r="S17" s="113"/>
      <c r="T17" s="114"/>
      <c r="U17" s="114"/>
      <c r="V17" s="134"/>
      <c r="W17" s="431"/>
    </row>
    <row r="18" spans="1:92" s="767" customFormat="1" ht="72" customHeight="1" x14ac:dyDescent="0.35">
      <c r="A18" s="1369" t="s">
        <v>301</v>
      </c>
      <c r="B18" s="1371" t="s">
        <v>302</v>
      </c>
      <c r="C18" s="1371" t="s">
        <v>303</v>
      </c>
      <c r="D18" s="764" t="s">
        <v>304</v>
      </c>
      <c r="E18" s="762" t="s">
        <v>305</v>
      </c>
      <c r="F18" s="764" t="s">
        <v>306</v>
      </c>
      <c r="G18" s="764" t="s">
        <v>307</v>
      </c>
      <c r="H18" s="765" t="s">
        <v>268</v>
      </c>
      <c r="I18" s="765" t="s">
        <v>308</v>
      </c>
      <c r="J18" s="765" t="s">
        <v>309</v>
      </c>
      <c r="K18" s="765" t="s">
        <v>818</v>
      </c>
      <c r="L18" s="765" t="s">
        <v>310</v>
      </c>
      <c r="M18" s="765" t="s">
        <v>311</v>
      </c>
      <c r="N18" s="765" t="s">
        <v>312</v>
      </c>
      <c r="O18" s="765" t="s">
        <v>313</v>
      </c>
      <c r="P18" s="765" t="s">
        <v>314</v>
      </c>
      <c r="Q18" s="765" t="s">
        <v>315</v>
      </c>
      <c r="R18" s="765" t="s">
        <v>316</v>
      </c>
      <c r="S18" s="765" t="s">
        <v>317</v>
      </c>
      <c r="T18" s="765" t="s">
        <v>819</v>
      </c>
      <c r="U18" s="766" t="s">
        <v>319</v>
      </c>
      <c r="V18" s="438"/>
      <c r="W18" s="166"/>
      <c r="X18" s="166"/>
      <c r="Y18" s="166"/>
      <c r="Z18" s="166"/>
      <c r="AA18" s="166"/>
      <c r="AB18" s="166"/>
      <c r="AC18" s="166"/>
      <c r="AD18" s="166"/>
      <c r="AE18" s="166"/>
      <c r="AF18" s="166"/>
      <c r="AG18" s="166"/>
      <c r="AH18" s="166"/>
      <c r="AI18" s="166"/>
      <c r="AJ18" s="166"/>
      <c r="AK18" s="166"/>
      <c r="AL18" s="166"/>
      <c r="AM18" s="166"/>
      <c r="AN18" s="166"/>
      <c r="AO18" s="166"/>
      <c r="AP18" s="166"/>
      <c r="AQ18" s="166"/>
      <c r="AR18" s="166"/>
      <c r="AS18" s="166"/>
      <c r="AT18" s="166"/>
      <c r="AU18" s="166"/>
      <c r="AV18" s="166"/>
      <c r="AW18" s="166"/>
      <c r="AX18" s="166"/>
      <c r="AY18" s="166"/>
      <c r="AZ18" s="166"/>
      <c r="BA18" s="166"/>
      <c r="BB18" s="166"/>
      <c r="BC18" s="166"/>
      <c r="BD18" s="166"/>
      <c r="BE18" s="166"/>
      <c r="BF18" s="166"/>
      <c r="BG18" s="166"/>
      <c r="BH18" s="166"/>
      <c r="BI18" s="166"/>
      <c r="BJ18" s="166"/>
      <c r="BK18" s="166"/>
      <c r="BL18" s="166"/>
      <c r="BM18" s="166"/>
      <c r="BN18" s="166"/>
      <c r="BO18" s="166"/>
      <c r="BP18" s="166"/>
      <c r="BQ18" s="166"/>
      <c r="BR18" s="166"/>
      <c r="BS18" s="166"/>
      <c r="BT18" s="166"/>
      <c r="BU18" s="166"/>
      <c r="BV18" s="166"/>
      <c r="BW18" s="166"/>
      <c r="BX18" s="166"/>
      <c r="BY18" s="166"/>
      <c r="BZ18" s="166"/>
      <c r="CA18" s="166"/>
      <c r="CB18" s="166"/>
      <c r="CC18" s="166"/>
      <c r="CD18" s="166"/>
      <c r="CE18" s="166"/>
      <c r="CF18" s="166"/>
      <c r="CG18" s="166"/>
      <c r="CH18" s="166"/>
      <c r="CI18" s="166"/>
      <c r="CJ18" s="166"/>
      <c r="CK18" s="166"/>
      <c r="CL18" s="166"/>
      <c r="CM18" s="166"/>
      <c r="CN18" s="166"/>
    </row>
    <row r="19" spans="1:92" s="767" customFormat="1" ht="28.5" customHeight="1" thickBot="1" x14ac:dyDescent="0.4">
      <c r="A19" s="1385"/>
      <c r="B19" s="1386"/>
      <c r="C19" s="1386"/>
      <c r="D19" s="763" t="s">
        <v>320</v>
      </c>
      <c r="E19" s="763" t="s">
        <v>321</v>
      </c>
      <c r="F19" s="763" t="s">
        <v>322</v>
      </c>
      <c r="G19" s="763" t="s">
        <v>322</v>
      </c>
      <c r="H19" s="763" t="s">
        <v>824</v>
      </c>
      <c r="I19" s="763" t="s">
        <v>29</v>
      </c>
      <c r="J19" s="763" t="s">
        <v>323</v>
      </c>
      <c r="K19" s="763" t="s">
        <v>324</v>
      </c>
      <c r="L19" s="763" t="s">
        <v>324</v>
      </c>
      <c r="M19" s="763" t="s">
        <v>325</v>
      </c>
      <c r="N19" s="763" t="s">
        <v>324</v>
      </c>
      <c r="O19" s="763" t="s">
        <v>326</v>
      </c>
      <c r="P19" s="763" t="s">
        <v>820</v>
      </c>
      <c r="Q19" s="763" t="s">
        <v>327</v>
      </c>
      <c r="R19" s="763" t="s">
        <v>328</v>
      </c>
      <c r="S19" s="763" t="s">
        <v>329</v>
      </c>
      <c r="T19" s="763" t="s">
        <v>329</v>
      </c>
      <c r="U19" s="768"/>
      <c r="V19" s="438"/>
      <c r="W19" s="166"/>
      <c r="X19" s="166"/>
      <c r="Y19" s="166"/>
      <c r="Z19" s="166"/>
      <c r="AA19" s="166"/>
      <c r="AB19" s="166"/>
      <c r="AC19" s="166"/>
      <c r="AD19" s="166"/>
      <c r="AE19" s="166"/>
      <c r="AF19" s="166"/>
      <c r="AG19" s="166"/>
      <c r="AH19" s="166"/>
      <c r="AI19" s="166"/>
      <c r="AJ19" s="166"/>
      <c r="AK19" s="166"/>
      <c r="AL19" s="166"/>
      <c r="AM19" s="166"/>
      <c r="AN19" s="166"/>
      <c r="AO19" s="166"/>
      <c r="AP19" s="166"/>
      <c r="AQ19" s="166"/>
      <c r="AR19" s="166"/>
      <c r="AS19" s="166"/>
      <c r="AT19" s="166"/>
      <c r="AU19" s="166"/>
      <c r="AV19" s="166"/>
      <c r="AW19" s="166"/>
      <c r="AX19" s="166"/>
      <c r="AY19" s="166"/>
      <c r="AZ19" s="166"/>
      <c r="BA19" s="166"/>
      <c r="BB19" s="166"/>
      <c r="BC19" s="166"/>
      <c r="BD19" s="166"/>
      <c r="BE19" s="166"/>
      <c r="BF19" s="166"/>
      <c r="BG19" s="166"/>
      <c r="BH19" s="166"/>
      <c r="BI19" s="166"/>
      <c r="BJ19" s="166"/>
      <c r="BK19" s="166"/>
      <c r="BL19" s="166"/>
      <c r="BM19" s="166"/>
      <c r="BN19" s="166"/>
      <c r="BO19" s="166"/>
      <c r="BP19" s="166"/>
      <c r="BQ19" s="166"/>
      <c r="BR19" s="166"/>
      <c r="BS19" s="166"/>
      <c r="BT19" s="166"/>
      <c r="BU19" s="166"/>
      <c r="BV19" s="166"/>
      <c r="BW19" s="166"/>
      <c r="BX19" s="166"/>
      <c r="BY19" s="166"/>
      <c r="BZ19" s="166"/>
      <c r="CA19" s="166"/>
      <c r="CB19" s="166"/>
      <c r="CC19" s="166"/>
      <c r="CD19" s="166"/>
      <c r="CE19" s="166"/>
      <c r="CF19" s="166"/>
      <c r="CG19" s="166"/>
      <c r="CH19" s="166"/>
      <c r="CI19" s="166"/>
      <c r="CJ19" s="166"/>
      <c r="CK19" s="166"/>
      <c r="CL19" s="166"/>
      <c r="CM19" s="166"/>
      <c r="CN19" s="166"/>
    </row>
    <row r="20" spans="1:92" ht="15" customHeight="1" x14ac:dyDescent="0.35">
      <c r="A20" s="1390" t="str">
        <f>B14</f>
        <v>urb. ibr_m.3</v>
      </c>
      <c r="B20" s="769">
        <v>1</v>
      </c>
      <c r="C20" s="185"/>
      <c r="D20" s="119"/>
      <c r="E20" s="119"/>
      <c r="F20" s="185"/>
      <c r="G20" s="440"/>
      <c r="H20" s="120"/>
      <c r="I20" s="441"/>
      <c r="J20" s="442"/>
      <c r="K20" s="442"/>
      <c r="L20" s="443"/>
      <c r="M20" s="441"/>
      <c r="N20" s="443"/>
      <c r="O20" s="148"/>
      <c r="P20" s="148"/>
      <c r="Q20" s="441"/>
      <c r="R20" s="441"/>
      <c r="S20" s="441"/>
      <c r="T20" s="441"/>
      <c r="U20" s="444"/>
      <c r="V20" s="437"/>
    </row>
    <row r="21" spans="1:92" x14ac:dyDescent="0.35">
      <c r="A21" s="1390"/>
      <c r="B21" s="770">
        <v>2</v>
      </c>
      <c r="C21" s="118"/>
      <c r="D21" s="112"/>
      <c r="E21" s="112"/>
      <c r="F21" s="118"/>
      <c r="G21" s="445"/>
      <c r="H21" s="118"/>
      <c r="I21" s="428"/>
      <c r="J21" s="446"/>
      <c r="K21" s="446"/>
      <c r="L21" s="447"/>
      <c r="M21" s="428"/>
      <c r="N21" s="447"/>
      <c r="O21" s="139"/>
      <c r="P21" s="139"/>
      <c r="Q21" s="428"/>
      <c r="R21" s="428" t="s">
        <v>330</v>
      </c>
      <c r="S21" s="428"/>
      <c r="T21" s="428"/>
      <c r="U21" s="448"/>
      <c r="V21" s="437"/>
    </row>
    <row r="22" spans="1:92" x14ac:dyDescent="0.35">
      <c r="A22" s="1390"/>
      <c r="B22" s="770">
        <v>3</v>
      </c>
      <c r="C22" s="118"/>
      <c r="D22" s="112"/>
      <c r="E22" s="112"/>
      <c r="F22" s="118"/>
      <c r="G22" s="445"/>
      <c r="H22" s="118"/>
      <c r="I22" s="428"/>
      <c r="J22" s="446"/>
      <c r="K22" s="446"/>
      <c r="L22" s="447"/>
      <c r="M22" s="428"/>
      <c r="N22" s="447"/>
      <c r="O22" s="139"/>
      <c r="P22" s="139"/>
      <c r="Q22" s="428"/>
      <c r="R22" s="428"/>
      <c r="S22" s="428"/>
      <c r="T22" s="428"/>
      <c r="U22" s="448"/>
      <c r="V22" s="437"/>
    </row>
    <row r="23" spans="1:92" x14ac:dyDescent="0.35">
      <c r="A23" s="1390"/>
      <c r="B23" s="770">
        <v>4</v>
      </c>
      <c r="C23" s="118"/>
      <c r="D23" s="112"/>
      <c r="E23" s="112"/>
      <c r="F23" s="118"/>
      <c r="G23" s="445"/>
      <c r="H23" s="118"/>
      <c r="I23" s="428"/>
      <c r="J23" s="446"/>
      <c r="K23" s="446"/>
      <c r="L23" s="447"/>
      <c r="M23" s="428"/>
      <c r="N23" s="447"/>
      <c r="O23" s="139"/>
      <c r="P23" s="139"/>
      <c r="Q23" s="428"/>
      <c r="R23" s="428"/>
      <c r="S23" s="428"/>
      <c r="T23" s="428"/>
      <c r="U23" s="448"/>
      <c r="V23" s="437"/>
    </row>
    <row r="24" spans="1:92" x14ac:dyDescent="0.35">
      <c r="A24" s="1390"/>
      <c r="B24" s="770">
        <v>5</v>
      </c>
      <c r="C24" s="118"/>
      <c r="D24" s="112"/>
      <c r="E24" s="112"/>
      <c r="F24" s="118"/>
      <c r="G24" s="445"/>
      <c r="H24" s="118"/>
      <c r="I24" s="428"/>
      <c r="J24" s="446"/>
      <c r="K24" s="446"/>
      <c r="L24" s="447"/>
      <c r="M24" s="428"/>
      <c r="N24" s="447"/>
      <c r="O24" s="139"/>
      <c r="P24" s="139"/>
      <c r="Q24" s="428"/>
      <c r="R24" s="428"/>
      <c r="S24" s="428"/>
      <c r="T24" s="428"/>
      <c r="U24" s="448"/>
      <c r="V24" s="437"/>
    </row>
    <row r="25" spans="1:92" x14ac:dyDescent="0.35">
      <c r="A25" s="1390"/>
      <c r="B25" s="770">
        <v>6</v>
      </c>
      <c r="C25" s="118"/>
      <c r="D25" s="112"/>
      <c r="E25" s="112"/>
      <c r="F25" s="118"/>
      <c r="G25" s="445"/>
      <c r="H25" s="118"/>
      <c r="I25" s="428"/>
      <c r="J25" s="446"/>
      <c r="K25" s="446"/>
      <c r="L25" s="447"/>
      <c r="M25" s="428"/>
      <c r="N25" s="447"/>
      <c r="O25" s="139"/>
      <c r="P25" s="139"/>
      <c r="Q25" s="428"/>
      <c r="R25" s="428"/>
      <c r="S25" s="428"/>
      <c r="T25" s="428"/>
      <c r="U25" s="448"/>
      <c r="V25" s="437"/>
    </row>
    <row r="26" spans="1:92" x14ac:dyDescent="0.35">
      <c r="A26" s="1390"/>
      <c r="B26" s="770">
        <v>7</v>
      </c>
      <c r="C26" s="118"/>
      <c r="D26" s="112"/>
      <c r="E26" s="112"/>
      <c r="F26" s="118"/>
      <c r="G26" s="445"/>
      <c r="H26" s="118"/>
      <c r="I26" s="428"/>
      <c r="J26" s="446"/>
      <c r="K26" s="446"/>
      <c r="L26" s="447"/>
      <c r="M26" s="428"/>
      <c r="N26" s="447"/>
      <c r="O26" s="139"/>
      <c r="P26" s="139"/>
      <c r="Q26" s="428"/>
      <c r="R26" s="428"/>
      <c r="S26" s="428"/>
      <c r="T26" s="428"/>
      <c r="U26" s="448"/>
      <c r="V26" s="437"/>
    </row>
    <row r="27" spans="1:92" x14ac:dyDescent="0.35">
      <c r="A27" s="1390"/>
      <c r="B27" s="770">
        <v>8</v>
      </c>
      <c r="C27" s="118"/>
      <c r="D27" s="112"/>
      <c r="E27" s="112"/>
      <c r="F27" s="118"/>
      <c r="G27" s="445"/>
      <c r="H27" s="118"/>
      <c r="I27" s="428"/>
      <c r="J27" s="446"/>
      <c r="K27" s="446"/>
      <c r="L27" s="447"/>
      <c r="M27" s="428"/>
      <c r="N27" s="447"/>
      <c r="O27" s="139"/>
      <c r="P27" s="139"/>
      <c r="Q27" s="428"/>
      <c r="R27" s="428"/>
      <c r="S27" s="428"/>
      <c r="T27" s="428"/>
      <c r="U27" s="448"/>
      <c r="V27" s="437"/>
    </row>
    <row r="28" spans="1:92" x14ac:dyDescent="0.35">
      <c r="A28" s="1390"/>
      <c r="B28" s="770">
        <v>9</v>
      </c>
      <c r="C28" s="118"/>
      <c r="D28" s="112"/>
      <c r="E28" s="112"/>
      <c r="F28" s="118"/>
      <c r="G28" s="445"/>
      <c r="H28" s="118"/>
      <c r="I28" s="428"/>
      <c r="J28" s="446"/>
      <c r="K28" s="446"/>
      <c r="L28" s="447"/>
      <c r="M28" s="428"/>
      <c r="N28" s="447"/>
      <c r="O28" s="139"/>
      <c r="P28" s="139"/>
      <c r="Q28" s="428"/>
      <c r="R28" s="428"/>
      <c r="S28" s="428"/>
      <c r="T28" s="428"/>
      <c r="U28" s="448"/>
      <c r="V28" s="437"/>
    </row>
    <row r="29" spans="1:92" ht="15" thickBot="1" x14ac:dyDescent="0.4">
      <c r="A29" s="1391"/>
      <c r="B29" s="771">
        <v>10</v>
      </c>
      <c r="C29" s="132"/>
      <c r="D29" s="131"/>
      <c r="E29" s="131"/>
      <c r="F29" s="132"/>
      <c r="G29" s="449"/>
      <c r="H29" s="132"/>
      <c r="I29" s="450"/>
      <c r="J29" s="451"/>
      <c r="K29" s="451"/>
      <c r="L29" s="452"/>
      <c r="M29" s="450"/>
      <c r="N29" s="452"/>
      <c r="O29" s="140"/>
      <c r="P29" s="140"/>
      <c r="Q29" s="450"/>
      <c r="R29" s="450"/>
      <c r="S29" s="450"/>
      <c r="T29" s="450"/>
      <c r="U29" s="453"/>
      <c r="V29" s="437"/>
    </row>
    <row r="30" spans="1:92" ht="25" thickBot="1" x14ac:dyDescent="0.4">
      <c r="A30" s="564"/>
      <c r="C30" s="565"/>
      <c r="D30" s="566"/>
      <c r="E30" s="424" t="s">
        <v>331</v>
      </c>
      <c r="F30" s="425">
        <f>COUNTA(F20:F29)</f>
        <v>0</v>
      </c>
      <c r="G30" s="426">
        <f>COUNTA(G20:G29)</f>
        <v>0</v>
      </c>
      <c r="H30" s="565"/>
      <c r="I30" s="431"/>
      <c r="J30" s="567"/>
      <c r="K30" s="567"/>
      <c r="L30" s="568"/>
      <c r="M30" s="1354" t="s">
        <v>563</v>
      </c>
      <c r="N30" s="1355"/>
      <c r="O30" s="747">
        <f>SUM(O20:O29)</f>
        <v>0</v>
      </c>
      <c r="P30" s="748">
        <f>SUM(P20:P29)</f>
        <v>0</v>
      </c>
      <c r="Q30" s="431"/>
      <c r="S30" s="113"/>
      <c r="T30" s="117"/>
      <c r="U30" s="531"/>
      <c r="V30" s="455"/>
      <c r="W30" s="454"/>
    </row>
    <row r="31" spans="1:92" ht="15" thickBot="1" x14ac:dyDescent="0.4">
      <c r="A31" s="456"/>
      <c r="B31" s="457"/>
      <c r="C31" s="407"/>
      <c r="D31" s="407"/>
      <c r="E31" s="407"/>
      <c r="F31" s="457"/>
      <c r="G31" s="407"/>
      <c r="H31" s="407"/>
      <c r="I31" s="457"/>
      <c r="J31" s="457"/>
      <c r="K31" s="457"/>
      <c r="L31" s="407"/>
      <c r="M31" s="407"/>
      <c r="N31" s="407"/>
      <c r="O31" s="407"/>
      <c r="P31" s="407"/>
      <c r="Q31" s="407"/>
      <c r="R31" s="407"/>
      <c r="S31" s="407"/>
      <c r="T31" s="458"/>
      <c r="U31" s="407"/>
      <c r="V31" s="459"/>
    </row>
    <row r="32" spans="1:92" ht="15" thickBot="1" x14ac:dyDescent="0.4">
      <c r="A32" s="432"/>
      <c r="B32" s="433"/>
      <c r="C32" s="434"/>
      <c r="D32" s="434"/>
      <c r="E32" s="434"/>
      <c r="F32" s="433"/>
      <c r="G32" s="434"/>
      <c r="H32" s="434"/>
      <c r="I32" s="433"/>
      <c r="J32" s="433"/>
      <c r="K32" s="433"/>
      <c r="L32" s="434"/>
      <c r="M32" s="434"/>
      <c r="N32" s="434"/>
      <c r="O32" s="434"/>
      <c r="P32" s="434"/>
      <c r="Q32" s="434"/>
      <c r="R32" s="434"/>
      <c r="S32" s="434"/>
      <c r="T32" s="434"/>
      <c r="U32" s="434"/>
      <c r="V32" s="435"/>
    </row>
    <row r="33" spans="1:92" ht="28.5" customHeight="1" thickBot="1" x14ac:dyDescent="0.4">
      <c r="A33" s="761" t="s">
        <v>9</v>
      </c>
      <c r="B33" s="1317" t="s">
        <v>654</v>
      </c>
      <c r="C33" s="1318"/>
      <c r="E33" s="1387" t="s">
        <v>294</v>
      </c>
      <c r="F33" s="1388"/>
      <c r="G33" s="1315">
        <f>VLOOKUP(B33,'Urbano.Piano inv. forn'!$D$86:$H$115,3,FALSE)</f>
        <v>0</v>
      </c>
      <c r="H33" s="1316"/>
      <c r="I33" s="104"/>
      <c r="J33" s="1387" t="s">
        <v>295</v>
      </c>
      <c r="K33" s="1389"/>
      <c r="L33" s="1388"/>
      <c r="M33" s="1315">
        <f>VLOOKUP(B33,'Urbano.Piano inv. forn'!$D$86:$H$115,4,FALSE)</f>
        <v>0</v>
      </c>
      <c r="N33" s="1316"/>
      <c r="P33" s="772" t="s">
        <v>296</v>
      </c>
      <c r="Q33" s="436"/>
      <c r="S33" s="774" t="s">
        <v>297</v>
      </c>
      <c r="T33" s="1171"/>
      <c r="U33" s="1173"/>
      <c r="V33" s="437"/>
    </row>
    <row r="34" spans="1:92" ht="13.5" customHeight="1" thickBot="1" x14ac:dyDescent="0.4">
      <c r="A34" s="133"/>
      <c r="B34" s="114"/>
      <c r="C34" s="114"/>
      <c r="E34" s="115"/>
      <c r="F34" s="115"/>
      <c r="G34" s="116"/>
      <c r="H34" s="116"/>
      <c r="I34" s="104"/>
      <c r="J34" s="115"/>
      <c r="K34" s="115"/>
      <c r="L34" s="115"/>
      <c r="M34" s="116"/>
      <c r="N34" s="116"/>
      <c r="P34" s="117"/>
      <c r="S34" s="113"/>
      <c r="T34" s="431"/>
      <c r="V34" s="134"/>
      <c r="W34" s="431"/>
    </row>
    <row r="35" spans="1:92" ht="33.75" customHeight="1" thickBot="1" x14ac:dyDescent="0.4">
      <c r="A35" s="1381" t="s">
        <v>298</v>
      </c>
      <c r="B35" s="1382"/>
      <c r="C35" s="1382"/>
      <c r="D35" s="1383"/>
      <c r="E35" s="1346">
        <f>VLOOKUP(B33,'Urbano.Piano inv. forn'!$D$86:$V$115,17,FALSE)</f>
        <v>0</v>
      </c>
      <c r="F35" s="1347"/>
      <c r="G35" s="1347"/>
      <c r="H35" s="1348"/>
      <c r="I35" s="104"/>
      <c r="J35" s="1381" t="s">
        <v>53</v>
      </c>
      <c r="K35" s="1384"/>
      <c r="L35" s="1382"/>
      <c r="M35" s="1346">
        <f>VLOOKUP(B33,'Urbano.Piano inv. forn'!$D$86:$V$115,19,FALSE)</f>
        <v>0</v>
      </c>
      <c r="N35" s="1348"/>
      <c r="O35" s="130"/>
      <c r="P35" s="773" t="s">
        <v>299</v>
      </c>
      <c r="Q35" s="135">
        <f>M35+E35</f>
        <v>0</v>
      </c>
      <c r="S35" s="774" t="s">
        <v>300</v>
      </c>
      <c r="T35" s="1171"/>
      <c r="U35" s="1173"/>
      <c r="V35" s="134"/>
      <c r="W35" s="431"/>
    </row>
    <row r="36" spans="1:92" ht="33.75" customHeight="1" thickBot="1" x14ac:dyDescent="0.4">
      <c r="A36" s="136"/>
      <c r="B36" s="137"/>
      <c r="C36" s="137"/>
      <c r="D36" s="137"/>
      <c r="E36" s="138"/>
      <c r="F36" s="138"/>
      <c r="G36" s="138"/>
      <c r="H36" s="138"/>
      <c r="I36" s="104"/>
      <c r="J36" s="115"/>
      <c r="K36" s="115"/>
      <c r="L36" s="115"/>
      <c r="M36" s="138"/>
      <c r="N36" s="138"/>
      <c r="O36" s="130"/>
      <c r="P36" s="113"/>
      <c r="Q36" s="130"/>
      <c r="S36" s="113"/>
      <c r="T36" s="114"/>
      <c r="U36" s="114"/>
      <c r="V36" s="134"/>
      <c r="W36" s="431"/>
    </row>
    <row r="37" spans="1:92" s="767" customFormat="1" ht="72" customHeight="1" x14ac:dyDescent="0.35">
      <c r="A37" s="1369" t="s">
        <v>301</v>
      </c>
      <c r="B37" s="1371" t="s">
        <v>302</v>
      </c>
      <c r="C37" s="1371" t="s">
        <v>303</v>
      </c>
      <c r="D37" s="764" t="s">
        <v>304</v>
      </c>
      <c r="E37" s="762" t="s">
        <v>305</v>
      </c>
      <c r="F37" s="764" t="s">
        <v>306</v>
      </c>
      <c r="G37" s="764" t="s">
        <v>307</v>
      </c>
      <c r="H37" s="765" t="s">
        <v>268</v>
      </c>
      <c r="I37" s="765" t="s">
        <v>308</v>
      </c>
      <c r="J37" s="765" t="s">
        <v>309</v>
      </c>
      <c r="K37" s="765" t="s">
        <v>818</v>
      </c>
      <c r="L37" s="765" t="s">
        <v>310</v>
      </c>
      <c r="M37" s="765" t="s">
        <v>311</v>
      </c>
      <c r="N37" s="765" t="s">
        <v>312</v>
      </c>
      <c r="O37" s="765" t="s">
        <v>313</v>
      </c>
      <c r="P37" s="765" t="s">
        <v>314</v>
      </c>
      <c r="Q37" s="765" t="s">
        <v>315</v>
      </c>
      <c r="R37" s="765" t="s">
        <v>316</v>
      </c>
      <c r="S37" s="765" t="s">
        <v>317</v>
      </c>
      <c r="T37" s="765" t="s">
        <v>819</v>
      </c>
      <c r="U37" s="766" t="s">
        <v>319</v>
      </c>
      <c r="V37" s="438"/>
      <c r="W37" s="166"/>
      <c r="X37" s="166"/>
      <c r="Y37" s="166"/>
      <c r="Z37" s="166"/>
      <c r="AA37" s="166"/>
      <c r="AB37" s="166"/>
      <c r="AC37" s="166"/>
      <c r="AD37" s="166"/>
      <c r="AE37" s="166"/>
      <c r="AF37" s="166"/>
      <c r="AG37" s="166"/>
      <c r="AH37" s="166"/>
      <c r="AI37" s="166"/>
      <c r="AJ37" s="166"/>
      <c r="AK37" s="166"/>
      <c r="AL37" s="166"/>
      <c r="AM37" s="166"/>
      <c r="AN37" s="166"/>
      <c r="AO37" s="166"/>
      <c r="AP37" s="166"/>
      <c r="AQ37" s="166"/>
      <c r="AR37" s="166"/>
      <c r="AS37" s="166"/>
      <c r="AT37" s="166"/>
      <c r="AU37" s="166"/>
      <c r="AV37" s="166"/>
      <c r="AW37" s="166"/>
      <c r="AX37" s="166"/>
      <c r="AY37" s="166"/>
      <c r="AZ37" s="166"/>
      <c r="BA37" s="166"/>
      <c r="BB37" s="166"/>
      <c r="BC37" s="166"/>
      <c r="BD37" s="166"/>
      <c r="BE37" s="166"/>
      <c r="BF37" s="166"/>
      <c r="BG37" s="166"/>
      <c r="BH37" s="166"/>
      <c r="BI37" s="166"/>
      <c r="BJ37" s="166"/>
      <c r="BK37" s="166"/>
      <c r="BL37" s="166"/>
      <c r="BM37" s="166"/>
      <c r="BN37" s="166"/>
      <c r="BO37" s="166"/>
      <c r="BP37" s="166"/>
      <c r="BQ37" s="166"/>
      <c r="BR37" s="166"/>
      <c r="BS37" s="166"/>
      <c r="BT37" s="166"/>
      <c r="BU37" s="166"/>
      <c r="BV37" s="166"/>
      <c r="BW37" s="166"/>
      <c r="BX37" s="166"/>
      <c r="BY37" s="166"/>
      <c r="BZ37" s="166"/>
      <c r="CA37" s="166"/>
      <c r="CB37" s="166"/>
      <c r="CC37" s="166"/>
      <c r="CD37" s="166"/>
      <c r="CE37" s="166"/>
      <c r="CF37" s="166"/>
      <c r="CG37" s="166"/>
      <c r="CH37" s="166"/>
      <c r="CI37" s="166"/>
      <c r="CJ37" s="166"/>
      <c r="CK37" s="166"/>
      <c r="CL37" s="166"/>
      <c r="CM37" s="166"/>
      <c r="CN37" s="166"/>
    </row>
    <row r="38" spans="1:92" s="767" customFormat="1" ht="28.5" customHeight="1" thickBot="1" x14ac:dyDescent="0.4">
      <c r="A38" s="1385"/>
      <c r="B38" s="1386"/>
      <c r="C38" s="1386"/>
      <c r="D38" s="763" t="s">
        <v>320</v>
      </c>
      <c r="E38" s="763" t="s">
        <v>321</v>
      </c>
      <c r="F38" s="763" t="s">
        <v>322</v>
      </c>
      <c r="G38" s="763" t="s">
        <v>322</v>
      </c>
      <c r="H38" s="763" t="s">
        <v>824</v>
      </c>
      <c r="I38" s="763" t="s">
        <v>29</v>
      </c>
      <c r="J38" s="763" t="s">
        <v>323</v>
      </c>
      <c r="K38" s="763" t="s">
        <v>324</v>
      </c>
      <c r="L38" s="763" t="s">
        <v>324</v>
      </c>
      <c r="M38" s="763" t="s">
        <v>325</v>
      </c>
      <c r="N38" s="763" t="s">
        <v>324</v>
      </c>
      <c r="O38" s="763" t="s">
        <v>326</v>
      </c>
      <c r="P38" s="763" t="s">
        <v>820</v>
      </c>
      <c r="Q38" s="763" t="s">
        <v>327</v>
      </c>
      <c r="R38" s="763" t="s">
        <v>328</v>
      </c>
      <c r="S38" s="763" t="s">
        <v>329</v>
      </c>
      <c r="T38" s="763" t="s">
        <v>329</v>
      </c>
      <c r="U38" s="768"/>
      <c r="V38" s="438"/>
      <c r="W38" s="166"/>
      <c r="X38" s="166"/>
      <c r="Y38" s="166"/>
      <c r="Z38" s="166"/>
      <c r="AA38" s="166"/>
      <c r="AB38" s="166"/>
      <c r="AC38" s="166"/>
      <c r="AD38" s="166"/>
      <c r="AE38" s="166"/>
      <c r="AF38" s="166"/>
      <c r="AG38" s="166"/>
      <c r="AH38" s="166"/>
      <c r="AI38" s="166"/>
      <c r="AJ38" s="166"/>
      <c r="AK38" s="166"/>
      <c r="AL38" s="166"/>
      <c r="AM38" s="166"/>
      <c r="AN38" s="166"/>
      <c r="AO38" s="166"/>
      <c r="AP38" s="166"/>
      <c r="AQ38" s="166"/>
      <c r="AR38" s="166"/>
      <c r="AS38" s="166"/>
      <c r="AT38" s="166"/>
      <c r="AU38" s="166"/>
      <c r="AV38" s="166"/>
      <c r="AW38" s="166"/>
      <c r="AX38" s="166"/>
      <c r="AY38" s="166"/>
      <c r="AZ38" s="166"/>
      <c r="BA38" s="166"/>
      <c r="BB38" s="166"/>
      <c r="BC38" s="166"/>
      <c r="BD38" s="166"/>
      <c r="BE38" s="166"/>
      <c r="BF38" s="166"/>
      <c r="BG38" s="166"/>
      <c r="BH38" s="166"/>
      <c r="BI38" s="166"/>
      <c r="BJ38" s="166"/>
      <c r="BK38" s="166"/>
      <c r="BL38" s="166"/>
      <c r="BM38" s="166"/>
      <c r="BN38" s="166"/>
      <c r="BO38" s="166"/>
      <c r="BP38" s="166"/>
      <c r="BQ38" s="166"/>
      <c r="BR38" s="166"/>
      <c r="BS38" s="166"/>
      <c r="BT38" s="166"/>
      <c r="BU38" s="166"/>
      <c r="BV38" s="166"/>
      <c r="BW38" s="166"/>
      <c r="BX38" s="166"/>
      <c r="BY38" s="166"/>
      <c r="BZ38" s="166"/>
      <c r="CA38" s="166"/>
      <c r="CB38" s="166"/>
      <c r="CC38" s="166"/>
      <c r="CD38" s="166"/>
      <c r="CE38" s="166"/>
      <c r="CF38" s="166"/>
      <c r="CG38" s="166"/>
      <c r="CH38" s="166"/>
      <c r="CI38" s="166"/>
      <c r="CJ38" s="166"/>
      <c r="CK38" s="166"/>
      <c r="CL38" s="166"/>
      <c r="CM38" s="166"/>
      <c r="CN38" s="166"/>
    </row>
    <row r="39" spans="1:92" ht="15" customHeight="1" x14ac:dyDescent="0.35">
      <c r="A39" s="1390" t="str">
        <f>B33</f>
        <v>urb. ibr_m.3</v>
      </c>
      <c r="B39" s="769">
        <v>1</v>
      </c>
      <c r="C39" s="185"/>
      <c r="D39" s="119"/>
      <c r="E39" s="119"/>
      <c r="F39" s="185"/>
      <c r="G39" s="440"/>
      <c r="H39" s="120"/>
      <c r="I39" s="441"/>
      <c r="J39" s="442"/>
      <c r="K39" s="442"/>
      <c r="L39" s="443"/>
      <c r="M39" s="441"/>
      <c r="N39" s="443"/>
      <c r="O39" s="148"/>
      <c r="P39" s="148"/>
      <c r="Q39" s="441"/>
      <c r="R39" s="441"/>
      <c r="S39" s="441"/>
      <c r="T39" s="441"/>
      <c r="U39" s="444"/>
      <c r="V39" s="437"/>
    </row>
    <row r="40" spans="1:92" x14ac:dyDescent="0.35">
      <c r="A40" s="1390"/>
      <c r="B40" s="770">
        <v>2</v>
      </c>
      <c r="C40" s="118"/>
      <c r="D40" s="112"/>
      <c r="E40" s="112"/>
      <c r="F40" s="118"/>
      <c r="G40" s="445"/>
      <c r="H40" s="118"/>
      <c r="I40" s="428"/>
      <c r="J40" s="446"/>
      <c r="K40" s="446"/>
      <c r="L40" s="447"/>
      <c r="M40" s="428"/>
      <c r="N40" s="447"/>
      <c r="O40" s="139"/>
      <c r="P40" s="139"/>
      <c r="Q40" s="428"/>
      <c r="R40" s="428" t="s">
        <v>330</v>
      </c>
      <c r="S40" s="428"/>
      <c r="T40" s="428"/>
      <c r="U40" s="448"/>
      <c r="V40" s="437"/>
    </row>
    <row r="41" spans="1:92" x14ac:dyDescent="0.35">
      <c r="A41" s="1390"/>
      <c r="B41" s="770">
        <v>3</v>
      </c>
      <c r="C41" s="118"/>
      <c r="D41" s="112"/>
      <c r="E41" s="112"/>
      <c r="F41" s="118"/>
      <c r="G41" s="445"/>
      <c r="H41" s="118"/>
      <c r="I41" s="428"/>
      <c r="J41" s="446"/>
      <c r="K41" s="446"/>
      <c r="L41" s="447"/>
      <c r="M41" s="428"/>
      <c r="N41" s="447"/>
      <c r="O41" s="139"/>
      <c r="P41" s="139"/>
      <c r="Q41" s="428"/>
      <c r="R41" s="428"/>
      <c r="S41" s="428"/>
      <c r="T41" s="428"/>
      <c r="U41" s="448"/>
      <c r="V41" s="437"/>
    </row>
    <row r="42" spans="1:92" x14ac:dyDescent="0.35">
      <c r="A42" s="1390"/>
      <c r="B42" s="770">
        <v>4</v>
      </c>
      <c r="C42" s="118"/>
      <c r="D42" s="112"/>
      <c r="E42" s="112"/>
      <c r="F42" s="118"/>
      <c r="G42" s="445"/>
      <c r="H42" s="118"/>
      <c r="I42" s="428"/>
      <c r="J42" s="446"/>
      <c r="K42" s="446"/>
      <c r="L42" s="447"/>
      <c r="M42" s="428"/>
      <c r="N42" s="447"/>
      <c r="O42" s="139"/>
      <c r="P42" s="139"/>
      <c r="Q42" s="428"/>
      <c r="R42" s="428"/>
      <c r="S42" s="428"/>
      <c r="T42" s="428"/>
      <c r="U42" s="448"/>
      <c r="V42" s="437"/>
    </row>
    <row r="43" spans="1:92" x14ac:dyDescent="0.35">
      <c r="A43" s="1390"/>
      <c r="B43" s="770">
        <v>5</v>
      </c>
      <c r="C43" s="118"/>
      <c r="D43" s="112"/>
      <c r="E43" s="112"/>
      <c r="F43" s="118"/>
      <c r="G43" s="445"/>
      <c r="H43" s="118"/>
      <c r="I43" s="428"/>
      <c r="J43" s="446"/>
      <c r="K43" s="446"/>
      <c r="L43" s="447"/>
      <c r="M43" s="428"/>
      <c r="N43" s="447"/>
      <c r="O43" s="139"/>
      <c r="P43" s="139"/>
      <c r="Q43" s="428"/>
      <c r="R43" s="428"/>
      <c r="S43" s="428"/>
      <c r="T43" s="428"/>
      <c r="U43" s="448"/>
      <c r="V43" s="437"/>
    </row>
    <row r="44" spans="1:92" x14ac:dyDescent="0.35">
      <c r="A44" s="1390"/>
      <c r="B44" s="770">
        <v>6</v>
      </c>
      <c r="C44" s="118"/>
      <c r="D44" s="112"/>
      <c r="E44" s="112"/>
      <c r="F44" s="118"/>
      <c r="G44" s="445"/>
      <c r="H44" s="118"/>
      <c r="I44" s="428"/>
      <c r="J44" s="446"/>
      <c r="K44" s="446"/>
      <c r="L44" s="447"/>
      <c r="M44" s="428"/>
      <c r="N44" s="447"/>
      <c r="O44" s="139"/>
      <c r="P44" s="139"/>
      <c r="Q44" s="428"/>
      <c r="R44" s="428"/>
      <c r="S44" s="428"/>
      <c r="T44" s="428"/>
      <c r="U44" s="448"/>
      <c r="V44" s="437"/>
    </row>
    <row r="45" spans="1:92" x14ac:dyDescent="0.35">
      <c r="A45" s="1390"/>
      <c r="B45" s="770">
        <v>7</v>
      </c>
      <c r="C45" s="118"/>
      <c r="D45" s="112"/>
      <c r="E45" s="112"/>
      <c r="F45" s="118"/>
      <c r="G45" s="445"/>
      <c r="H45" s="118"/>
      <c r="I45" s="428"/>
      <c r="J45" s="446"/>
      <c r="K45" s="446"/>
      <c r="L45" s="447"/>
      <c r="M45" s="428"/>
      <c r="N45" s="447"/>
      <c r="O45" s="139"/>
      <c r="P45" s="139"/>
      <c r="Q45" s="428"/>
      <c r="R45" s="428"/>
      <c r="S45" s="428"/>
      <c r="T45" s="428"/>
      <c r="U45" s="448"/>
      <c r="V45" s="437"/>
    </row>
    <row r="46" spans="1:92" x14ac:dyDescent="0.35">
      <c r="A46" s="1390"/>
      <c r="B46" s="770">
        <v>8</v>
      </c>
      <c r="C46" s="118"/>
      <c r="D46" s="112"/>
      <c r="E46" s="112"/>
      <c r="F46" s="118"/>
      <c r="G46" s="445"/>
      <c r="H46" s="118"/>
      <c r="I46" s="428"/>
      <c r="J46" s="446"/>
      <c r="K46" s="446"/>
      <c r="L46" s="447"/>
      <c r="M46" s="428"/>
      <c r="N46" s="447"/>
      <c r="O46" s="139"/>
      <c r="P46" s="139"/>
      <c r="Q46" s="428"/>
      <c r="R46" s="428"/>
      <c r="S46" s="428"/>
      <c r="T46" s="428"/>
      <c r="U46" s="448"/>
      <c r="V46" s="437"/>
    </row>
    <row r="47" spans="1:92" x14ac:dyDescent="0.35">
      <c r="A47" s="1390"/>
      <c r="B47" s="770">
        <v>9</v>
      </c>
      <c r="C47" s="118"/>
      <c r="D47" s="112"/>
      <c r="E47" s="112"/>
      <c r="F47" s="118"/>
      <c r="G47" s="445"/>
      <c r="H47" s="118"/>
      <c r="I47" s="428"/>
      <c r="J47" s="446"/>
      <c r="K47" s="446"/>
      <c r="L47" s="447"/>
      <c r="M47" s="428"/>
      <c r="N47" s="447"/>
      <c r="O47" s="139"/>
      <c r="P47" s="139"/>
      <c r="Q47" s="428"/>
      <c r="R47" s="428"/>
      <c r="S47" s="428"/>
      <c r="T47" s="428"/>
      <c r="U47" s="448"/>
      <c r="V47" s="437"/>
    </row>
    <row r="48" spans="1:92" ht="15" thickBot="1" x14ac:dyDescent="0.4">
      <c r="A48" s="1391"/>
      <c r="B48" s="771">
        <v>10</v>
      </c>
      <c r="C48" s="132"/>
      <c r="D48" s="131"/>
      <c r="E48" s="131"/>
      <c r="F48" s="132"/>
      <c r="G48" s="449"/>
      <c r="H48" s="132"/>
      <c r="I48" s="450"/>
      <c r="J48" s="451"/>
      <c r="K48" s="451"/>
      <c r="L48" s="452"/>
      <c r="M48" s="450"/>
      <c r="N48" s="452"/>
      <c r="O48" s="140"/>
      <c r="P48" s="140"/>
      <c r="Q48" s="450"/>
      <c r="R48" s="450"/>
      <c r="S48" s="450"/>
      <c r="T48" s="450"/>
      <c r="U48" s="453"/>
      <c r="V48" s="437"/>
    </row>
    <row r="49" spans="1:92" ht="25" thickBot="1" x14ac:dyDescent="0.4">
      <c r="A49" s="564"/>
      <c r="C49" s="565"/>
      <c r="D49" s="566"/>
      <c r="E49" s="424" t="s">
        <v>331</v>
      </c>
      <c r="F49" s="425">
        <f>COUNTA(F39:F48)</f>
        <v>0</v>
      </c>
      <c r="G49" s="426">
        <f>COUNTA(G39:G48)</f>
        <v>0</v>
      </c>
      <c r="H49" s="565"/>
      <c r="I49" s="431"/>
      <c r="J49" s="567"/>
      <c r="K49" s="567"/>
      <c r="L49" s="568"/>
      <c r="M49" s="1354" t="s">
        <v>563</v>
      </c>
      <c r="N49" s="1355"/>
      <c r="O49" s="747">
        <f>SUM(O39:O48)</f>
        <v>0</v>
      </c>
      <c r="P49" s="748">
        <f>SUM(P39:P48)</f>
        <v>0</v>
      </c>
      <c r="Q49" s="431"/>
      <c r="S49" s="113"/>
      <c r="T49" s="117"/>
      <c r="U49" s="531"/>
      <c r="V49" s="455"/>
      <c r="W49" s="454"/>
    </row>
    <row r="50" spans="1:92" ht="15" thickBot="1" x14ac:dyDescent="0.4">
      <c r="A50" s="456"/>
      <c r="B50" s="457"/>
      <c r="C50" s="407"/>
      <c r="D50" s="407"/>
      <c r="E50" s="407"/>
      <c r="F50" s="457"/>
      <c r="G50" s="407"/>
      <c r="H50" s="407"/>
      <c r="I50" s="457"/>
      <c r="J50" s="457"/>
      <c r="K50" s="457"/>
      <c r="L50" s="407"/>
      <c r="M50" s="407"/>
      <c r="N50" s="407"/>
      <c r="O50" s="407"/>
      <c r="P50" s="407"/>
      <c r="Q50" s="407"/>
      <c r="R50" s="407"/>
      <c r="S50" s="407"/>
      <c r="T50" s="458"/>
      <c r="U50" s="407"/>
      <c r="V50" s="459"/>
    </row>
    <row r="51" spans="1:92" ht="15" thickBot="1" x14ac:dyDescent="0.4">
      <c r="A51" s="432"/>
      <c r="B51" s="433"/>
      <c r="C51" s="434"/>
      <c r="D51" s="434"/>
      <c r="E51" s="434"/>
      <c r="F51" s="433"/>
      <c r="G51" s="434"/>
      <c r="H51" s="434"/>
      <c r="I51" s="433"/>
      <c r="J51" s="433"/>
      <c r="K51" s="433"/>
      <c r="L51" s="434"/>
      <c r="M51" s="434"/>
      <c r="N51" s="434"/>
      <c r="O51" s="434"/>
      <c r="P51" s="434"/>
      <c r="Q51" s="434"/>
      <c r="R51" s="434"/>
      <c r="S51" s="434"/>
      <c r="T51" s="434"/>
      <c r="U51" s="434"/>
      <c r="V51" s="435"/>
    </row>
    <row r="52" spans="1:92" ht="28.5" customHeight="1" thickBot="1" x14ac:dyDescent="0.4">
      <c r="A52" s="761" t="s">
        <v>9</v>
      </c>
      <c r="B52" s="1317" t="s">
        <v>654</v>
      </c>
      <c r="C52" s="1318"/>
      <c r="E52" s="1387" t="s">
        <v>294</v>
      </c>
      <c r="F52" s="1388"/>
      <c r="G52" s="1315">
        <f>VLOOKUP(B52,'Urbano.Piano inv. forn'!$D$86:$H$115,3,FALSE)</f>
        <v>0</v>
      </c>
      <c r="H52" s="1316"/>
      <c r="I52" s="104"/>
      <c r="J52" s="1387" t="s">
        <v>295</v>
      </c>
      <c r="K52" s="1389"/>
      <c r="L52" s="1388"/>
      <c r="M52" s="1315">
        <f>VLOOKUP(B52,'Urbano.Piano inv. forn'!$D$86:$H$115,4,FALSE)</f>
        <v>0</v>
      </c>
      <c r="N52" s="1316"/>
      <c r="P52" s="772" t="s">
        <v>296</v>
      </c>
      <c r="Q52" s="436"/>
      <c r="S52" s="774" t="s">
        <v>297</v>
      </c>
      <c r="T52" s="1171"/>
      <c r="U52" s="1173"/>
      <c r="V52" s="437"/>
    </row>
    <row r="53" spans="1:92" ht="13.5" customHeight="1" thickBot="1" x14ac:dyDescent="0.4">
      <c r="A53" s="133"/>
      <c r="B53" s="114"/>
      <c r="C53" s="114"/>
      <c r="E53" s="115"/>
      <c r="F53" s="115"/>
      <c r="G53" s="116"/>
      <c r="H53" s="116"/>
      <c r="I53" s="104"/>
      <c r="J53" s="115"/>
      <c r="K53" s="115"/>
      <c r="L53" s="115"/>
      <c r="M53" s="116"/>
      <c r="N53" s="116"/>
      <c r="P53" s="117"/>
      <c r="S53" s="113"/>
      <c r="T53" s="431"/>
      <c r="V53" s="134"/>
      <c r="W53" s="431"/>
    </row>
    <row r="54" spans="1:92" ht="33.75" customHeight="1" thickBot="1" x14ac:dyDescent="0.4">
      <c r="A54" s="1381" t="s">
        <v>298</v>
      </c>
      <c r="B54" s="1382"/>
      <c r="C54" s="1382"/>
      <c r="D54" s="1383"/>
      <c r="E54" s="1346">
        <f>VLOOKUP(B52,'Urbano.Piano inv. forn'!$D$86:$V$115,17,FALSE)</f>
        <v>0</v>
      </c>
      <c r="F54" s="1347"/>
      <c r="G54" s="1347"/>
      <c r="H54" s="1348"/>
      <c r="I54" s="104"/>
      <c r="J54" s="1381" t="s">
        <v>53</v>
      </c>
      <c r="K54" s="1384"/>
      <c r="L54" s="1382"/>
      <c r="M54" s="1346">
        <f>VLOOKUP(B52,'Urbano.Piano inv. forn'!$D$86:$V$115,19,FALSE)</f>
        <v>0</v>
      </c>
      <c r="N54" s="1348"/>
      <c r="O54" s="130"/>
      <c r="P54" s="773" t="s">
        <v>299</v>
      </c>
      <c r="Q54" s="135">
        <f>M54+E54</f>
        <v>0</v>
      </c>
      <c r="S54" s="774" t="s">
        <v>300</v>
      </c>
      <c r="T54" s="1171"/>
      <c r="U54" s="1173"/>
      <c r="V54" s="134"/>
      <c r="W54" s="431"/>
    </row>
    <row r="55" spans="1:92" ht="33.75" customHeight="1" thickBot="1" x14ac:dyDescent="0.4">
      <c r="A55" s="136"/>
      <c r="B55" s="137"/>
      <c r="C55" s="137"/>
      <c r="D55" s="137"/>
      <c r="E55" s="138"/>
      <c r="F55" s="138"/>
      <c r="G55" s="138"/>
      <c r="H55" s="138"/>
      <c r="I55" s="104"/>
      <c r="J55" s="115"/>
      <c r="K55" s="115"/>
      <c r="L55" s="115"/>
      <c r="M55" s="138"/>
      <c r="N55" s="138"/>
      <c r="O55" s="130"/>
      <c r="P55" s="113"/>
      <c r="Q55" s="130"/>
      <c r="S55" s="113"/>
      <c r="T55" s="114"/>
      <c r="U55" s="114"/>
      <c r="V55" s="134"/>
      <c r="W55" s="431"/>
    </row>
    <row r="56" spans="1:92" s="767" customFormat="1" ht="72" customHeight="1" x14ac:dyDescent="0.35">
      <c r="A56" s="1369" t="s">
        <v>301</v>
      </c>
      <c r="B56" s="1371" t="s">
        <v>302</v>
      </c>
      <c r="C56" s="1371" t="s">
        <v>303</v>
      </c>
      <c r="D56" s="764" t="s">
        <v>304</v>
      </c>
      <c r="E56" s="762" t="s">
        <v>305</v>
      </c>
      <c r="F56" s="764" t="s">
        <v>306</v>
      </c>
      <c r="G56" s="764" t="s">
        <v>307</v>
      </c>
      <c r="H56" s="765" t="s">
        <v>268</v>
      </c>
      <c r="I56" s="765" t="s">
        <v>308</v>
      </c>
      <c r="J56" s="765" t="s">
        <v>309</v>
      </c>
      <c r="K56" s="765" t="s">
        <v>818</v>
      </c>
      <c r="L56" s="765" t="s">
        <v>310</v>
      </c>
      <c r="M56" s="765" t="s">
        <v>311</v>
      </c>
      <c r="N56" s="765" t="s">
        <v>312</v>
      </c>
      <c r="O56" s="765" t="s">
        <v>313</v>
      </c>
      <c r="P56" s="765" t="s">
        <v>314</v>
      </c>
      <c r="Q56" s="765" t="s">
        <v>315</v>
      </c>
      <c r="R56" s="765" t="s">
        <v>316</v>
      </c>
      <c r="S56" s="765" t="s">
        <v>317</v>
      </c>
      <c r="T56" s="765" t="s">
        <v>819</v>
      </c>
      <c r="U56" s="766" t="s">
        <v>319</v>
      </c>
      <c r="V56" s="438"/>
      <c r="W56" s="166"/>
      <c r="X56" s="166"/>
      <c r="Y56" s="166"/>
      <c r="Z56" s="166"/>
      <c r="AA56" s="166"/>
      <c r="AB56" s="166"/>
      <c r="AC56" s="166"/>
      <c r="AD56" s="166"/>
      <c r="AE56" s="166"/>
      <c r="AF56" s="166"/>
      <c r="AG56" s="166"/>
      <c r="AH56" s="166"/>
      <c r="AI56" s="166"/>
      <c r="AJ56" s="166"/>
      <c r="AK56" s="166"/>
      <c r="AL56" s="166"/>
      <c r="AM56" s="166"/>
      <c r="AN56" s="166"/>
      <c r="AO56" s="166"/>
      <c r="AP56" s="166"/>
      <c r="AQ56" s="166"/>
      <c r="AR56" s="166"/>
      <c r="AS56" s="166"/>
      <c r="AT56" s="166"/>
      <c r="AU56" s="166"/>
      <c r="AV56" s="166"/>
      <c r="AW56" s="166"/>
      <c r="AX56" s="166"/>
      <c r="AY56" s="166"/>
      <c r="AZ56" s="166"/>
      <c r="BA56" s="166"/>
      <c r="BB56" s="166"/>
      <c r="BC56" s="166"/>
      <c r="BD56" s="166"/>
      <c r="BE56" s="166"/>
      <c r="BF56" s="166"/>
      <c r="BG56" s="166"/>
      <c r="BH56" s="166"/>
      <c r="BI56" s="166"/>
      <c r="BJ56" s="166"/>
      <c r="BK56" s="166"/>
      <c r="BL56" s="166"/>
      <c r="BM56" s="166"/>
      <c r="BN56" s="166"/>
      <c r="BO56" s="166"/>
      <c r="BP56" s="166"/>
      <c r="BQ56" s="166"/>
      <c r="BR56" s="166"/>
      <c r="BS56" s="166"/>
      <c r="BT56" s="166"/>
      <c r="BU56" s="166"/>
      <c r="BV56" s="166"/>
      <c r="BW56" s="166"/>
      <c r="BX56" s="166"/>
      <c r="BY56" s="166"/>
      <c r="BZ56" s="166"/>
      <c r="CA56" s="166"/>
      <c r="CB56" s="166"/>
      <c r="CC56" s="166"/>
      <c r="CD56" s="166"/>
      <c r="CE56" s="166"/>
      <c r="CF56" s="166"/>
      <c r="CG56" s="166"/>
      <c r="CH56" s="166"/>
      <c r="CI56" s="166"/>
      <c r="CJ56" s="166"/>
      <c r="CK56" s="166"/>
      <c r="CL56" s="166"/>
      <c r="CM56" s="166"/>
      <c r="CN56" s="166"/>
    </row>
    <row r="57" spans="1:92" s="767" customFormat="1" ht="28.5" customHeight="1" thickBot="1" x14ac:dyDescent="0.4">
      <c r="A57" s="1385"/>
      <c r="B57" s="1386"/>
      <c r="C57" s="1386"/>
      <c r="D57" s="763" t="s">
        <v>320</v>
      </c>
      <c r="E57" s="763" t="s">
        <v>321</v>
      </c>
      <c r="F57" s="763" t="s">
        <v>322</v>
      </c>
      <c r="G57" s="763" t="s">
        <v>322</v>
      </c>
      <c r="H57" s="763" t="s">
        <v>824</v>
      </c>
      <c r="I57" s="763" t="s">
        <v>29</v>
      </c>
      <c r="J57" s="763" t="s">
        <v>323</v>
      </c>
      <c r="K57" s="763" t="s">
        <v>324</v>
      </c>
      <c r="L57" s="763" t="s">
        <v>324</v>
      </c>
      <c r="M57" s="763" t="s">
        <v>325</v>
      </c>
      <c r="N57" s="763" t="s">
        <v>324</v>
      </c>
      <c r="O57" s="763" t="s">
        <v>326</v>
      </c>
      <c r="P57" s="763" t="s">
        <v>820</v>
      </c>
      <c r="Q57" s="763" t="s">
        <v>327</v>
      </c>
      <c r="R57" s="763" t="s">
        <v>328</v>
      </c>
      <c r="S57" s="763" t="s">
        <v>329</v>
      </c>
      <c r="T57" s="763" t="s">
        <v>329</v>
      </c>
      <c r="U57" s="768"/>
      <c r="V57" s="438"/>
      <c r="W57" s="166"/>
      <c r="X57" s="166"/>
      <c r="Y57" s="166"/>
      <c r="Z57" s="166"/>
      <c r="AA57" s="166"/>
      <c r="AB57" s="166"/>
      <c r="AC57" s="166"/>
      <c r="AD57" s="166"/>
      <c r="AE57" s="166"/>
      <c r="AF57" s="166"/>
      <c r="AG57" s="166"/>
      <c r="AH57" s="166"/>
      <c r="AI57" s="166"/>
      <c r="AJ57" s="166"/>
      <c r="AK57" s="166"/>
      <c r="AL57" s="166"/>
      <c r="AM57" s="166"/>
      <c r="AN57" s="166"/>
      <c r="AO57" s="166"/>
      <c r="AP57" s="166"/>
      <c r="AQ57" s="166"/>
      <c r="AR57" s="166"/>
      <c r="AS57" s="166"/>
      <c r="AT57" s="166"/>
      <c r="AU57" s="166"/>
      <c r="AV57" s="166"/>
      <c r="AW57" s="166"/>
      <c r="AX57" s="166"/>
      <c r="AY57" s="166"/>
      <c r="AZ57" s="166"/>
      <c r="BA57" s="166"/>
      <c r="BB57" s="166"/>
      <c r="BC57" s="166"/>
      <c r="BD57" s="166"/>
      <c r="BE57" s="166"/>
      <c r="BF57" s="166"/>
      <c r="BG57" s="166"/>
      <c r="BH57" s="166"/>
      <c r="BI57" s="166"/>
      <c r="BJ57" s="166"/>
      <c r="BK57" s="166"/>
      <c r="BL57" s="166"/>
      <c r="BM57" s="166"/>
      <c r="BN57" s="166"/>
      <c r="BO57" s="166"/>
      <c r="BP57" s="166"/>
      <c r="BQ57" s="166"/>
      <c r="BR57" s="166"/>
      <c r="BS57" s="166"/>
      <c r="BT57" s="166"/>
      <c r="BU57" s="166"/>
      <c r="BV57" s="166"/>
      <c r="BW57" s="166"/>
      <c r="BX57" s="166"/>
      <c r="BY57" s="166"/>
      <c r="BZ57" s="166"/>
      <c r="CA57" s="166"/>
      <c r="CB57" s="166"/>
      <c r="CC57" s="166"/>
      <c r="CD57" s="166"/>
      <c r="CE57" s="166"/>
      <c r="CF57" s="166"/>
      <c r="CG57" s="166"/>
      <c r="CH57" s="166"/>
      <c r="CI57" s="166"/>
      <c r="CJ57" s="166"/>
      <c r="CK57" s="166"/>
      <c r="CL57" s="166"/>
      <c r="CM57" s="166"/>
      <c r="CN57" s="166"/>
    </row>
    <row r="58" spans="1:92" ht="15" customHeight="1" x14ac:dyDescent="0.35">
      <c r="A58" s="1390" t="str">
        <f>B52</f>
        <v>urb. ibr_m.3</v>
      </c>
      <c r="B58" s="769">
        <v>1</v>
      </c>
      <c r="C58" s="185"/>
      <c r="D58" s="119"/>
      <c r="E58" s="119"/>
      <c r="F58" s="185"/>
      <c r="G58" s="440"/>
      <c r="H58" s="120"/>
      <c r="I58" s="441"/>
      <c r="J58" s="442"/>
      <c r="K58" s="442"/>
      <c r="L58" s="443"/>
      <c r="M58" s="441"/>
      <c r="N58" s="443"/>
      <c r="O58" s="148"/>
      <c r="P58" s="148"/>
      <c r="Q58" s="441"/>
      <c r="R58" s="441"/>
      <c r="S58" s="441"/>
      <c r="T58" s="441"/>
      <c r="U58" s="444"/>
      <c r="V58" s="437"/>
    </row>
    <row r="59" spans="1:92" x14ac:dyDescent="0.35">
      <c r="A59" s="1390"/>
      <c r="B59" s="770">
        <v>2</v>
      </c>
      <c r="C59" s="118"/>
      <c r="D59" s="112"/>
      <c r="E59" s="112"/>
      <c r="F59" s="118"/>
      <c r="G59" s="445"/>
      <c r="H59" s="118"/>
      <c r="I59" s="428"/>
      <c r="J59" s="446"/>
      <c r="K59" s="446"/>
      <c r="L59" s="447"/>
      <c r="M59" s="428"/>
      <c r="N59" s="447"/>
      <c r="O59" s="139"/>
      <c r="P59" s="139"/>
      <c r="Q59" s="428"/>
      <c r="R59" s="428" t="s">
        <v>330</v>
      </c>
      <c r="S59" s="428"/>
      <c r="T59" s="428"/>
      <c r="U59" s="448"/>
      <c r="V59" s="437"/>
    </row>
    <row r="60" spans="1:92" x14ac:dyDescent="0.35">
      <c r="A60" s="1390"/>
      <c r="B60" s="770">
        <v>3</v>
      </c>
      <c r="C60" s="118"/>
      <c r="D60" s="112"/>
      <c r="E60" s="112"/>
      <c r="F60" s="118"/>
      <c r="G60" s="445"/>
      <c r="H60" s="118"/>
      <c r="I60" s="428"/>
      <c r="J60" s="446"/>
      <c r="K60" s="446"/>
      <c r="L60" s="447"/>
      <c r="M60" s="428"/>
      <c r="N60" s="447"/>
      <c r="O60" s="139"/>
      <c r="P60" s="139"/>
      <c r="Q60" s="428"/>
      <c r="R60" s="428"/>
      <c r="S60" s="428"/>
      <c r="T60" s="428"/>
      <c r="U60" s="448"/>
      <c r="V60" s="437"/>
    </row>
    <row r="61" spans="1:92" x14ac:dyDescent="0.35">
      <c r="A61" s="1390"/>
      <c r="B61" s="770">
        <v>4</v>
      </c>
      <c r="C61" s="118"/>
      <c r="D61" s="112"/>
      <c r="E61" s="112"/>
      <c r="F61" s="118"/>
      <c r="G61" s="445"/>
      <c r="H61" s="118"/>
      <c r="I61" s="428"/>
      <c r="J61" s="446"/>
      <c r="K61" s="446"/>
      <c r="L61" s="447"/>
      <c r="M61" s="428"/>
      <c r="N61" s="447"/>
      <c r="O61" s="139"/>
      <c r="P61" s="139"/>
      <c r="Q61" s="428"/>
      <c r="R61" s="428"/>
      <c r="S61" s="428"/>
      <c r="T61" s="428"/>
      <c r="U61" s="448"/>
      <c r="V61" s="437"/>
    </row>
    <row r="62" spans="1:92" x14ac:dyDescent="0.35">
      <c r="A62" s="1390"/>
      <c r="B62" s="770">
        <v>5</v>
      </c>
      <c r="C62" s="118"/>
      <c r="D62" s="112"/>
      <c r="E62" s="112"/>
      <c r="F62" s="118"/>
      <c r="G62" s="445"/>
      <c r="H62" s="118"/>
      <c r="I62" s="428"/>
      <c r="J62" s="446"/>
      <c r="K62" s="446"/>
      <c r="L62" s="447"/>
      <c r="M62" s="428"/>
      <c r="N62" s="447"/>
      <c r="O62" s="139"/>
      <c r="P62" s="139"/>
      <c r="Q62" s="428"/>
      <c r="R62" s="428"/>
      <c r="S62" s="428"/>
      <c r="T62" s="428"/>
      <c r="U62" s="448"/>
      <c r="V62" s="437"/>
    </row>
    <row r="63" spans="1:92" x14ac:dyDescent="0.35">
      <c r="A63" s="1390"/>
      <c r="B63" s="770">
        <v>6</v>
      </c>
      <c r="C63" s="118"/>
      <c r="D63" s="112"/>
      <c r="E63" s="112"/>
      <c r="F63" s="118"/>
      <c r="G63" s="445"/>
      <c r="H63" s="118"/>
      <c r="I63" s="428"/>
      <c r="J63" s="446"/>
      <c r="K63" s="446"/>
      <c r="L63" s="447"/>
      <c r="M63" s="428"/>
      <c r="N63" s="447"/>
      <c r="O63" s="139"/>
      <c r="P63" s="139"/>
      <c r="Q63" s="428"/>
      <c r="R63" s="428"/>
      <c r="S63" s="428"/>
      <c r="T63" s="428"/>
      <c r="U63" s="448"/>
      <c r="V63" s="437"/>
    </row>
    <row r="64" spans="1:92" x14ac:dyDescent="0.35">
      <c r="A64" s="1390"/>
      <c r="B64" s="770">
        <v>7</v>
      </c>
      <c r="C64" s="118"/>
      <c r="D64" s="112"/>
      <c r="E64" s="112"/>
      <c r="F64" s="118"/>
      <c r="G64" s="445"/>
      <c r="H64" s="118"/>
      <c r="I64" s="428"/>
      <c r="J64" s="446"/>
      <c r="K64" s="446"/>
      <c r="L64" s="447"/>
      <c r="M64" s="428"/>
      <c r="N64" s="447"/>
      <c r="O64" s="139"/>
      <c r="P64" s="139"/>
      <c r="Q64" s="428"/>
      <c r="R64" s="428"/>
      <c r="S64" s="428"/>
      <c r="T64" s="428"/>
      <c r="U64" s="448"/>
      <c r="V64" s="437"/>
    </row>
    <row r="65" spans="1:92" x14ac:dyDescent="0.35">
      <c r="A65" s="1390"/>
      <c r="B65" s="770">
        <v>8</v>
      </c>
      <c r="C65" s="118"/>
      <c r="D65" s="112"/>
      <c r="E65" s="112"/>
      <c r="F65" s="118"/>
      <c r="G65" s="445"/>
      <c r="H65" s="118"/>
      <c r="I65" s="428"/>
      <c r="J65" s="446"/>
      <c r="K65" s="446"/>
      <c r="L65" s="447"/>
      <c r="M65" s="428"/>
      <c r="N65" s="447"/>
      <c r="O65" s="139"/>
      <c r="P65" s="139"/>
      <c r="Q65" s="428"/>
      <c r="R65" s="428"/>
      <c r="S65" s="428"/>
      <c r="T65" s="428"/>
      <c r="U65" s="448"/>
      <c r="V65" s="437"/>
    </row>
    <row r="66" spans="1:92" x14ac:dyDescent="0.35">
      <c r="A66" s="1390"/>
      <c r="B66" s="770">
        <v>9</v>
      </c>
      <c r="C66" s="118"/>
      <c r="D66" s="112"/>
      <c r="E66" s="112"/>
      <c r="F66" s="118"/>
      <c r="G66" s="445"/>
      <c r="H66" s="118"/>
      <c r="I66" s="428"/>
      <c r="J66" s="446"/>
      <c r="K66" s="446"/>
      <c r="L66" s="447"/>
      <c r="M66" s="428"/>
      <c r="N66" s="447"/>
      <c r="O66" s="139"/>
      <c r="P66" s="139"/>
      <c r="Q66" s="428"/>
      <c r="R66" s="428"/>
      <c r="S66" s="428"/>
      <c r="T66" s="428"/>
      <c r="U66" s="448"/>
      <c r="V66" s="437"/>
    </row>
    <row r="67" spans="1:92" ht="15" thickBot="1" x14ac:dyDescent="0.4">
      <c r="A67" s="1391"/>
      <c r="B67" s="771">
        <v>10</v>
      </c>
      <c r="C67" s="132"/>
      <c r="D67" s="131"/>
      <c r="E67" s="131"/>
      <c r="F67" s="132"/>
      <c r="G67" s="449"/>
      <c r="H67" s="132"/>
      <c r="I67" s="450"/>
      <c r="J67" s="451"/>
      <c r="K67" s="451"/>
      <c r="L67" s="452"/>
      <c r="M67" s="450"/>
      <c r="N67" s="452"/>
      <c r="O67" s="140"/>
      <c r="P67" s="140"/>
      <c r="Q67" s="450"/>
      <c r="R67" s="450"/>
      <c r="S67" s="450"/>
      <c r="T67" s="450"/>
      <c r="U67" s="453"/>
      <c r="V67" s="437"/>
    </row>
    <row r="68" spans="1:92" ht="25" thickBot="1" x14ac:dyDescent="0.4">
      <c r="A68" s="564"/>
      <c r="C68" s="565"/>
      <c r="D68" s="566"/>
      <c r="E68" s="424" t="s">
        <v>331</v>
      </c>
      <c r="F68" s="425">
        <f>COUNTA(F58:F67)</f>
        <v>0</v>
      </c>
      <c r="G68" s="426">
        <f>COUNTA(G58:G67)</f>
        <v>0</v>
      </c>
      <c r="H68" s="565"/>
      <c r="I68" s="431"/>
      <c r="J68" s="567"/>
      <c r="K68" s="567"/>
      <c r="L68" s="568"/>
      <c r="M68" s="1354" t="s">
        <v>563</v>
      </c>
      <c r="N68" s="1355"/>
      <c r="O68" s="747">
        <f>SUM(O58:O67)</f>
        <v>0</v>
      </c>
      <c r="P68" s="748">
        <f>SUM(P58:P67)</f>
        <v>0</v>
      </c>
      <c r="Q68" s="431"/>
      <c r="S68" s="113"/>
      <c r="T68" s="117"/>
      <c r="U68" s="531"/>
      <c r="V68" s="455"/>
      <c r="W68" s="454"/>
    </row>
    <row r="69" spans="1:92" ht="15" thickBot="1" x14ac:dyDescent="0.4">
      <c r="A69" s="456"/>
      <c r="B69" s="457"/>
      <c r="C69" s="407"/>
      <c r="D69" s="407"/>
      <c r="E69" s="407"/>
      <c r="F69" s="457"/>
      <c r="G69" s="407"/>
      <c r="H69" s="407"/>
      <c r="I69" s="457"/>
      <c r="J69" s="457"/>
      <c r="K69" s="457"/>
      <c r="L69" s="407"/>
      <c r="M69" s="407"/>
      <c r="N69" s="407"/>
      <c r="O69" s="407"/>
      <c r="P69" s="407"/>
      <c r="Q69" s="407"/>
      <c r="R69" s="407"/>
      <c r="S69" s="407"/>
      <c r="T69" s="458"/>
      <c r="U69" s="407"/>
      <c r="V69" s="459"/>
    </row>
    <row r="70" spans="1:92" ht="15" thickBot="1" x14ac:dyDescent="0.4">
      <c r="A70" s="432"/>
      <c r="B70" s="433"/>
      <c r="C70" s="434"/>
      <c r="D70" s="434"/>
      <c r="E70" s="434"/>
      <c r="F70" s="433"/>
      <c r="G70" s="434"/>
      <c r="H70" s="434"/>
      <c r="I70" s="433"/>
      <c r="J70" s="433"/>
      <c r="K70" s="433"/>
      <c r="L70" s="434"/>
      <c r="M70" s="434"/>
      <c r="N70" s="434"/>
      <c r="O70" s="434"/>
      <c r="P70" s="434"/>
      <c r="Q70" s="434"/>
      <c r="R70" s="434"/>
      <c r="S70" s="434"/>
      <c r="T70" s="434"/>
      <c r="U70" s="434"/>
      <c r="V70" s="435"/>
    </row>
    <row r="71" spans="1:92" ht="28.5" customHeight="1" thickBot="1" x14ac:dyDescent="0.4">
      <c r="A71" s="761" t="s">
        <v>9</v>
      </c>
      <c r="B71" s="1317" t="s">
        <v>654</v>
      </c>
      <c r="C71" s="1318"/>
      <c r="E71" s="1387" t="s">
        <v>294</v>
      </c>
      <c r="F71" s="1388"/>
      <c r="G71" s="1315">
        <f>VLOOKUP(B71,'Urbano.Piano inv. forn'!$D$86:$H$115,3,FALSE)</f>
        <v>0</v>
      </c>
      <c r="H71" s="1316"/>
      <c r="I71" s="104"/>
      <c r="J71" s="1387" t="s">
        <v>295</v>
      </c>
      <c r="K71" s="1389"/>
      <c r="L71" s="1388"/>
      <c r="M71" s="1315">
        <f>VLOOKUP(B71,'Urbano.Piano inv. forn'!$D$86:$H$115,4,FALSE)</f>
        <v>0</v>
      </c>
      <c r="N71" s="1316"/>
      <c r="P71" s="772" t="s">
        <v>296</v>
      </c>
      <c r="Q71" s="436"/>
      <c r="S71" s="774" t="s">
        <v>297</v>
      </c>
      <c r="T71" s="1171"/>
      <c r="U71" s="1173"/>
      <c r="V71" s="437"/>
    </row>
    <row r="72" spans="1:92" ht="13.5" customHeight="1" thickBot="1" x14ac:dyDescent="0.4">
      <c r="A72" s="133"/>
      <c r="B72" s="114"/>
      <c r="C72" s="114"/>
      <c r="E72" s="115"/>
      <c r="F72" s="115"/>
      <c r="G72" s="116"/>
      <c r="H72" s="116"/>
      <c r="I72" s="104"/>
      <c r="J72" s="115"/>
      <c r="K72" s="115"/>
      <c r="L72" s="115"/>
      <c r="M72" s="116"/>
      <c r="N72" s="116"/>
      <c r="P72" s="117"/>
      <c r="S72" s="113"/>
      <c r="T72" s="431"/>
      <c r="V72" s="134"/>
      <c r="W72" s="431"/>
    </row>
    <row r="73" spans="1:92" ht="33.75" customHeight="1" thickBot="1" x14ac:dyDescent="0.4">
      <c r="A73" s="1381" t="s">
        <v>298</v>
      </c>
      <c r="B73" s="1382"/>
      <c r="C73" s="1382"/>
      <c r="D73" s="1383"/>
      <c r="E73" s="1346">
        <f>VLOOKUP(B71,'Urbano.Piano inv. forn'!$D$86:$V$115,17,FALSE)</f>
        <v>0</v>
      </c>
      <c r="F73" s="1347"/>
      <c r="G73" s="1347"/>
      <c r="H73" s="1348"/>
      <c r="I73" s="104"/>
      <c r="J73" s="1381" t="s">
        <v>53</v>
      </c>
      <c r="K73" s="1384"/>
      <c r="L73" s="1382"/>
      <c r="M73" s="1346">
        <f>VLOOKUP(B71,'Urbano.Piano inv. forn'!$D$86:$V$115,19,FALSE)</f>
        <v>0</v>
      </c>
      <c r="N73" s="1348"/>
      <c r="O73" s="130"/>
      <c r="P73" s="773" t="s">
        <v>299</v>
      </c>
      <c r="Q73" s="135">
        <f>M73+E73</f>
        <v>0</v>
      </c>
      <c r="S73" s="774" t="s">
        <v>300</v>
      </c>
      <c r="T73" s="1171"/>
      <c r="U73" s="1173"/>
      <c r="V73" s="134"/>
      <c r="W73" s="431"/>
    </row>
    <row r="74" spans="1:92" ht="33.75" customHeight="1" thickBot="1" x14ac:dyDescent="0.4">
      <c r="A74" s="136"/>
      <c r="B74" s="137"/>
      <c r="C74" s="137"/>
      <c r="D74" s="137"/>
      <c r="E74" s="138"/>
      <c r="F74" s="138"/>
      <c r="G74" s="138"/>
      <c r="H74" s="138"/>
      <c r="I74" s="104"/>
      <c r="J74" s="115"/>
      <c r="K74" s="115"/>
      <c r="L74" s="115"/>
      <c r="M74" s="138"/>
      <c r="N74" s="138"/>
      <c r="O74" s="130"/>
      <c r="P74" s="113"/>
      <c r="Q74" s="130"/>
      <c r="S74" s="113"/>
      <c r="T74" s="114"/>
      <c r="U74" s="114"/>
      <c r="V74" s="134"/>
      <c r="W74" s="431"/>
    </row>
    <row r="75" spans="1:92" s="767" customFormat="1" ht="72" customHeight="1" x14ac:dyDescent="0.35">
      <c r="A75" s="1369" t="s">
        <v>301</v>
      </c>
      <c r="B75" s="1371" t="s">
        <v>302</v>
      </c>
      <c r="C75" s="1371" t="s">
        <v>303</v>
      </c>
      <c r="D75" s="764" t="s">
        <v>304</v>
      </c>
      <c r="E75" s="762" t="s">
        <v>305</v>
      </c>
      <c r="F75" s="764" t="s">
        <v>306</v>
      </c>
      <c r="G75" s="764" t="s">
        <v>307</v>
      </c>
      <c r="H75" s="765" t="s">
        <v>268</v>
      </c>
      <c r="I75" s="765" t="s">
        <v>308</v>
      </c>
      <c r="J75" s="765" t="s">
        <v>309</v>
      </c>
      <c r="K75" s="765" t="s">
        <v>818</v>
      </c>
      <c r="L75" s="765" t="s">
        <v>310</v>
      </c>
      <c r="M75" s="765" t="s">
        <v>311</v>
      </c>
      <c r="N75" s="765" t="s">
        <v>312</v>
      </c>
      <c r="O75" s="765" t="s">
        <v>313</v>
      </c>
      <c r="P75" s="765" t="s">
        <v>314</v>
      </c>
      <c r="Q75" s="765" t="s">
        <v>315</v>
      </c>
      <c r="R75" s="765" t="s">
        <v>316</v>
      </c>
      <c r="S75" s="765" t="s">
        <v>317</v>
      </c>
      <c r="T75" s="765" t="s">
        <v>819</v>
      </c>
      <c r="U75" s="766" t="s">
        <v>319</v>
      </c>
      <c r="V75" s="438"/>
      <c r="W75" s="166"/>
      <c r="X75" s="166"/>
      <c r="Y75" s="166"/>
      <c r="Z75" s="166"/>
      <c r="AA75" s="166"/>
      <c r="AB75" s="166"/>
      <c r="AC75" s="166"/>
      <c r="AD75" s="166"/>
      <c r="AE75" s="166"/>
      <c r="AF75" s="166"/>
      <c r="AG75" s="166"/>
      <c r="AH75" s="166"/>
      <c r="AI75" s="166"/>
      <c r="AJ75" s="166"/>
      <c r="AK75" s="166"/>
      <c r="AL75" s="166"/>
      <c r="AM75" s="166"/>
      <c r="AN75" s="166"/>
      <c r="AO75" s="166"/>
      <c r="AP75" s="166"/>
      <c r="AQ75" s="166"/>
      <c r="AR75" s="166"/>
      <c r="AS75" s="166"/>
      <c r="AT75" s="166"/>
      <c r="AU75" s="166"/>
      <c r="AV75" s="166"/>
      <c r="AW75" s="166"/>
      <c r="AX75" s="166"/>
      <c r="AY75" s="166"/>
      <c r="AZ75" s="166"/>
      <c r="BA75" s="166"/>
      <c r="BB75" s="166"/>
      <c r="BC75" s="166"/>
      <c r="BD75" s="166"/>
      <c r="BE75" s="166"/>
      <c r="BF75" s="166"/>
      <c r="BG75" s="166"/>
      <c r="BH75" s="166"/>
      <c r="BI75" s="166"/>
      <c r="BJ75" s="166"/>
      <c r="BK75" s="166"/>
      <c r="BL75" s="166"/>
      <c r="BM75" s="166"/>
      <c r="BN75" s="166"/>
      <c r="BO75" s="166"/>
      <c r="BP75" s="166"/>
      <c r="BQ75" s="166"/>
      <c r="BR75" s="166"/>
      <c r="BS75" s="166"/>
      <c r="BT75" s="166"/>
      <c r="BU75" s="166"/>
      <c r="BV75" s="166"/>
      <c r="BW75" s="166"/>
      <c r="BX75" s="166"/>
      <c r="BY75" s="166"/>
      <c r="BZ75" s="166"/>
      <c r="CA75" s="166"/>
      <c r="CB75" s="166"/>
      <c r="CC75" s="166"/>
      <c r="CD75" s="166"/>
      <c r="CE75" s="166"/>
      <c r="CF75" s="166"/>
      <c r="CG75" s="166"/>
      <c r="CH75" s="166"/>
      <c r="CI75" s="166"/>
      <c r="CJ75" s="166"/>
      <c r="CK75" s="166"/>
      <c r="CL75" s="166"/>
      <c r="CM75" s="166"/>
      <c r="CN75" s="166"/>
    </row>
    <row r="76" spans="1:92" s="767" customFormat="1" ht="28.5" customHeight="1" thickBot="1" x14ac:dyDescent="0.4">
      <c r="A76" s="1385"/>
      <c r="B76" s="1386"/>
      <c r="C76" s="1386"/>
      <c r="D76" s="763" t="s">
        <v>320</v>
      </c>
      <c r="E76" s="763" t="s">
        <v>321</v>
      </c>
      <c r="F76" s="763" t="s">
        <v>322</v>
      </c>
      <c r="G76" s="763" t="s">
        <v>322</v>
      </c>
      <c r="H76" s="763" t="s">
        <v>824</v>
      </c>
      <c r="I76" s="763" t="s">
        <v>29</v>
      </c>
      <c r="J76" s="763" t="s">
        <v>323</v>
      </c>
      <c r="K76" s="763" t="s">
        <v>324</v>
      </c>
      <c r="L76" s="763" t="s">
        <v>324</v>
      </c>
      <c r="M76" s="763" t="s">
        <v>325</v>
      </c>
      <c r="N76" s="763" t="s">
        <v>324</v>
      </c>
      <c r="O76" s="763" t="s">
        <v>326</v>
      </c>
      <c r="P76" s="763" t="s">
        <v>820</v>
      </c>
      <c r="Q76" s="763" t="s">
        <v>327</v>
      </c>
      <c r="R76" s="763" t="s">
        <v>328</v>
      </c>
      <c r="S76" s="763" t="s">
        <v>329</v>
      </c>
      <c r="T76" s="763" t="s">
        <v>329</v>
      </c>
      <c r="U76" s="768"/>
      <c r="V76" s="438"/>
      <c r="W76" s="166"/>
      <c r="X76" s="166"/>
      <c r="Y76" s="166"/>
      <c r="Z76" s="166"/>
      <c r="AA76" s="166"/>
      <c r="AB76" s="166"/>
      <c r="AC76" s="166"/>
      <c r="AD76" s="166"/>
      <c r="AE76" s="166"/>
      <c r="AF76" s="166"/>
      <c r="AG76" s="166"/>
      <c r="AH76" s="166"/>
      <c r="AI76" s="166"/>
      <c r="AJ76" s="166"/>
      <c r="AK76" s="166"/>
      <c r="AL76" s="166"/>
      <c r="AM76" s="166"/>
      <c r="AN76" s="166"/>
      <c r="AO76" s="166"/>
      <c r="AP76" s="166"/>
      <c r="AQ76" s="166"/>
      <c r="AR76" s="166"/>
      <c r="AS76" s="166"/>
      <c r="AT76" s="166"/>
      <c r="AU76" s="166"/>
      <c r="AV76" s="166"/>
      <c r="AW76" s="166"/>
      <c r="AX76" s="166"/>
      <c r="AY76" s="166"/>
      <c r="AZ76" s="166"/>
      <c r="BA76" s="166"/>
      <c r="BB76" s="166"/>
      <c r="BC76" s="166"/>
      <c r="BD76" s="166"/>
      <c r="BE76" s="166"/>
      <c r="BF76" s="166"/>
      <c r="BG76" s="166"/>
      <c r="BH76" s="166"/>
      <c r="BI76" s="166"/>
      <c r="BJ76" s="166"/>
      <c r="BK76" s="166"/>
      <c r="BL76" s="166"/>
      <c r="BM76" s="166"/>
      <c r="BN76" s="166"/>
      <c r="BO76" s="166"/>
      <c r="BP76" s="166"/>
      <c r="BQ76" s="166"/>
      <c r="BR76" s="166"/>
      <c r="BS76" s="166"/>
      <c r="BT76" s="166"/>
      <c r="BU76" s="166"/>
      <c r="BV76" s="166"/>
      <c r="BW76" s="166"/>
      <c r="BX76" s="166"/>
      <c r="BY76" s="166"/>
      <c r="BZ76" s="166"/>
      <c r="CA76" s="166"/>
      <c r="CB76" s="166"/>
      <c r="CC76" s="166"/>
      <c r="CD76" s="166"/>
      <c r="CE76" s="166"/>
      <c r="CF76" s="166"/>
      <c r="CG76" s="166"/>
      <c r="CH76" s="166"/>
      <c r="CI76" s="166"/>
      <c r="CJ76" s="166"/>
      <c r="CK76" s="166"/>
      <c r="CL76" s="166"/>
      <c r="CM76" s="166"/>
      <c r="CN76" s="166"/>
    </row>
    <row r="77" spans="1:92" ht="15" customHeight="1" x14ac:dyDescent="0.35">
      <c r="A77" s="1390" t="str">
        <f>B71</f>
        <v>urb. ibr_m.3</v>
      </c>
      <c r="B77" s="769">
        <v>1</v>
      </c>
      <c r="C77" s="185"/>
      <c r="D77" s="119"/>
      <c r="E77" s="119"/>
      <c r="F77" s="185"/>
      <c r="G77" s="440"/>
      <c r="H77" s="120"/>
      <c r="I77" s="441"/>
      <c r="J77" s="442"/>
      <c r="K77" s="442"/>
      <c r="L77" s="443"/>
      <c r="M77" s="441"/>
      <c r="N77" s="443"/>
      <c r="O77" s="148"/>
      <c r="P77" s="148"/>
      <c r="Q77" s="441"/>
      <c r="R77" s="441"/>
      <c r="S77" s="441"/>
      <c r="T77" s="441"/>
      <c r="U77" s="444"/>
      <c r="V77" s="437"/>
    </row>
    <row r="78" spans="1:92" x14ac:dyDescent="0.35">
      <c r="A78" s="1390"/>
      <c r="B78" s="770">
        <v>2</v>
      </c>
      <c r="C78" s="118"/>
      <c r="D78" s="112"/>
      <c r="E78" s="112"/>
      <c r="F78" s="118"/>
      <c r="G78" s="445"/>
      <c r="H78" s="118"/>
      <c r="I78" s="428"/>
      <c r="J78" s="446"/>
      <c r="K78" s="446"/>
      <c r="L78" s="447"/>
      <c r="M78" s="428"/>
      <c r="N78" s="447"/>
      <c r="O78" s="139"/>
      <c r="P78" s="139"/>
      <c r="Q78" s="428"/>
      <c r="R78" s="428" t="s">
        <v>330</v>
      </c>
      <c r="S78" s="428"/>
      <c r="T78" s="428"/>
      <c r="U78" s="448"/>
      <c r="V78" s="437"/>
    </row>
    <row r="79" spans="1:92" x14ac:dyDescent="0.35">
      <c r="A79" s="1390"/>
      <c r="B79" s="770">
        <v>3</v>
      </c>
      <c r="C79" s="118"/>
      <c r="D79" s="112"/>
      <c r="E79" s="112"/>
      <c r="F79" s="118"/>
      <c r="G79" s="445"/>
      <c r="H79" s="118"/>
      <c r="I79" s="428"/>
      <c r="J79" s="446"/>
      <c r="K79" s="446"/>
      <c r="L79" s="447"/>
      <c r="M79" s="428"/>
      <c r="N79" s="447"/>
      <c r="O79" s="139"/>
      <c r="P79" s="139"/>
      <c r="Q79" s="428"/>
      <c r="R79" s="428"/>
      <c r="S79" s="428"/>
      <c r="T79" s="428"/>
      <c r="U79" s="448"/>
      <c r="V79" s="437"/>
    </row>
    <row r="80" spans="1:92" x14ac:dyDescent="0.35">
      <c r="A80" s="1390"/>
      <c r="B80" s="770">
        <v>4</v>
      </c>
      <c r="C80" s="118"/>
      <c r="D80" s="112"/>
      <c r="E80" s="112"/>
      <c r="F80" s="118"/>
      <c r="G80" s="445"/>
      <c r="H80" s="118"/>
      <c r="I80" s="428"/>
      <c r="J80" s="446"/>
      <c r="K80" s="446"/>
      <c r="L80" s="447"/>
      <c r="M80" s="428"/>
      <c r="N80" s="447"/>
      <c r="O80" s="139"/>
      <c r="P80" s="139"/>
      <c r="Q80" s="428"/>
      <c r="R80" s="428"/>
      <c r="S80" s="428"/>
      <c r="T80" s="428"/>
      <c r="U80" s="448"/>
      <c r="V80" s="437"/>
    </row>
    <row r="81" spans="1:92" x14ac:dyDescent="0.35">
      <c r="A81" s="1390"/>
      <c r="B81" s="770">
        <v>5</v>
      </c>
      <c r="C81" s="118"/>
      <c r="D81" s="112"/>
      <c r="E81" s="112"/>
      <c r="F81" s="118"/>
      <c r="G81" s="445"/>
      <c r="H81" s="118"/>
      <c r="I81" s="428"/>
      <c r="J81" s="446"/>
      <c r="K81" s="446"/>
      <c r="L81" s="447"/>
      <c r="M81" s="428"/>
      <c r="N81" s="447"/>
      <c r="O81" s="139"/>
      <c r="P81" s="139"/>
      <c r="Q81" s="428"/>
      <c r="R81" s="428"/>
      <c r="S81" s="428"/>
      <c r="T81" s="428"/>
      <c r="U81" s="448"/>
      <c r="V81" s="437"/>
    </row>
    <row r="82" spans="1:92" x14ac:dyDescent="0.35">
      <c r="A82" s="1390"/>
      <c r="B82" s="770">
        <v>6</v>
      </c>
      <c r="C82" s="118"/>
      <c r="D82" s="112"/>
      <c r="E82" s="112"/>
      <c r="F82" s="118"/>
      <c r="G82" s="445"/>
      <c r="H82" s="118"/>
      <c r="I82" s="428"/>
      <c r="J82" s="446"/>
      <c r="K82" s="446"/>
      <c r="L82" s="447"/>
      <c r="M82" s="428"/>
      <c r="N82" s="447"/>
      <c r="O82" s="139"/>
      <c r="P82" s="139"/>
      <c r="Q82" s="428"/>
      <c r="R82" s="428"/>
      <c r="S82" s="428"/>
      <c r="T82" s="428"/>
      <c r="U82" s="448"/>
      <c r="V82" s="437"/>
    </row>
    <row r="83" spans="1:92" x14ac:dyDescent="0.35">
      <c r="A83" s="1390"/>
      <c r="B83" s="770">
        <v>7</v>
      </c>
      <c r="C83" s="118"/>
      <c r="D83" s="112"/>
      <c r="E83" s="112"/>
      <c r="F83" s="118"/>
      <c r="G83" s="445"/>
      <c r="H83" s="118"/>
      <c r="I83" s="428"/>
      <c r="J83" s="446"/>
      <c r="K83" s="446"/>
      <c r="L83" s="447"/>
      <c r="M83" s="428"/>
      <c r="N83" s="447"/>
      <c r="O83" s="139"/>
      <c r="P83" s="139"/>
      <c r="Q83" s="428"/>
      <c r="R83" s="428"/>
      <c r="S83" s="428"/>
      <c r="T83" s="428"/>
      <c r="U83" s="448"/>
      <c r="V83" s="437"/>
    </row>
    <row r="84" spans="1:92" x14ac:dyDescent="0.35">
      <c r="A84" s="1390"/>
      <c r="B84" s="770">
        <v>8</v>
      </c>
      <c r="C84" s="118"/>
      <c r="D84" s="112"/>
      <c r="E84" s="112"/>
      <c r="F84" s="118"/>
      <c r="G84" s="445"/>
      <c r="H84" s="118"/>
      <c r="I84" s="428"/>
      <c r="J84" s="446"/>
      <c r="K84" s="446"/>
      <c r="L84" s="447"/>
      <c r="M84" s="428"/>
      <c r="N84" s="447"/>
      <c r="O84" s="139"/>
      <c r="P84" s="139"/>
      <c r="Q84" s="428"/>
      <c r="R84" s="428"/>
      <c r="S84" s="428"/>
      <c r="T84" s="428"/>
      <c r="U84" s="448"/>
      <c r="V84" s="437"/>
    </row>
    <row r="85" spans="1:92" x14ac:dyDescent="0.35">
      <c r="A85" s="1390"/>
      <c r="B85" s="770">
        <v>9</v>
      </c>
      <c r="C85" s="118"/>
      <c r="D85" s="112"/>
      <c r="E85" s="112"/>
      <c r="F85" s="118"/>
      <c r="G85" s="445"/>
      <c r="H85" s="118"/>
      <c r="I85" s="428"/>
      <c r="J85" s="446"/>
      <c r="K85" s="446"/>
      <c r="L85" s="447"/>
      <c r="M85" s="428"/>
      <c r="N85" s="447"/>
      <c r="O85" s="139"/>
      <c r="P85" s="139"/>
      <c r="Q85" s="428"/>
      <c r="R85" s="428"/>
      <c r="S85" s="428"/>
      <c r="T85" s="428"/>
      <c r="U85" s="448"/>
      <c r="V85" s="437"/>
    </row>
    <row r="86" spans="1:92" ht="15" thickBot="1" x14ac:dyDescent="0.4">
      <c r="A86" s="1391"/>
      <c r="B86" s="771">
        <v>10</v>
      </c>
      <c r="C86" s="132"/>
      <c r="D86" s="131"/>
      <c r="E86" s="131"/>
      <c r="F86" s="132"/>
      <c r="G86" s="449"/>
      <c r="H86" s="132"/>
      <c r="I86" s="450"/>
      <c r="J86" s="451"/>
      <c r="K86" s="451"/>
      <c r="L86" s="452"/>
      <c r="M86" s="450"/>
      <c r="N86" s="452"/>
      <c r="O86" s="140"/>
      <c r="P86" s="140"/>
      <c r="Q86" s="450"/>
      <c r="R86" s="450"/>
      <c r="S86" s="450"/>
      <c r="T86" s="450"/>
      <c r="U86" s="453"/>
      <c r="V86" s="437"/>
    </row>
    <row r="87" spans="1:92" ht="25" thickBot="1" x14ac:dyDescent="0.4">
      <c r="A87" s="564"/>
      <c r="C87" s="565"/>
      <c r="D87" s="566"/>
      <c r="E87" s="424" t="s">
        <v>331</v>
      </c>
      <c r="F87" s="425">
        <f>COUNTA(F77:F86)</f>
        <v>0</v>
      </c>
      <c r="G87" s="426">
        <f>COUNTA(G77:G86)</f>
        <v>0</v>
      </c>
      <c r="H87" s="565"/>
      <c r="I87" s="431"/>
      <c r="J87" s="567"/>
      <c r="K87" s="567"/>
      <c r="L87" s="568"/>
      <c r="M87" s="1354" t="s">
        <v>563</v>
      </c>
      <c r="N87" s="1355"/>
      <c r="O87" s="747">
        <f>SUM(O77:O86)</f>
        <v>0</v>
      </c>
      <c r="P87" s="748">
        <f>SUM(P77:P86)</f>
        <v>0</v>
      </c>
      <c r="Q87" s="431"/>
      <c r="S87" s="113"/>
      <c r="T87" s="117"/>
      <c r="U87" s="531"/>
      <c r="V87" s="455"/>
      <c r="W87" s="454"/>
    </row>
    <row r="88" spans="1:92" ht="15" thickBot="1" x14ac:dyDescent="0.4">
      <c r="A88" s="456"/>
      <c r="B88" s="457"/>
      <c r="C88" s="407"/>
      <c r="D88" s="407"/>
      <c r="E88" s="407"/>
      <c r="F88" s="457"/>
      <c r="G88" s="407"/>
      <c r="H88" s="407"/>
      <c r="I88" s="457"/>
      <c r="J88" s="457"/>
      <c r="K88" s="457"/>
      <c r="L88" s="407"/>
      <c r="M88" s="407"/>
      <c r="N88" s="407"/>
      <c r="O88" s="407"/>
      <c r="P88" s="407"/>
      <c r="Q88" s="407"/>
      <c r="R88" s="407"/>
      <c r="S88" s="407"/>
      <c r="T88" s="458"/>
      <c r="U88" s="407"/>
      <c r="V88" s="459"/>
    </row>
    <row r="89" spans="1:92" ht="15" thickBot="1" x14ac:dyDescent="0.4">
      <c r="A89" s="432"/>
      <c r="B89" s="433"/>
      <c r="C89" s="434"/>
      <c r="D89" s="434"/>
      <c r="E89" s="434"/>
      <c r="F89" s="433"/>
      <c r="G89" s="434"/>
      <c r="H89" s="434"/>
      <c r="I89" s="433"/>
      <c r="J89" s="433"/>
      <c r="K89" s="433"/>
      <c r="L89" s="434"/>
      <c r="M89" s="434"/>
      <c r="N89" s="434"/>
      <c r="O89" s="434"/>
      <c r="P89" s="434"/>
      <c r="Q89" s="434"/>
      <c r="R89" s="434"/>
      <c r="S89" s="434"/>
      <c r="T89" s="434"/>
      <c r="U89" s="434"/>
      <c r="V89" s="435"/>
    </row>
    <row r="90" spans="1:92" ht="28.5" customHeight="1" thickBot="1" x14ac:dyDescent="0.4">
      <c r="A90" s="761" t="s">
        <v>9</v>
      </c>
      <c r="B90" s="1317" t="s">
        <v>654</v>
      </c>
      <c r="C90" s="1318"/>
      <c r="E90" s="1387" t="s">
        <v>294</v>
      </c>
      <c r="F90" s="1388"/>
      <c r="G90" s="1315">
        <f>VLOOKUP(B90,'Urbano.Piano inv. forn'!$D$86:$H$115,3,FALSE)</f>
        <v>0</v>
      </c>
      <c r="H90" s="1316"/>
      <c r="I90" s="104"/>
      <c r="J90" s="1387" t="s">
        <v>295</v>
      </c>
      <c r="K90" s="1389"/>
      <c r="L90" s="1388"/>
      <c r="M90" s="1315">
        <f>VLOOKUP(B90,'Urbano.Piano inv. forn'!$D$86:$H$115,4,FALSE)</f>
        <v>0</v>
      </c>
      <c r="N90" s="1316"/>
      <c r="P90" s="772" t="s">
        <v>296</v>
      </c>
      <c r="Q90" s="436"/>
      <c r="S90" s="774" t="s">
        <v>297</v>
      </c>
      <c r="T90" s="1171"/>
      <c r="U90" s="1173"/>
      <c r="V90" s="437"/>
    </row>
    <row r="91" spans="1:92" ht="13.5" customHeight="1" thickBot="1" x14ac:dyDescent="0.4">
      <c r="A91" s="133"/>
      <c r="B91" s="114"/>
      <c r="C91" s="114"/>
      <c r="E91" s="115"/>
      <c r="F91" s="115"/>
      <c r="G91" s="116"/>
      <c r="H91" s="116"/>
      <c r="I91" s="104"/>
      <c r="J91" s="115"/>
      <c r="K91" s="115"/>
      <c r="L91" s="115"/>
      <c r="M91" s="116"/>
      <c r="N91" s="116"/>
      <c r="P91" s="117"/>
      <c r="S91" s="113"/>
      <c r="T91" s="431"/>
      <c r="V91" s="134"/>
      <c r="W91" s="431"/>
    </row>
    <row r="92" spans="1:92" ht="33.75" customHeight="1" thickBot="1" x14ac:dyDescent="0.4">
      <c r="A92" s="1381" t="s">
        <v>298</v>
      </c>
      <c r="B92" s="1382"/>
      <c r="C92" s="1382"/>
      <c r="D92" s="1383"/>
      <c r="E92" s="1346">
        <f>VLOOKUP(B90,'Urbano.Piano inv. forn'!$D$86:$V$115,17,FALSE)</f>
        <v>0</v>
      </c>
      <c r="F92" s="1347"/>
      <c r="G92" s="1347"/>
      <c r="H92" s="1348"/>
      <c r="I92" s="104"/>
      <c r="J92" s="1381" t="s">
        <v>53</v>
      </c>
      <c r="K92" s="1384"/>
      <c r="L92" s="1382"/>
      <c r="M92" s="1346">
        <f>VLOOKUP(B90,'Urbano.Piano inv. forn'!$D$86:$V$115,19,FALSE)</f>
        <v>0</v>
      </c>
      <c r="N92" s="1348"/>
      <c r="O92" s="130"/>
      <c r="P92" s="773" t="s">
        <v>299</v>
      </c>
      <c r="Q92" s="135">
        <f>M92+E92</f>
        <v>0</v>
      </c>
      <c r="S92" s="774" t="s">
        <v>300</v>
      </c>
      <c r="T92" s="1171"/>
      <c r="U92" s="1173"/>
      <c r="V92" s="134"/>
      <c r="W92" s="431"/>
    </row>
    <row r="93" spans="1:92" ht="33.75" customHeight="1" thickBot="1" x14ac:dyDescent="0.4">
      <c r="A93" s="136"/>
      <c r="B93" s="137"/>
      <c r="C93" s="137"/>
      <c r="D93" s="137"/>
      <c r="E93" s="138"/>
      <c r="F93" s="138"/>
      <c r="G93" s="138"/>
      <c r="H93" s="138"/>
      <c r="I93" s="104"/>
      <c r="J93" s="115"/>
      <c r="K93" s="115"/>
      <c r="L93" s="115"/>
      <c r="M93" s="138"/>
      <c r="N93" s="138"/>
      <c r="O93" s="130"/>
      <c r="P93" s="113"/>
      <c r="Q93" s="130"/>
      <c r="S93" s="113"/>
      <c r="T93" s="114"/>
      <c r="U93" s="114"/>
      <c r="V93" s="134"/>
      <c r="W93" s="431"/>
    </row>
    <row r="94" spans="1:92" s="767" customFormat="1" ht="72" customHeight="1" x14ac:dyDescent="0.35">
      <c r="A94" s="1369" t="s">
        <v>301</v>
      </c>
      <c r="B94" s="1371" t="s">
        <v>302</v>
      </c>
      <c r="C94" s="1371" t="s">
        <v>303</v>
      </c>
      <c r="D94" s="764" t="s">
        <v>304</v>
      </c>
      <c r="E94" s="762" t="s">
        <v>305</v>
      </c>
      <c r="F94" s="764" t="s">
        <v>306</v>
      </c>
      <c r="G94" s="764" t="s">
        <v>307</v>
      </c>
      <c r="H94" s="765" t="s">
        <v>268</v>
      </c>
      <c r="I94" s="765" t="s">
        <v>308</v>
      </c>
      <c r="J94" s="765" t="s">
        <v>309</v>
      </c>
      <c r="K94" s="765" t="s">
        <v>818</v>
      </c>
      <c r="L94" s="765" t="s">
        <v>310</v>
      </c>
      <c r="M94" s="765" t="s">
        <v>311</v>
      </c>
      <c r="N94" s="765" t="s">
        <v>312</v>
      </c>
      <c r="O94" s="765" t="s">
        <v>313</v>
      </c>
      <c r="P94" s="765" t="s">
        <v>314</v>
      </c>
      <c r="Q94" s="765" t="s">
        <v>315</v>
      </c>
      <c r="R94" s="765" t="s">
        <v>316</v>
      </c>
      <c r="S94" s="765" t="s">
        <v>317</v>
      </c>
      <c r="T94" s="765" t="s">
        <v>819</v>
      </c>
      <c r="U94" s="766" t="s">
        <v>319</v>
      </c>
      <c r="V94" s="438"/>
      <c r="W94" s="166"/>
      <c r="X94" s="166"/>
      <c r="Y94" s="166"/>
      <c r="Z94" s="166"/>
      <c r="AA94" s="166"/>
      <c r="AB94" s="166"/>
      <c r="AC94" s="166"/>
      <c r="AD94" s="166"/>
      <c r="AE94" s="166"/>
      <c r="AF94" s="166"/>
      <c r="AG94" s="166"/>
      <c r="AH94" s="166"/>
      <c r="AI94" s="166"/>
      <c r="AJ94" s="166"/>
      <c r="AK94" s="166"/>
      <c r="AL94" s="166"/>
      <c r="AM94" s="166"/>
      <c r="AN94" s="166"/>
      <c r="AO94" s="166"/>
      <c r="AP94" s="166"/>
      <c r="AQ94" s="166"/>
      <c r="AR94" s="166"/>
      <c r="AS94" s="166"/>
      <c r="AT94" s="166"/>
      <c r="AU94" s="166"/>
      <c r="AV94" s="166"/>
      <c r="AW94" s="166"/>
      <c r="AX94" s="166"/>
      <c r="AY94" s="166"/>
      <c r="AZ94" s="166"/>
      <c r="BA94" s="166"/>
      <c r="BB94" s="166"/>
      <c r="BC94" s="166"/>
      <c r="BD94" s="166"/>
      <c r="BE94" s="166"/>
      <c r="BF94" s="166"/>
      <c r="BG94" s="166"/>
      <c r="BH94" s="166"/>
      <c r="BI94" s="166"/>
      <c r="BJ94" s="166"/>
      <c r="BK94" s="166"/>
      <c r="BL94" s="166"/>
      <c r="BM94" s="166"/>
      <c r="BN94" s="166"/>
      <c r="BO94" s="166"/>
      <c r="BP94" s="166"/>
      <c r="BQ94" s="166"/>
      <c r="BR94" s="166"/>
      <c r="BS94" s="166"/>
      <c r="BT94" s="166"/>
      <c r="BU94" s="166"/>
      <c r="BV94" s="166"/>
      <c r="BW94" s="166"/>
      <c r="BX94" s="166"/>
      <c r="BY94" s="166"/>
      <c r="BZ94" s="166"/>
      <c r="CA94" s="166"/>
      <c r="CB94" s="166"/>
      <c r="CC94" s="166"/>
      <c r="CD94" s="166"/>
      <c r="CE94" s="166"/>
      <c r="CF94" s="166"/>
      <c r="CG94" s="166"/>
      <c r="CH94" s="166"/>
      <c r="CI94" s="166"/>
      <c r="CJ94" s="166"/>
      <c r="CK94" s="166"/>
      <c r="CL94" s="166"/>
      <c r="CM94" s="166"/>
      <c r="CN94" s="166"/>
    </row>
    <row r="95" spans="1:92" s="767" customFormat="1" ht="28.5" customHeight="1" thickBot="1" x14ac:dyDescent="0.4">
      <c r="A95" s="1385"/>
      <c r="B95" s="1386"/>
      <c r="C95" s="1386"/>
      <c r="D95" s="763" t="s">
        <v>320</v>
      </c>
      <c r="E95" s="763" t="s">
        <v>321</v>
      </c>
      <c r="F95" s="763" t="s">
        <v>322</v>
      </c>
      <c r="G95" s="763" t="s">
        <v>322</v>
      </c>
      <c r="H95" s="763" t="s">
        <v>824</v>
      </c>
      <c r="I95" s="763" t="s">
        <v>29</v>
      </c>
      <c r="J95" s="763" t="s">
        <v>323</v>
      </c>
      <c r="K95" s="763" t="s">
        <v>324</v>
      </c>
      <c r="L95" s="763" t="s">
        <v>324</v>
      </c>
      <c r="M95" s="763" t="s">
        <v>325</v>
      </c>
      <c r="N95" s="763" t="s">
        <v>324</v>
      </c>
      <c r="O95" s="763" t="s">
        <v>326</v>
      </c>
      <c r="P95" s="763" t="s">
        <v>820</v>
      </c>
      <c r="Q95" s="763" t="s">
        <v>327</v>
      </c>
      <c r="R95" s="763" t="s">
        <v>328</v>
      </c>
      <c r="S95" s="763" t="s">
        <v>329</v>
      </c>
      <c r="T95" s="763" t="s">
        <v>329</v>
      </c>
      <c r="U95" s="768"/>
      <c r="V95" s="438"/>
      <c r="W95" s="166"/>
      <c r="X95" s="166"/>
      <c r="Y95" s="166"/>
      <c r="Z95" s="166"/>
      <c r="AA95" s="166"/>
      <c r="AB95" s="166"/>
      <c r="AC95" s="166"/>
      <c r="AD95" s="166"/>
      <c r="AE95" s="166"/>
      <c r="AF95" s="166"/>
      <c r="AG95" s="166"/>
      <c r="AH95" s="166"/>
      <c r="AI95" s="166"/>
      <c r="AJ95" s="166"/>
      <c r="AK95" s="166"/>
      <c r="AL95" s="166"/>
      <c r="AM95" s="166"/>
      <c r="AN95" s="166"/>
      <c r="AO95" s="166"/>
      <c r="AP95" s="166"/>
      <c r="AQ95" s="166"/>
      <c r="AR95" s="166"/>
      <c r="AS95" s="166"/>
      <c r="AT95" s="166"/>
      <c r="AU95" s="166"/>
      <c r="AV95" s="166"/>
      <c r="AW95" s="166"/>
      <c r="AX95" s="166"/>
      <c r="AY95" s="166"/>
      <c r="AZ95" s="166"/>
      <c r="BA95" s="166"/>
      <c r="BB95" s="166"/>
      <c r="BC95" s="166"/>
      <c r="BD95" s="166"/>
      <c r="BE95" s="166"/>
      <c r="BF95" s="166"/>
      <c r="BG95" s="166"/>
      <c r="BH95" s="166"/>
      <c r="BI95" s="166"/>
      <c r="BJ95" s="166"/>
      <c r="BK95" s="166"/>
      <c r="BL95" s="166"/>
      <c r="BM95" s="166"/>
      <c r="BN95" s="166"/>
      <c r="BO95" s="166"/>
      <c r="BP95" s="166"/>
      <c r="BQ95" s="166"/>
      <c r="BR95" s="166"/>
      <c r="BS95" s="166"/>
      <c r="BT95" s="166"/>
      <c r="BU95" s="166"/>
      <c r="BV95" s="166"/>
      <c r="BW95" s="166"/>
      <c r="BX95" s="166"/>
      <c r="BY95" s="166"/>
      <c r="BZ95" s="166"/>
      <c r="CA95" s="166"/>
      <c r="CB95" s="166"/>
      <c r="CC95" s="166"/>
      <c r="CD95" s="166"/>
      <c r="CE95" s="166"/>
      <c r="CF95" s="166"/>
      <c r="CG95" s="166"/>
      <c r="CH95" s="166"/>
      <c r="CI95" s="166"/>
      <c r="CJ95" s="166"/>
      <c r="CK95" s="166"/>
      <c r="CL95" s="166"/>
      <c r="CM95" s="166"/>
      <c r="CN95" s="166"/>
    </row>
    <row r="96" spans="1:92" ht="15" customHeight="1" x14ac:dyDescent="0.35">
      <c r="A96" s="1390" t="str">
        <f>B90</f>
        <v>urb. ibr_m.3</v>
      </c>
      <c r="B96" s="769">
        <v>1</v>
      </c>
      <c r="C96" s="185"/>
      <c r="D96" s="119"/>
      <c r="E96" s="119"/>
      <c r="F96" s="185"/>
      <c r="G96" s="440"/>
      <c r="H96" s="120"/>
      <c r="I96" s="441"/>
      <c r="J96" s="442"/>
      <c r="K96" s="442"/>
      <c r="L96" s="443"/>
      <c r="M96" s="441"/>
      <c r="N96" s="443"/>
      <c r="O96" s="148"/>
      <c r="P96" s="148"/>
      <c r="Q96" s="441"/>
      <c r="R96" s="441"/>
      <c r="S96" s="441"/>
      <c r="T96" s="441"/>
      <c r="U96" s="444"/>
      <c r="V96" s="437"/>
    </row>
    <row r="97" spans="1:23" x14ac:dyDescent="0.35">
      <c r="A97" s="1390"/>
      <c r="B97" s="770">
        <v>2</v>
      </c>
      <c r="C97" s="118"/>
      <c r="D97" s="112"/>
      <c r="E97" s="112"/>
      <c r="F97" s="118"/>
      <c r="G97" s="445"/>
      <c r="H97" s="118"/>
      <c r="I97" s="428"/>
      <c r="J97" s="446"/>
      <c r="K97" s="446"/>
      <c r="L97" s="447"/>
      <c r="M97" s="428"/>
      <c r="N97" s="447"/>
      <c r="O97" s="139"/>
      <c r="P97" s="139"/>
      <c r="Q97" s="428"/>
      <c r="R97" s="428" t="s">
        <v>330</v>
      </c>
      <c r="S97" s="428"/>
      <c r="T97" s="428"/>
      <c r="U97" s="448"/>
      <c r="V97" s="437"/>
    </row>
    <row r="98" spans="1:23" x14ac:dyDescent="0.35">
      <c r="A98" s="1390"/>
      <c r="B98" s="770">
        <v>3</v>
      </c>
      <c r="C98" s="118"/>
      <c r="D98" s="112"/>
      <c r="E98" s="112"/>
      <c r="F98" s="118"/>
      <c r="G98" s="445"/>
      <c r="H98" s="118"/>
      <c r="I98" s="428"/>
      <c r="J98" s="446"/>
      <c r="K98" s="446"/>
      <c r="L98" s="447"/>
      <c r="M98" s="428"/>
      <c r="N98" s="447"/>
      <c r="O98" s="139"/>
      <c r="P98" s="139"/>
      <c r="Q98" s="428"/>
      <c r="R98" s="428"/>
      <c r="S98" s="428"/>
      <c r="T98" s="428"/>
      <c r="U98" s="448"/>
      <c r="V98" s="437"/>
    </row>
    <row r="99" spans="1:23" x14ac:dyDescent="0.35">
      <c r="A99" s="1390"/>
      <c r="B99" s="770">
        <v>4</v>
      </c>
      <c r="C99" s="118"/>
      <c r="D99" s="112"/>
      <c r="E99" s="112"/>
      <c r="F99" s="118"/>
      <c r="G99" s="445"/>
      <c r="H99" s="118"/>
      <c r="I99" s="428"/>
      <c r="J99" s="446"/>
      <c r="K99" s="446"/>
      <c r="L99" s="447"/>
      <c r="M99" s="428"/>
      <c r="N99" s="447"/>
      <c r="O99" s="139"/>
      <c r="P99" s="139"/>
      <c r="Q99" s="428"/>
      <c r="R99" s="428"/>
      <c r="S99" s="428"/>
      <c r="T99" s="428"/>
      <c r="U99" s="448"/>
      <c r="V99" s="437"/>
    </row>
    <row r="100" spans="1:23" x14ac:dyDescent="0.35">
      <c r="A100" s="1390"/>
      <c r="B100" s="770">
        <v>5</v>
      </c>
      <c r="C100" s="118"/>
      <c r="D100" s="112"/>
      <c r="E100" s="112"/>
      <c r="F100" s="118"/>
      <c r="G100" s="445"/>
      <c r="H100" s="118"/>
      <c r="I100" s="428"/>
      <c r="J100" s="446"/>
      <c r="K100" s="446"/>
      <c r="L100" s="447"/>
      <c r="M100" s="428"/>
      <c r="N100" s="447"/>
      <c r="O100" s="139"/>
      <c r="P100" s="139"/>
      <c r="Q100" s="428"/>
      <c r="R100" s="428"/>
      <c r="S100" s="428"/>
      <c r="T100" s="428"/>
      <c r="U100" s="448"/>
      <c r="V100" s="437"/>
    </row>
    <row r="101" spans="1:23" x14ac:dyDescent="0.35">
      <c r="A101" s="1390"/>
      <c r="B101" s="770">
        <v>6</v>
      </c>
      <c r="C101" s="118"/>
      <c r="D101" s="112"/>
      <c r="E101" s="112"/>
      <c r="F101" s="118"/>
      <c r="G101" s="445"/>
      <c r="H101" s="118"/>
      <c r="I101" s="428"/>
      <c r="J101" s="446"/>
      <c r="K101" s="446"/>
      <c r="L101" s="447"/>
      <c r="M101" s="428"/>
      <c r="N101" s="447"/>
      <c r="O101" s="139"/>
      <c r="P101" s="139"/>
      <c r="Q101" s="428"/>
      <c r="R101" s="428"/>
      <c r="S101" s="428"/>
      <c r="T101" s="428"/>
      <c r="U101" s="448"/>
      <c r="V101" s="437"/>
    </row>
    <row r="102" spans="1:23" x14ac:dyDescent="0.35">
      <c r="A102" s="1390"/>
      <c r="B102" s="770">
        <v>7</v>
      </c>
      <c r="C102" s="118"/>
      <c r="D102" s="112"/>
      <c r="E102" s="112"/>
      <c r="F102" s="118"/>
      <c r="G102" s="445"/>
      <c r="H102" s="118"/>
      <c r="I102" s="428"/>
      <c r="J102" s="446"/>
      <c r="K102" s="446"/>
      <c r="L102" s="447"/>
      <c r="M102" s="428"/>
      <c r="N102" s="447"/>
      <c r="O102" s="139"/>
      <c r="P102" s="139"/>
      <c r="Q102" s="428"/>
      <c r="R102" s="428"/>
      <c r="S102" s="428"/>
      <c r="T102" s="428"/>
      <c r="U102" s="448"/>
      <c r="V102" s="437"/>
    </row>
    <row r="103" spans="1:23" x14ac:dyDescent="0.35">
      <c r="A103" s="1390"/>
      <c r="B103" s="770">
        <v>8</v>
      </c>
      <c r="C103" s="118"/>
      <c r="D103" s="112"/>
      <c r="E103" s="112"/>
      <c r="F103" s="118"/>
      <c r="G103" s="445"/>
      <c r="H103" s="118"/>
      <c r="I103" s="428"/>
      <c r="J103" s="446"/>
      <c r="K103" s="446"/>
      <c r="L103" s="447"/>
      <c r="M103" s="428"/>
      <c r="N103" s="447"/>
      <c r="O103" s="139"/>
      <c r="P103" s="139"/>
      <c r="Q103" s="428"/>
      <c r="R103" s="428"/>
      <c r="S103" s="428"/>
      <c r="T103" s="428"/>
      <c r="U103" s="448"/>
      <c r="V103" s="437"/>
    </row>
    <row r="104" spans="1:23" x14ac:dyDescent="0.35">
      <c r="A104" s="1390"/>
      <c r="B104" s="770">
        <v>9</v>
      </c>
      <c r="C104" s="118"/>
      <c r="D104" s="112"/>
      <c r="E104" s="112"/>
      <c r="F104" s="118"/>
      <c r="G104" s="445"/>
      <c r="H104" s="118"/>
      <c r="I104" s="428"/>
      <c r="J104" s="446"/>
      <c r="K104" s="446"/>
      <c r="L104" s="447"/>
      <c r="M104" s="428"/>
      <c r="N104" s="447"/>
      <c r="O104" s="139"/>
      <c r="P104" s="139"/>
      <c r="Q104" s="428"/>
      <c r="R104" s="428"/>
      <c r="S104" s="428"/>
      <c r="T104" s="428"/>
      <c r="U104" s="448"/>
      <c r="V104" s="437"/>
    </row>
    <row r="105" spans="1:23" ht="15" thickBot="1" x14ac:dyDescent="0.4">
      <c r="A105" s="1391"/>
      <c r="B105" s="771">
        <v>10</v>
      </c>
      <c r="C105" s="132"/>
      <c r="D105" s="131"/>
      <c r="E105" s="131"/>
      <c r="F105" s="132"/>
      <c r="G105" s="449"/>
      <c r="H105" s="132"/>
      <c r="I105" s="450"/>
      <c r="J105" s="451"/>
      <c r="K105" s="451"/>
      <c r="L105" s="452"/>
      <c r="M105" s="450"/>
      <c r="N105" s="452"/>
      <c r="O105" s="140"/>
      <c r="P105" s="140"/>
      <c r="Q105" s="450"/>
      <c r="R105" s="450"/>
      <c r="S105" s="450"/>
      <c r="T105" s="450"/>
      <c r="U105" s="453"/>
      <c r="V105" s="437"/>
    </row>
    <row r="106" spans="1:23" ht="25" thickBot="1" x14ac:dyDescent="0.4">
      <c r="A106" s="564"/>
      <c r="C106" s="565"/>
      <c r="D106" s="566"/>
      <c r="E106" s="424" t="s">
        <v>331</v>
      </c>
      <c r="F106" s="425">
        <f>COUNTA(F96:F105)</f>
        <v>0</v>
      </c>
      <c r="G106" s="426">
        <f>COUNTA(G96:G105)</f>
        <v>0</v>
      </c>
      <c r="H106" s="565"/>
      <c r="I106" s="431"/>
      <c r="J106" s="567"/>
      <c r="K106" s="567"/>
      <c r="L106" s="568"/>
      <c r="M106" s="1354" t="s">
        <v>563</v>
      </c>
      <c r="N106" s="1355"/>
      <c r="O106" s="747">
        <f>SUM(O96:O105)</f>
        <v>0</v>
      </c>
      <c r="P106" s="748">
        <f>SUM(P96:P105)</f>
        <v>0</v>
      </c>
      <c r="Q106" s="431"/>
      <c r="S106" s="113"/>
      <c r="T106" s="117"/>
      <c r="U106" s="531"/>
      <c r="V106" s="455"/>
      <c r="W106" s="454"/>
    </row>
    <row r="107" spans="1:23" ht="15" thickBot="1" x14ac:dyDescent="0.4">
      <c r="A107" s="456"/>
      <c r="B107" s="457"/>
      <c r="C107" s="407"/>
      <c r="D107" s="407"/>
      <c r="E107" s="407"/>
      <c r="F107" s="457"/>
      <c r="G107" s="407"/>
      <c r="H107" s="407"/>
      <c r="I107" s="457"/>
      <c r="J107" s="457"/>
      <c r="K107" s="457"/>
      <c r="L107" s="407"/>
      <c r="M107" s="407"/>
      <c r="N107" s="407"/>
      <c r="O107" s="407"/>
      <c r="P107" s="407"/>
      <c r="Q107" s="407"/>
      <c r="R107" s="407"/>
      <c r="S107" s="407"/>
      <c r="T107" s="458"/>
      <c r="U107" s="407"/>
      <c r="V107" s="459"/>
    </row>
    <row r="108" spans="1:23" ht="15" thickBot="1" x14ac:dyDescent="0.4">
      <c r="A108" s="432"/>
      <c r="B108" s="433"/>
      <c r="C108" s="434"/>
      <c r="D108" s="434"/>
      <c r="E108" s="434"/>
      <c r="F108" s="433"/>
      <c r="G108" s="434"/>
      <c r="H108" s="434"/>
      <c r="I108" s="433"/>
      <c r="J108" s="433"/>
      <c r="K108" s="433"/>
      <c r="L108" s="434"/>
      <c r="M108" s="434"/>
      <c r="N108" s="434"/>
      <c r="O108" s="434"/>
      <c r="P108" s="434"/>
      <c r="Q108" s="434"/>
      <c r="R108" s="434"/>
      <c r="S108" s="434"/>
      <c r="T108" s="434"/>
      <c r="U108" s="434"/>
      <c r="V108" s="435"/>
    </row>
    <row r="109" spans="1:23" ht="28.5" customHeight="1" thickBot="1" x14ac:dyDescent="0.4">
      <c r="A109" s="761" t="s">
        <v>9</v>
      </c>
      <c r="B109" s="1317" t="s">
        <v>654</v>
      </c>
      <c r="C109" s="1318"/>
      <c r="E109" s="1387" t="s">
        <v>294</v>
      </c>
      <c r="F109" s="1388"/>
      <c r="G109" s="1315">
        <f>VLOOKUP(B109,'Urbano.Piano inv. forn'!$D$86:$H$115,3,FALSE)</f>
        <v>0</v>
      </c>
      <c r="H109" s="1316"/>
      <c r="I109" s="104"/>
      <c r="J109" s="1387" t="s">
        <v>295</v>
      </c>
      <c r="K109" s="1389"/>
      <c r="L109" s="1388"/>
      <c r="M109" s="1315">
        <f>VLOOKUP(B109,'Urbano.Piano inv. forn'!$D$86:$H$115,4,FALSE)</f>
        <v>0</v>
      </c>
      <c r="N109" s="1316"/>
      <c r="P109" s="772" t="s">
        <v>296</v>
      </c>
      <c r="Q109" s="436"/>
      <c r="S109" s="774" t="s">
        <v>297</v>
      </c>
      <c r="T109" s="1171"/>
      <c r="U109" s="1173"/>
      <c r="V109" s="437"/>
    </row>
    <row r="110" spans="1:23" ht="13.5" customHeight="1" thickBot="1" x14ac:dyDescent="0.4">
      <c r="A110" s="133"/>
      <c r="B110" s="114"/>
      <c r="C110" s="114"/>
      <c r="E110" s="115"/>
      <c r="F110" s="115"/>
      <c r="G110" s="116"/>
      <c r="H110" s="116"/>
      <c r="I110" s="104"/>
      <c r="J110" s="115"/>
      <c r="K110" s="115"/>
      <c r="L110" s="115"/>
      <c r="M110" s="116"/>
      <c r="N110" s="116"/>
      <c r="P110" s="117"/>
      <c r="S110" s="113"/>
      <c r="T110" s="431"/>
      <c r="V110" s="134"/>
      <c r="W110" s="431"/>
    </row>
    <row r="111" spans="1:23" ht="33.75" customHeight="1" thickBot="1" x14ac:dyDescent="0.4">
      <c r="A111" s="1381" t="s">
        <v>298</v>
      </c>
      <c r="B111" s="1382"/>
      <c r="C111" s="1382"/>
      <c r="D111" s="1383"/>
      <c r="E111" s="1346">
        <f>VLOOKUP(B109,'Urbano.Piano inv. forn'!$D$86:$V$115,17,FALSE)</f>
        <v>0</v>
      </c>
      <c r="F111" s="1347"/>
      <c r="G111" s="1347"/>
      <c r="H111" s="1348"/>
      <c r="I111" s="104"/>
      <c r="J111" s="1381" t="s">
        <v>53</v>
      </c>
      <c r="K111" s="1384"/>
      <c r="L111" s="1382"/>
      <c r="M111" s="1346">
        <f>VLOOKUP(B109,'Urbano.Piano inv. forn'!$D$86:$V$115,19,FALSE)</f>
        <v>0</v>
      </c>
      <c r="N111" s="1348"/>
      <c r="O111" s="130"/>
      <c r="P111" s="773" t="s">
        <v>299</v>
      </c>
      <c r="Q111" s="135">
        <f>M111+E111</f>
        <v>0</v>
      </c>
      <c r="S111" s="774" t="s">
        <v>300</v>
      </c>
      <c r="T111" s="1171"/>
      <c r="U111" s="1173"/>
      <c r="V111" s="134"/>
      <c r="W111" s="431"/>
    </row>
    <row r="112" spans="1:23" ht="33.75" customHeight="1" thickBot="1" x14ac:dyDescent="0.4">
      <c r="A112" s="136"/>
      <c r="B112" s="137"/>
      <c r="C112" s="137"/>
      <c r="D112" s="137"/>
      <c r="E112" s="138"/>
      <c r="F112" s="138"/>
      <c r="G112" s="138"/>
      <c r="H112" s="138"/>
      <c r="I112" s="104"/>
      <c r="J112" s="115"/>
      <c r="K112" s="115"/>
      <c r="L112" s="115"/>
      <c r="M112" s="138"/>
      <c r="N112" s="138"/>
      <c r="O112" s="130"/>
      <c r="P112" s="113"/>
      <c r="Q112" s="130"/>
      <c r="S112" s="113"/>
      <c r="T112" s="114"/>
      <c r="U112" s="114"/>
      <c r="V112" s="134"/>
      <c r="W112" s="431"/>
    </row>
    <row r="113" spans="1:92" s="767" customFormat="1" ht="72" customHeight="1" x14ac:dyDescent="0.35">
      <c r="A113" s="1369" t="s">
        <v>301</v>
      </c>
      <c r="B113" s="1371" t="s">
        <v>302</v>
      </c>
      <c r="C113" s="1371" t="s">
        <v>303</v>
      </c>
      <c r="D113" s="764" t="s">
        <v>304</v>
      </c>
      <c r="E113" s="762" t="s">
        <v>305</v>
      </c>
      <c r="F113" s="764" t="s">
        <v>306</v>
      </c>
      <c r="G113" s="764" t="s">
        <v>307</v>
      </c>
      <c r="H113" s="765" t="s">
        <v>268</v>
      </c>
      <c r="I113" s="765" t="s">
        <v>308</v>
      </c>
      <c r="J113" s="765" t="s">
        <v>309</v>
      </c>
      <c r="K113" s="765" t="s">
        <v>818</v>
      </c>
      <c r="L113" s="765" t="s">
        <v>310</v>
      </c>
      <c r="M113" s="765" t="s">
        <v>311</v>
      </c>
      <c r="N113" s="765" t="s">
        <v>312</v>
      </c>
      <c r="O113" s="765" t="s">
        <v>313</v>
      </c>
      <c r="P113" s="765" t="s">
        <v>314</v>
      </c>
      <c r="Q113" s="765" t="s">
        <v>315</v>
      </c>
      <c r="R113" s="765" t="s">
        <v>316</v>
      </c>
      <c r="S113" s="765" t="s">
        <v>317</v>
      </c>
      <c r="T113" s="765" t="s">
        <v>819</v>
      </c>
      <c r="U113" s="766" t="s">
        <v>319</v>
      </c>
      <c r="V113" s="438"/>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c r="BT113" s="166"/>
      <c r="BU113" s="166"/>
      <c r="BV113" s="166"/>
      <c r="BW113" s="166"/>
      <c r="BX113" s="166"/>
      <c r="BY113" s="166"/>
      <c r="BZ113" s="166"/>
      <c r="CA113" s="166"/>
      <c r="CB113" s="166"/>
      <c r="CC113" s="166"/>
      <c r="CD113" s="166"/>
      <c r="CE113" s="166"/>
      <c r="CF113" s="166"/>
      <c r="CG113" s="166"/>
      <c r="CH113" s="166"/>
      <c r="CI113" s="166"/>
      <c r="CJ113" s="166"/>
      <c r="CK113" s="166"/>
      <c r="CL113" s="166"/>
      <c r="CM113" s="166"/>
      <c r="CN113" s="166"/>
    </row>
    <row r="114" spans="1:92" s="767" customFormat="1" ht="28.5" customHeight="1" thickBot="1" x14ac:dyDescent="0.4">
      <c r="A114" s="1385"/>
      <c r="B114" s="1386"/>
      <c r="C114" s="1386"/>
      <c r="D114" s="763" t="s">
        <v>320</v>
      </c>
      <c r="E114" s="763" t="s">
        <v>321</v>
      </c>
      <c r="F114" s="763" t="s">
        <v>322</v>
      </c>
      <c r="G114" s="763" t="s">
        <v>322</v>
      </c>
      <c r="H114" s="763" t="s">
        <v>824</v>
      </c>
      <c r="I114" s="763" t="s">
        <v>29</v>
      </c>
      <c r="J114" s="763" t="s">
        <v>323</v>
      </c>
      <c r="K114" s="763" t="s">
        <v>324</v>
      </c>
      <c r="L114" s="763" t="s">
        <v>324</v>
      </c>
      <c r="M114" s="763" t="s">
        <v>325</v>
      </c>
      <c r="N114" s="763" t="s">
        <v>324</v>
      </c>
      <c r="O114" s="763" t="s">
        <v>326</v>
      </c>
      <c r="P114" s="763" t="s">
        <v>820</v>
      </c>
      <c r="Q114" s="763" t="s">
        <v>327</v>
      </c>
      <c r="R114" s="763" t="s">
        <v>328</v>
      </c>
      <c r="S114" s="763" t="s">
        <v>329</v>
      </c>
      <c r="T114" s="763" t="s">
        <v>329</v>
      </c>
      <c r="U114" s="768"/>
      <c r="V114" s="438"/>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c r="BT114" s="166"/>
      <c r="BU114" s="166"/>
      <c r="BV114" s="166"/>
      <c r="BW114" s="166"/>
      <c r="BX114" s="166"/>
      <c r="BY114" s="166"/>
      <c r="BZ114" s="166"/>
      <c r="CA114" s="166"/>
      <c r="CB114" s="166"/>
      <c r="CC114" s="166"/>
      <c r="CD114" s="166"/>
      <c r="CE114" s="166"/>
      <c r="CF114" s="166"/>
      <c r="CG114" s="166"/>
      <c r="CH114" s="166"/>
      <c r="CI114" s="166"/>
      <c r="CJ114" s="166"/>
      <c r="CK114" s="166"/>
      <c r="CL114" s="166"/>
      <c r="CM114" s="166"/>
      <c r="CN114" s="166"/>
    </row>
    <row r="115" spans="1:92" ht="15" customHeight="1" x14ac:dyDescent="0.35">
      <c r="A115" s="1390" t="str">
        <f>B109</f>
        <v>urb. ibr_m.3</v>
      </c>
      <c r="B115" s="769">
        <v>1</v>
      </c>
      <c r="C115" s="185"/>
      <c r="D115" s="119"/>
      <c r="E115" s="119"/>
      <c r="F115" s="185"/>
      <c r="G115" s="440"/>
      <c r="H115" s="120"/>
      <c r="I115" s="441"/>
      <c r="J115" s="442"/>
      <c r="K115" s="442"/>
      <c r="L115" s="443"/>
      <c r="M115" s="441"/>
      <c r="N115" s="443"/>
      <c r="O115" s="148"/>
      <c r="P115" s="148"/>
      <c r="Q115" s="441"/>
      <c r="R115" s="441"/>
      <c r="S115" s="441"/>
      <c r="T115" s="441"/>
      <c r="U115" s="444"/>
      <c r="V115" s="437"/>
    </row>
    <row r="116" spans="1:92" x14ac:dyDescent="0.35">
      <c r="A116" s="1390"/>
      <c r="B116" s="770">
        <v>2</v>
      </c>
      <c r="C116" s="118"/>
      <c r="D116" s="112"/>
      <c r="E116" s="112"/>
      <c r="F116" s="118"/>
      <c r="G116" s="445"/>
      <c r="H116" s="118"/>
      <c r="I116" s="428"/>
      <c r="J116" s="446"/>
      <c r="K116" s="446"/>
      <c r="L116" s="447"/>
      <c r="M116" s="428"/>
      <c r="N116" s="447"/>
      <c r="O116" s="139"/>
      <c r="P116" s="139"/>
      <c r="Q116" s="428"/>
      <c r="R116" s="428" t="s">
        <v>330</v>
      </c>
      <c r="S116" s="428"/>
      <c r="T116" s="428"/>
      <c r="U116" s="448"/>
      <c r="V116" s="437"/>
    </row>
    <row r="117" spans="1:92" x14ac:dyDescent="0.35">
      <c r="A117" s="1390"/>
      <c r="B117" s="770">
        <v>3</v>
      </c>
      <c r="C117" s="118"/>
      <c r="D117" s="112"/>
      <c r="E117" s="112"/>
      <c r="F117" s="118"/>
      <c r="G117" s="445"/>
      <c r="H117" s="118"/>
      <c r="I117" s="428"/>
      <c r="J117" s="446"/>
      <c r="K117" s="446"/>
      <c r="L117" s="447"/>
      <c r="M117" s="428"/>
      <c r="N117" s="447"/>
      <c r="O117" s="139"/>
      <c r="P117" s="139"/>
      <c r="Q117" s="428"/>
      <c r="R117" s="428"/>
      <c r="S117" s="428"/>
      <c r="T117" s="428"/>
      <c r="U117" s="448"/>
      <c r="V117" s="437"/>
    </row>
    <row r="118" spans="1:92" x14ac:dyDescent="0.35">
      <c r="A118" s="1390"/>
      <c r="B118" s="770">
        <v>4</v>
      </c>
      <c r="C118" s="118"/>
      <c r="D118" s="112"/>
      <c r="E118" s="112"/>
      <c r="F118" s="118"/>
      <c r="G118" s="445"/>
      <c r="H118" s="118"/>
      <c r="I118" s="428"/>
      <c r="J118" s="446"/>
      <c r="K118" s="446"/>
      <c r="L118" s="447"/>
      <c r="M118" s="428"/>
      <c r="N118" s="447"/>
      <c r="O118" s="139"/>
      <c r="P118" s="139"/>
      <c r="Q118" s="428"/>
      <c r="R118" s="428"/>
      <c r="S118" s="428"/>
      <c r="T118" s="428"/>
      <c r="U118" s="448"/>
      <c r="V118" s="437"/>
    </row>
    <row r="119" spans="1:92" x14ac:dyDescent="0.35">
      <c r="A119" s="1390"/>
      <c r="B119" s="770">
        <v>5</v>
      </c>
      <c r="C119" s="118"/>
      <c r="D119" s="112"/>
      <c r="E119" s="112"/>
      <c r="F119" s="118"/>
      <c r="G119" s="445"/>
      <c r="H119" s="118"/>
      <c r="I119" s="428"/>
      <c r="J119" s="446"/>
      <c r="K119" s="446"/>
      <c r="L119" s="447"/>
      <c r="M119" s="428"/>
      <c r="N119" s="447"/>
      <c r="O119" s="139"/>
      <c r="P119" s="139"/>
      <c r="Q119" s="428"/>
      <c r="R119" s="428"/>
      <c r="S119" s="428"/>
      <c r="T119" s="428"/>
      <c r="U119" s="448"/>
      <c r="V119" s="437"/>
    </row>
    <row r="120" spans="1:92" x14ac:dyDescent="0.35">
      <c r="A120" s="1390"/>
      <c r="B120" s="770">
        <v>6</v>
      </c>
      <c r="C120" s="118"/>
      <c r="D120" s="112"/>
      <c r="E120" s="112"/>
      <c r="F120" s="118"/>
      <c r="G120" s="445"/>
      <c r="H120" s="118"/>
      <c r="I120" s="428"/>
      <c r="J120" s="446"/>
      <c r="K120" s="446"/>
      <c r="L120" s="447"/>
      <c r="M120" s="428"/>
      <c r="N120" s="447"/>
      <c r="O120" s="139"/>
      <c r="P120" s="139"/>
      <c r="Q120" s="428"/>
      <c r="R120" s="428"/>
      <c r="S120" s="428"/>
      <c r="T120" s="428"/>
      <c r="U120" s="448"/>
      <c r="V120" s="437"/>
    </row>
    <row r="121" spans="1:92" x14ac:dyDescent="0.35">
      <c r="A121" s="1390"/>
      <c r="B121" s="770">
        <v>7</v>
      </c>
      <c r="C121" s="118"/>
      <c r="D121" s="112"/>
      <c r="E121" s="112"/>
      <c r="F121" s="118"/>
      <c r="G121" s="445"/>
      <c r="H121" s="118"/>
      <c r="I121" s="428"/>
      <c r="J121" s="446"/>
      <c r="K121" s="446"/>
      <c r="L121" s="447"/>
      <c r="M121" s="428"/>
      <c r="N121" s="447"/>
      <c r="O121" s="139"/>
      <c r="P121" s="139"/>
      <c r="Q121" s="428"/>
      <c r="R121" s="428"/>
      <c r="S121" s="428"/>
      <c r="T121" s="428"/>
      <c r="U121" s="448"/>
      <c r="V121" s="437"/>
    </row>
    <row r="122" spans="1:92" x14ac:dyDescent="0.35">
      <c r="A122" s="1390"/>
      <c r="B122" s="770">
        <v>8</v>
      </c>
      <c r="C122" s="118"/>
      <c r="D122" s="112"/>
      <c r="E122" s="112"/>
      <c r="F122" s="118"/>
      <c r="G122" s="445"/>
      <c r="H122" s="118"/>
      <c r="I122" s="428"/>
      <c r="J122" s="446"/>
      <c r="K122" s="446"/>
      <c r="L122" s="447"/>
      <c r="M122" s="428"/>
      <c r="N122" s="447"/>
      <c r="O122" s="139"/>
      <c r="P122" s="139"/>
      <c r="Q122" s="428"/>
      <c r="R122" s="428"/>
      <c r="S122" s="428"/>
      <c r="T122" s="428"/>
      <c r="U122" s="448"/>
      <c r="V122" s="437"/>
    </row>
    <row r="123" spans="1:92" x14ac:dyDescent="0.35">
      <c r="A123" s="1390"/>
      <c r="B123" s="770">
        <v>9</v>
      </c>
      <c r="C123" s="118"/>
      <c r="D123" s="112"/>
      <c r="E123" s="112"/>
      <c r="F123" s="118"/>
      <c r="G123" s="445"/>
      <c r="H123" s="118"/>
      <c r="I123" s="428"/>
      <c r="J123" s="446"/>
      <c r="K123" s="446"/>
      <c r="L123" s="447"/>
      <c r="M123" s="428"/>
      <c r="N123" s="447"/>
      <c r="O123" s="139"/>
      <c r="P123" s="139"/>
      <c r="Q123" s="428"/>
      <c r="R123" s="428"/>
      <c r="S123" s="428"/>
      <c r="T123" s="428"/>
      <c r="U123" s="448"/>
      <c r="V123" s="437"/>
    </row>
    <row r="124" spans="1:92" ht="15" thickBot="1" x14ac:dyDescent="0.4">
      <c r="A124" s="1391"/>
      <c r="B124" s="771">
        <v>10</v>
      </c>
      <c r="C124" s="132"/>
      <c r="D124" s="131"/>
      <c r="E124" s="131"/>
      <c r="F124" s="132"/>
      <c r="G124" s="449"/>
      <c r="H124" s="132"/>
      <c r="I124" s="450"/>
      <c r="J124" s="451"/>
      <c r="K124" s="451"/>
      <c r="L124" s="452"/>
      <c r="M124" s="450"/>
      <c r="N124" s="452"/>
      <c r="O124" s="140"/>
      <c r="P124" s="140"/>
      <c r="Q124" s="450"/>
      <c r="R124" s="450"/>
      <c r="S124" s="450"/>
      <c r="T124" s="450"/>
      <c r="U124" s="453"/>
      <c r="V124" s="437"/>
    </row>
    <row r="125" spans="1:92" ht="25" thickBot="1" x14ac:dyDescent="0.4">
      <c r="A125" s="564"/>
      <c r="C125" s="565"/>
      <c r="D125" s="566"/>
      <c r="E125" s="424" t="s">
        <v>331</v>
      </c>
      <c r="F125" s="425">
        <f>COUNTA(F115:F124)</f>
        <v>0</v>
      </c>
      <c r="G125" s="426">
        <f>COUNTA(G115:G124)</f>
        <v>0</v>
      </c>
      <c r="H125" s="565"/>
      <c r="I125" s="431"/>
      <c r="J125" s="567"/>
      <c r="K125" s="567"/>
      <c r="L125" s="568"/>
      <c r="M125" s="1354" t="s">
        <v>563</v>
      </c>
      <c r="N125" s="1355"/>
      <c r="O125" s="747">
        <f>SUM(O115:O124)</f>
        <v>0</v>
      </c>
      <c r="P125" s="748">
        <f>SUM(P115:P124)</f>
        <v>0</v>
      </c>
      <c r="Q125" s="431"/>
      <c r="S125" s="113"/>
      <c r="T125" s="117"/>
      <c r="U125" s="531"/>
      <c r="V125" s="455"/>
      <c r="W125" s="454"/>
    </row>
    <row r="126" spans="1:92" ht="15" thickBot="1" x14ac:dyDescent="0.4">
      <c r="A126" s="456"/>
      <c r="B126" s="457"/>
      <c r="C126" s="407"/>
      <c r="D126" s="407"/>
      <c r="E126" s="407"/>
      <c r="F126" s="457"/>
      <c r="G126" s="407"/>
      <c r="H126" s="407"/>
      <c r="I126" s="457"/>
      <c r="J126" s="457"/>
      <c r="K126" s="457"/>
      <c r="L126" s="407"/>
      <c r="M126" s="407"/>
      <c r="N126" s="407"/>
      <c r="O126" s="407"/>
      <c r="P126" s="407"/>
      <c r="Q126" s="407"/>
      <c r="R126" s="407"/>
      <c r="S126" s="407"/>
      <c r="T126" s="458"/>
      <c r="U126" s="407"/>
      <c r="V126" s="459"/>
    </row>
    <row r="127" spans="1:92" ht="15" thickBot="1" x14ac:dyDescent="0.4">
      <c r="A127" s="432"/>
      <c r="B127" s="433"/>
      <c r="C127" s="434"/>
      <c r="D127" s="434"/>
      <c r="E127" s="434"/>
      <c r="F127" s="433"/>
      <c r="G127" s="434"/>
      <c r="H127" s="434"/>
      <c r="I127" s="433"/>
      <c r="J127" s="433"/>
      <c r="K127" s="433"/>
      <c r="L127" s="434"/>
      <c r="M127" s="434"/>
      <c r="N127" s="434"/>
      <c r="O127" s="434"/>
      <c r="P127" s="434"/>
      <c r="Q127" s="434"/>
      <c r="R127" s="434"/>
      <c r="S127" s="434"/>
      <c r="T127" s="434"/>
      <c r="U127" s="434"/>
      <c r="V127" s="435"/>
    </row>
    <row r="128" spans="1:92" ht="28.5" customHeight="1" thickBot="1" x14ac:dyDescent="0.4">
      <c r="A128" s="761" t="s">
        <v>9</v>
      </c>
      <c r="B128" s="1317" t="s">
        <v>654</v>
      </c>
      <c r="C128" s="1318"/>
      <c r="E128" s="1387" t="s">
        <v>294</v>
      </c>
      <c r="F128" s="1388"/>
      <c r="G128" s="1315">
        <f>VLOOKUP(B128,'Urbano.Piano inv. forn'!$D$86:$H$115,3,FALSE)</f>
        <v>0</v>
      </c>
      <c r="H128" s="1316"/>
      <c r="I128" s="104"/>
      <c r="J128" s="1387" t="s">
        <v>295</v>
      </c>
      <c r="K128" s="1389"/>
      <c r="L128" s="1388"/>
      <c r="M128" s="1315">
        <f>VLOOKUP(B128,'Urbano.Piano inv. forn'!$D$86:$H$115,4,FALSE)</f>
        <v>0</v>
      </c>
      <c r="N128" s="1316"/>
      <c r="P128" s="772" t="s">
        <v>296</v>
      </c>
      <c r="Q128" s="436"/>
      <c r="S128" s="774" t="s">
        <v>297</v>
      </c>
      <c r="T128" s="1171"/>
      <c r="U128" s="1173"/>
      <c r="V128" s="437"/>
    </row>
    <row r="129" spans="1:92" ht="13.5" customHeight="1" thickBot="1" x14ac:dyDescent="0.4">
      <c r="A129" s="133"/>
      <c r="B129" s="114"/>
      <c r="C129" s="114"/>
      <c r="E129" s="115"/>
      <c r="F129" s="115"/>
      <c r="G129" s="116"/>
      <c r="H129" s="116"/>
      <c r="I129" s="104"/>
      <c r="J129" s="115"/>
      <c r="K129" s="115"/>
      <c r="L129" s="115"/>
      <c r="M129" s="116"/>
      <c r="N129" s="116"/>
      <c r="P129" s="117"/>
      <c r="S129" s="113"/>
      <c r="T129" s="431"/>
      <c r="V129" s="134"/>
      <c r="W129" s="431"/>
    </row>
    <row r="130" spans="1:92" ht="33.75" customHeight="1" thickBot="1" x14ac:dyDescent="0.4">
      <c r="A130" s="1381" t="s">
        <v>298</v>
      </c>
      <c r="B130" s="1382"/>
      <c r="C130" s="1382"/>
      <c r="D130" s="1383"/>
      <c r="E130" s="1346">
        <f>VLOOKUP(B128,'Urbano.Piano inv. forn'!$D$86:$V$115,17,FALSE)</f>
        <v>0</v>
      </c>
      <c r="F130" s="1347"/>
      <c r="G130" s="1347"/>
      <c r="H130" s="1348"/>
      <c r="I130" s="104"/>
      <c r="J130" s="1381" t="s">
        <v>53</v>
      </c>
      <c r="K130" s="1384"/>
      <c r="L130" s="1382"/>
      <c r="M130" s="1346">
        <f>VLOOKUP(B128,'Urbano.Piano inv. forn'!$D$86:$V$115,19,FALSE)</f>
        <v>0</v>
      </c>
      <c r="N130" s="1348"/>
      <c r="O130" s="130"/>
      <c r="P130" s="773" t="s">
        <v>299</v>
      </c>
      <c r="Q130" s="135">
        <f>M130+E130</f>
        <v>0</v>
      </c>
      <c r="S130" s="774" t="s">
        <v>300</v>
      </c>
      <c r="T130" s="1171"/>
      <c r="U130" s="1173"/>
      <c r="V130" s="134"/>
      <c r="W130" s="431"/>
    </row>
    <row r="131" spans="1:92" ht="33.75" customHeight="1" thickBot="1" x14ac:dyDescent="0.4">
      <c r="A131" s="136"/>
      <c r="B131" s="137"/>
      <c r="C131" s="137"/>
      <c r="D131" s="137"/>
      <c r="E131" s="138"/>
      <c r="F131" s="138"/>
      <c r="G131" s="138"/>
      <c r="H131" s="138"/>
      <c r="I131" s="104"/>
      <c r="J131" s="115"/>
      <c r="K131" s="115"/>
      <c r="L131" s="115"/>
      <c r="M131" s="138"/>
      <c r="N131" s="138"/>
      <c r="O131" s="130"/>
      <c r="P131" s="113"/>
      <c r="Q131" s="130"/>
      <c r="S131" s="113"/>
      <c r="T131" s="114"/>
      <c r="U131" s="114"/>
      <c r="V131" s="134"/>
      <c r="W131" s="431"/>
    </row>
    <row r="132" spans="1:92" s="767" customFormat="1" ht="72" customHeight="1" x14ac:dyDescent="0.35">
      <c r="A132" s="1369" t="s">
        <v>301</v>
      </c>
      <c r="B132" s="1371" t="s">
        <v>302</v>
      </c>
      <c r="C132" s="1371" t="s">
        <v>303</v>
      </c>
      <c r="D132" s="764" t="s">
        <v>304</v>
      </c>
      <c r="E132" s="762" t="s">
        <v>305</v>
      </c>
      <c r="F132" s="764" t="s">
        <v>306</v>
      </c>
      <c r="G132" s="764" t="s">
        <v>307</v>
      </c>
      <c r="H132" s="765" t="s">
        <v>268</v>
      </c>
      <c r="I132" s="765" t="s">
        <v>308</v>
      </c>
      <c r="J132" s="765" t="s">
        <v>309</v>
      </c>
      <c r="K132" s="765" t="s">
        <v>818</v>
      </c>
      <c r="L132" s="765" t="s">
        <v>310</v>
      </c>
      <c r="M132" s="765" t="s">
        <v>311</v>
      </c>
      <c r="N132" s="765" t="s">
        <v>312</v>
      </c>
      <c r="O132" s="765" t="s">
        <v>313</v>
      </c>
      <c r="P132" s="765" t="s">
        <v>314</v>
      </c>
      <c r="Q132" s="765" t="s">
        <v>315</v>
      </c>
      <c r="R132" s="765" t="s">
        <v>316</v>
      </c>
      <c r="S132" s="765" t="s">
        <v>317</v>
      </c>
      <c r="T132" s="765" t="s">
        <v>819</v>
      </c>
      <c r="U132" s="766" t="s">
        <v>319</v>
      </c>
      <c r="V132" s="438"/>
      <c r="W132" s="166"/>
      <c r="X132" s="166"/>
      <c r="Y132" s="166"/>
      <c r="Z132" s="166"/>
      <c r="AA132" s="166"/>
      <c r="AB132" s="166"/>
      <c r="AC132" s="166"/>
      <c r="AD132" s="166"/>
      <c r="AE132" s="166"/>
      <c r="AF132" s="166"/>
      <c r="AG132" s="166"/>
      <c r="AH132" s="166"/>
      <c r="AI132" s="166"/>
      <c r="AJ132" s="166"/>
      <c r="AK132" s="166"/>
      <c r="AL132" s="166"/>
      <c r="AM132" s="166"/>
      <c r="AN132" s="166"/>
      <c r="AO132" s="166"/>
      <c r="AP132" s="166"/>
      <c r="AQ132" s="166"/>
      <c r="AR132" s="166"/>
      <c r="AS132" s="166"/>
      <c r="AT132" s="166"/>
      <c r="AU132" s="166"/>
      <c r="AV132" s="166"/>
      <c r="AW132" s="166"/>
      <c r="AX132" s="166"/>
      <c r="AY132" s="166"/>
      <c r="AZ132" s="166"/>
      <c r="BA132" s="166"/>
      <c r="BB132" s="166"/>
      <c r="BC132" s="166"/>
      <c r="BD132" s="166"/>
      <c r="BE132" s="166"/>
      <c r="BF132" s="166"/>
      <c r="BG132" s="166"/>
      <c r="BH132" s="166"/>
      <c r="BI132" s="166"/>
      <c r="BJ132" s="166"/>
      <c r="BK132" s="166"/>
      <c r="BL132" s="166"/>
      <c r="BM132" s="166"/>
      <c r="BN132" s="166"/>
      <c r="BO132" s="166"/>
      <c r="BP132" s="166"/>
      <c r="BQ132" s="166"/>
      <c r="BR132" s="166"/>
      <c r="BS132" s="166"/>
      <c r="BT132" s="166"/>
      <c r="BU132" s="166"/>
      <c r="BV132" s="166"/>
      <c r="BW132" s="166"/>
      <c r="BX132" s="166"/>
      <c r="BY132" s="166"/>
      <c r="BZ132" s="166"/>
      <c r="CA132" s="166"/>
      <c r="CB132" s="166"/>
      <c r="CC132" s="166"/>
      <c r="CD132" s="166"/>
      <c r="CE132" s="166"/>
      <c r="CF132" s="166"/>
      <c r="CG132" s="166"/>
      <c r="CH132" s="166"/>
      <c r="CI132" s="166"/>
      <c r="CJ132" s="166"/>
      <c r="CK132" s="166"/>
      <c r="CL132" s="166"/>
      <c r="CM132" s="166"/>
      <c r="CN132" s="166"/>
    </row>
    <row r="133" spans="1:92" s="767" customFormat="1" ht="28.5" customHeight="1" thickBot="1" x14ac:dyDescent="0.4">
      <c r="A133" s="1385"/>
      <c r="B133" s="1386"/>
      <c r="C133" s="1386"/>
      <c r="D133" s="763" t="s">
        <v>320</v>
      </c>
      <c r="E133" s="763" t="s">
        <v>321</v>
      </c>
      <c r="F133" s="763" t="s">
        <v>322</v>
      </c>
      <c r="G133" s="763" t="s">
        <v>322</v>
      </c>
      <c r="H133" s="763" t="s">
        <v>824</v>
      </c>
      <c r="I133" s="763" t="s">
        <v>29</v>
      </c>
      <c r="J133" s="763" t="s">
        <v>323</v>
      </c>
      <c r="K133" s="763" t="s">
        <v>324</v>
      </c>
      <c r="L133" s="763" t="s">
        <v>324</v>
      </c>
      <c r="M133" s="763" t="s">
        <v>325</v>
      </c>
      <c r="N133" s="763" t="s">
        <v>324</v>
      </c>
      <c r="O133" s="763" t="s">
        <v>326</v>
      </c>
      <c r="P133" s="763" t="s">
        <v>820</v>
      </c>
      <c r="Q133" s="763" t="s">
        <v>327</v>
      </c>
      <c r="R133" s="763" t="s">
        <v>328</v>
      </c>
      <c r="S133" s="763" t="s">
        <v>329</v>
      </c>
      <c r="T133" s="763" t="s">
        <v>329</v>
      </c>
      <c r="U133" s="768"/>
      <c r="V133" s="438"/>
      <c r="W133" s="166"/>
      <c r="X133" s="166"/>
      <c r="Y133" s="166"/>
      <c r="Z133" s="166"/>
      <c r="AA133" s="166"/>
      <c r="AB133" s="166"/>
      <c r="AC133" s="166"/>
      <c r="AD133" s="166"/>
      <c r="AE133" s="166"/>
      <c r="AF133" s="166"/>
      <c r="AG133" s="166"/>
      <c r="AH133" s="166"/>
      <c r="AI133" s="166"/>
      <c r="AJ133" s="166"/>
      <c r="AK133" s="166"/>
      <c r="AL133" s="166"/>
      <c r="AM133" s="166"/>
      <c r="AN133" s="166"/>
      <c r="AO133" s="166"/>
      <c r="AP133" s="166"/>
      <c r="AQ133" s="166"/>
      <c r="AR133" s="166"/>
      <c r="AS133" s="166"/>
      <c r="AT133" s="166"/>
      <c r="AU133" s="166"/>
      <c r="AV133" s="166"/>
      <c r="AW133" s="166"/>
      <c r="AX133" s="166"/>
      <c r="AY133" s="166"/>
      <c r="AZ133" s="166"/>
      <c r="BA133" s="166"/>
      <c r="BB133" s="166"/>
      <c r="BC133" s="166"/>
      <c r="BD133" s="166"/>
      <c r="BE133" s="166"/>
      <c r="BF133" s="166"/>
      <c r="BG133" s="166"/>
      <c r="BH133" s="166"/>
      <c r="BI133" s="166"/>
      <c r="BJ133" s="166"/>
      <c r="BK133" s="166"/>
      <c r="BL133" s="166"/>
      <c r="BM133" s="166"/>
      <c r="BN133" s="166"/>
      <c r="BO133" s="166"/>
      <c r="BP133" s="166"/>
      <c r="BQ133" s="166"/>
      <c r="BR133" s="166"/>
      <c r="BS133" s="166"/>
      <c r="BT133" s="166"/>
      <c r="BU133" s="166"/>
      <c r="BV133" s="166"/>
      <c r="BW133" s="166"/>
      <c r="BX133" s="166"/>
      <c r="BY133" s="166"/>
      <c r="BZ133" s="166"/>
      <c r="CA133" s="166"/>
      <c r="CB133" s="166"/>
      <c r="CC133" s="166"/>
      <c r="CD133" s="166"/>
      <c r="CE133" s="166"/>
      <c r="CF133" s="166"/>
      <c r="CG133" s="166"/>
      <c r="CH133" s="166"/>
      <c r="CI133" s="166"/>
      <c r="CJ133" s="166"/>
      <c r="CK133" s="166"/>
      <c r="CL133" s="166"/>
      <c r="CM133" s="166"/>
      <c r="CN133" s="166"/>
    </row>
    <row r="134" spans="1:92" ht="15" customHeight="1" x14ac:dyDescent="0.35">
      <c r="A134" s="1390" t="str">
        <f>B128</f>
        <v>urb. ibr_m.3</v>
      </c>
      <c r="B134" s="769">
        <v>1</v>
      </c>
      <c r="C134" s="185"/>
      <c r="D134" s="119"/>
      <c r="E134" s="119"/>
      <c r="F134" s="185"/>
      <c r="G134" s="440"/>
      <c r="H134" s="120"/>
      <c r="I134" s="441"/>
      <c r="J134" s="442"/>
      <c r="K134" s="442"/>
      <c r="L134" s="443"/>
      <c r="M134" s="441"/>
      <c r="N134" s="443"/>
      <c r="O134" s="148"/>
      <c r="P134" s="148"/>
      <c r="Q134" s="441"/>
      <c r="R134" s="441"/>
      <c r="S134" s="441"/>
      <c r="T134" s="441"/>
      <c r="U134" s="444"/>
      <c r="V134" s="437"/>
    </row>
    <row r="135" spans="1:92" x14ac:dyDescent="0.35">
      <c r="A135" s="1390"/>
      <c r="B135" s="770">
        <v>2</v>
      </c>
      <c r="C135" s="118"/>
      <c r="D135" s="112"/>
      <c r="E135" s="112"/>
      <c r="F135" s="118"/>
      <c r="G135" s="445"/>
      <c r="H135" s="118"/>
      <c r="I135" s="428"/>
      <c r="J135" s="446"/>
      <c r="K135" s="446"/>
      <c r="L135" s="447"/>
      <c r="M135" s="428"/>
      <c r="N135" s="447"/>
      <c r="O135" s="139"/>
      <c r="P135" s="139"/>
      <c r="Q135" s="428"/>
      <c r="R135" s="428" t="s">
        <v>330</v>
      </c>
      <c r="S135" s="428"/>
      <c r="T135" s="428"/>
      <c r="U135" s="448"/>
      <c r="V135" s="437"/>
    </row>
    <row r="136" spans="1:92" x14ac:dyDescent="0.35">
      <c r="A136" s="1390"/>
      <c r="B136" s="770">
        <v>3</v>
      </c>
      <c r="C136" s="118"/>
      <c r="D136" s="112"/>
      <c r="E136" s="112"/>
      <c r="F136" s="118"/>
      <c r="G136" s="445"/>
      <c r="H136" s="118"/>
      <c r="I136" s="428"/>
      <c r="J136" s="446"/>
      <c r="K136" s="446"/>
      <c r="L136" s="447"/>
      <c r="M136" s="428"/>
      <c r="N136" s="447"/>
      <c r="O136" s="139"/>
      <c r="P136" s="139"/>
      <c r="Q136" s="428"/>
      <c r="R136" s="428"/>
      <c r="S136" s="428"/>
      <c r="T136" s="428"/>
      <c r="U136" s="448"/>
      <c r="V136" s="437"/>
    </row>
    <row r="137" spans="1:92" x14ac:dyDescent="0.35">
      <c r="A137" s="1390"/>
      <c r="B137" s="770">
        <v>4</v>
      </c>
      <c r="C137" s="118"/>
      <c r="D137" s="112"/>
      <c r="E137" s="112"/>
      <c r="F137" s="118"/>
      <c r="G137" s="445"/>
      <c r="H137" s="118"/>
      <c r="I137" s="428"/>
      <c r="J137" s="446"/>
      <c r="K137" s="446"/>
      <c r="L137" s="447"/>
      <c r="M137" s="428"/>
      <c r="N137" s="447"/>
      <c r="O137" s="139"/>
      <c r="P137" s="139"/>
      <c r="Q137" s="428"/>
      <c r="R137" s="428"/>
      <c r="S137" s="428"/>
      <c r="T137" s="428"/>
      <c r="U137" s="448"/>
      <c r="V137" s="437"/>
    </row>
    <row r="138" spans="1:92" x14ac:dyDescent="0.35">
      <c r="A138" s="1390"/>
      <c r="B138" s="770">
        <v>5</v>
      </c>
      <c r="C138" s="118"/>
      <c r="D138" s="112"/>
      <c r="E138" s="112"/>
      <c r="F138" s="118"/>
      <c r="G138" s="445"/>
      <c r="H138" s="118"/>
      <c r="I138" s="428"/>
      <c r="J138" s="446"/>
      <c r="K138" s="446"/>
      <c r="L138" s="447"/>
      <c r="M138" s="428"/>
      <c r="N138" s="447"/>
      <c r="O138" s="139"/>
      <c r="P138" s="139"/>
      <c r="Q138" s="428"/>
      <c r="R138" s="428"/>
      <c r="S138" s="428"/>
      <c r="T138" s="428"/>
      <c r="U138" s="448"/>
      <c r="V138" s="437"/>
    </row>
    <row r="139" spans="1:92" x14ac:dyDescent="0.35">
      <c r="A139" s="1390"/>
      <c r="B139" s="770">
        <v>6</v>
      </c>
      <c r="C139" s="118"/>
      <c r="D139" s="112"/>
      <c r="E139" s="112"/>
      <c r="F139" s="118"/>
      <c r="G139" s="445"/>
      <c r="H139" s="118"/>
      <c r="I139" s="428"/>
      <c r="J139" s="446"/>
      <c r="K139" s="446"/>
      <c r="L139" s="447"/>
      <c r="M139" s="428"/>
      <c r="N139" s="447"/>
      <c r="O139" s="139"/>
      <c r="P139" s="139"/>
      <c r="Q139" s="428"/>
      <c r="R139" s="428"/>
      <c r="S139" s="428"/>
      <c r="T139" s="428"/>
      <c r="U139" s="448"/>
      <c r="V139" s="437"/>
    </row>
    <row r="140" spans="1:92" x14ac:dyDescent="0.35">
      <c r="A140" s="1390"/>
      <c r="B140" s="770">
        <v>7</v>
      </c>
      <c r="C140" s="118"/>
      <c r="D140" s="112"/>
      <c r="E140" s="112"/>
      <c r="F140" s="118"/>
      <c r="G140" s="445"/>
      <c r="H140" s="118"/>
      <c r="I140" s="428"/>
      <c r="J140" s="446"/>
      <c r="K140" s="446"/>
      <c r="L140" s="447"/>
      <c r="M140" s="428"/>
      <c r="N140" s="447"/>
      <c r="O140" s="139"/>
      <c r="P140" s="139"/>
      <c r="Q140" s="428"/>
      <c r="R140" s="428"/>
      <c r="S140" s="428"/>
      <c r="T140" s="428"/>
      <c r="U140" s="448"/>
      <c r="V140" s="437"/>
    </row>
    <row r="141" spans="1:92" x14ac:dyDescent="0.35">
      <c r="A141" s="1390"/>
      <c r="B141" s="770">
        <v>8</v>
      </c>
      <c r="C141" s="118"/>
      <c r="D141" s="112"/>
      <c r="E141" s="112"/>
      <c r="F141" s="118"/>
      <c r="G141" s="445"/>
      <c r="H141" s="118"/>
      <c r="I141" s="428"/>
      <c r="J141" s="446"/>
      <c r="K141" s="446"/>
      <c r="L141" s="447"/>
      <c r="M141" s="428"/>
      <c r="N141" s="447"/>
      <c r="O141" s="139"/>
      <c r="P141" s="139"/>
      <c r="Q141" s="428"/>
      <c r="R141" s="428"/>
      <c r="S141" s="428"/>
      <c r="T141" s="428"/>
      <c r="U141" s="448"/>
      <c r="V141" s="437"/>
    </row>
    <row r="142" spans="1:92" x14ac:dyDescent="0.35">
      <c r="A142" s="1390"/>
      <c r="B142" s="770">
        <v>9</v>
      </c>
      <c r="C142" s="118"/>
      <c r="D142" s="112"/>
      <c r="E142" s="112"/>
      <c r="F142" s="118"/>
      <c r="G142" s="445"/>
      <c r="H142" s="118"/>
      <c r="I142" s="428"/>
      <c r="J142" s="446"/>
      <c r="K142" s="446"/>
      <c r="L142" s="447"/>
      <c r="M142" s="428"/>
      <c r="N142" s="447"/>
      <c r="O142" s="139"/>
      <c r="P142" s="139"/>
      <c r="Q142" s="428"/>
      <c r="R142" s="428"/>
      <c r="S142" s="428"/>
      <c r="T142" s="428"/>
      <c r="U142" s="448"/>
      <c r="V142" s="437"/>
    </row>
    <row r="143" spans="1:92" ht="15" thickBot="1" x14ac:dyDescent="0.4">
      <c r="A143" s="1391"/>
      <c r="B143" s="771">
        <v>10</v>
      </c>
      <c r="C143" s="132"/>
      <c r="D143" s="131"/>
      <c r="E143" s="131"/>
      <c r="F143" s="132"/>
      <c r="G143" s="449"/>
      <c r="H143" s="132"/>
      <c r="I143" s="450"/>
      <c r="J143" s="451"/>
      <c r="K143" s="451"/>
      <c r="L143" s="452"/>
      <c r="M143" s="450"/>
      <c r="N143" s="452"/>
      <c r="O143" s="140"/>
      <c r="P143" s="140"/>
      <c r="Q143" s="450"/>
      <c r="R143" s="450"/>
      <c r="S143" s="450"/>
      <c r="T143" s="450"/>
      <c r="U143" s="453"/>
      <c r="V143" s="437"/>
    </row>
    <row r="144" spans="1:92" ht="25" thickBot="1" x14ac:dyDescent="0.4">
      <c r="A144" s="564"/>
      <c r="C144" s="565"/>
      <c r="D144" s="566"/>
      <c r="E144" s="424" t="s">
        <v>331</v>
      </c>
      <c r="F144" s="425">
        <f>COUNTA(F134:F143)</f>
        <v>0</v>
      </c>
      <c r="G144" s="426">
        <f>COUNTA(G134:G143)</f>
        <v>0</v>
      </c>
      <c r="H144" s="565"/>
      <c r="I144" s="431"/>
      <c r="J144" s="567"/>
      <c r="K144" s="567"/>
      <c r="L144" s="568"/>
      <c r="M144" s="1354" t="s">
        <v>563</v>
      </c>
      <c r="N144" s="1355"/>
      <c r="O144" s="747">
        <f>SUM(O134:O143)</f>
        <v>0</v>
      </c>
      <c r="P144" s="748">
        <f>SUM(P134:P143)</f>
        <v>0</v>
      </c>
      <c r="Q144" s="431"/>
      <c r="S144" s="113"/>
      <c r="T144" s="117"/>
      <c r="U144" s="531"/>
      <c r="V144" s="455"/>
      <c r="W144" s="454"/>
    </row>
    <row r="145" spans="1:92" ht="22" customHeight="1" thickBot="1" x14ac:dyDescent="0.4">
      <c r="A145" s="456"/>
      <c r="B145" s="457"/>
      <c r="C145" s="407"/>
      <c r="D145" s="407"/>
      <c r="E145" s="407"/>
      <c r="F145" s="457"/>
      <c r="G145" s="407"/>
      <c r="H145" s="407"/>
      <c r="I145" s="457"/>
      <c r="J145" s="457"/>
      <c r="K145" s="457"/>
      <c r="L145" s="407"/>
      <c r="M145" s="407"/>
      <c r="N145" s="407"/>
      <c r="O145" s="407"/>
      <c r="P145" s="407"/>
      <c r="Q145" s="407"/>
      <c r="R145" s="407"/>
      <c r="S145" s="407"/>
      <c r="T145" s="458"/>
      <c r="U145" s="407"/>
      <c r="V145" s="459"/>
    </row>
    <row r="146" spans="1:92" ht="15" thickBot="1" x14ac:dyDescent="0.4">
      <c r="A146" s="432"/>
      <c r="B146" s="433"/>
      <c r="C146" s="434"/>
      <c r="D146" s="434"/>
      <c r="E146" s="434"/>
      <c r="F146" s="433"/>
      <c r="G146" s="434"/>
      <c r="H146" s="434"/>
      <c r="I146" s="433"/>
      <c r="J146" s="433"/>
      <c r="K146" s="433"/>
      <c r="L146" s="434"/>
      <c r="M146" s="434"/>
      <c r="N146" s="434"/>
      <c r="O146" s="434"/>
      <c r="P146" s="434"/>
      <c r="Q146" s="434"/>
      <c r="R146" s="434"/>
      <c r="S146" s="434"/>
      <c r="T146" s="434"/>
      <c r="U146" s="434"/>
      <c r="V146" s="435"/>
    </row>
    <row r="147" spans="1:92" ht="28.5" customHeight="1" thickBot="1" x14ac:dyDescent="0.4">
      <c r="A147" s="761" t="s">
        <v>9</v>
      </c>
      <c r="B147" s="1317" t="s">
        <v>654</v>
      </c>
      <c r="C147" s="1318"/>
      <c r="E147" s="1387" t="s">
        <v>294</v>
      </c>
      <c r="F147" s="1388"/>
      <c r="G147" s="1315">
        <f>VLOOKUP(B147,'Urbano.Piano inv. forn'!$D$86:$H$115,3,FALSE)</f>
        <v>0</v>
      </c>
      <c r="H147" s="1316"/>
      <c r="I147" s="104"/>
      <c r="J147" s="1387" t="s">
        <v>295</v>
      </c>
      <c r="K147" s="1389"/>
      <c r="L147" s="1388"/>
      <c r="M147" s="1315">
        <f>VLOOKUP(B147,'Urbano.Piano inv. forn'!$D$86:$H$115,4,FALSE)</f>
        <v>0</v>
      </c>
      <c r="N147" s="1316"/>
      <c r="P147" s="772" t="s">
        <v>296</v>
      </c>
      <c r="Q147" s="436"/>
      <c r="S147" s="774" t="s">
        <v>297</v>
      </c>
      <c r="T147" s="1171"/>
      <c r="U147" s="1173"/>
      <c r="V147" s="437"/>
    </row>
    <row r="148" spans="1:92" ht="13.5" customHeight="1" thickBot="1" x14ac:dyDescent="0.4">
      <c r="A148" s="133"/>
      <c r="B148" s="114"/>
      <c r="C148" s="114"/>
      <c r="E148" s="115"/>
      <c r="F148" s="115"/>
      <c r="G148" s="116"/>
      <c r="H148" s="116"/>
      <c r="I148" s="104"/>
      <c r="J148" s="115"/>
      <c r="K148" s="115"/>
      <c r="L148" s="115"/>
      <c r="M148" s="116"/>
      <c r="N148" s="116"/>
      <c r="P148" s="117"/>
      <c r="S148" s="113"/>
      <c r="T148" s="431"/>
      <c r="V148" s="134"/>
      <c r="W148" s="431"/>
    </row>
    <row r="149" spans="1:92" ht="33.75" customHeight="1" thickBot="1" x14ac:dyDescent="0.4">
      <c r="A149" s="1381" t="s">
        <v>298</v>
      </c>
      <c r="B149" s="1382"/>
      <c r="C149" s="1382"/>
      <c r="D149" s="1383"/>
      <c r="E149" s="1346">
        <f>VLOOKUP(B147,'Urbano.Piano inv. forn'!$D$86:$V$115,17,FALSE)</f>
        <v>0</v>
      </c>
      <c r="F149" s="1347"/>
      <c r="G149" s="1347"/>
      <c r="H149" s="1348"/>
      <c r="I149" s="104"/>
      <c r="J149" s="1381" t="s">
        <v>53</v>
      </c>
      <c r="K149" s="1384"/>
      <c r="L149" s="1382"/>
      <c r="M149" s="1346">
        <f>VLOOKUP(B147,'Urbano.Piano inv. forn'!$D$86:$V$115,19,FALSE)</f>
        <v>0</v>
      </c>
      <c r="N149" s="1348"/>
      <c r="O149" s="130"/>
      <c r="P149" s="773" t="s">
        <v>299</v>
      </c>
      <c r="Q149" s="135">
        <f>M149+E149</f>
        <v>0</v>
      </c>
      <c r="S149" s="774" t="s">
        <v>300</v>
      </c>
      <c r="T149" s="1171"/>
      <c r="U149" s="1173"/>
      <c r="V149" s="134"/>
      <c r="W149" s="431"/>
    </row>
    <row r="150" spans="1:92" ht="33.75" customHeight="1" thickBot="1" x14ac:dyDescent="0.4">
      <c r="A150" s="136"/>
      <c r="B150" s="137"/>
      <c r="C150" s="137"/>
      <c r="D150" s="137"/>
      <c r="E150" s="138"/>
      <c r="F150" s="138"/>
      <c r="G150" s="138"/>
      <c r="H150" s="138"/>
      <c r="I150" s="104"/>
      <c r="J150" s="115"/>
      <c r="K150" s="115"/>
      <c r="L150" s="115"/>
      <c r="M150" s="138"/>
      <c r="N150" s="138"/>
      <c r="O150" s="130"/>
      <c r="P150" s="113"/>
      <c r="Q150" s="130"/>
      <c r="S150" s="113"/>
      <c r="T150" s="114"/>
      <c r="U150" s="114"/>
      <c r="V150" s="134"/>
      <c r="W150" s="431"/>
    </row>
    <row r="151" spans="1:92" s="767" customFormat="1" ht="72" customHeight="1" x14ac:dyDescent="0.35">
      <c r="A151" s="1369" t="s">
        <v>301</v>
      </c>
      <c r="B151" s="1371" t="s">
        <v>302</v>
      </c>
      <c r="C151" s="1371" t="s">
        <v>303</v>
      </c>
      <c r="D151" s="764" t="s">
        <v>304</v>
      </c>
      <c r="E151" s="762" t="s">
        <v>305</v>
      </c>
      <c r="F151" s="764" t="s">
        <v>306</v>
      </c>
      <c r="G151" s="764" t="s">
        <v>307</v>
      </c>
      <c r="H151" s="765" t="s">
        <v>268</v>
      </c>
      <c r="I151" s="765" t="s">
        <v>308</v>
      </c>
      <c r="J151" s="765" t="s">
        <v>309</v>
      </c>
      <c r="K151" s="765" t="s">
        <v>818</v>
      </c>
      <c r="L151" s="765" t="s">
        <v>310</v>
      </c>
      <c r="M151" s="765" t="s">
        <v>311</v>
      </c>
      <c r="N151" s="765" t="s">
        <v>312</v>
      </c>
      <c r="O151" s="765" t="s">
        <v>313</v>
      </c>
      <c r="P151" s="765" t="s">
        <v>314</v>
      </c>
      <c r="Q151" s="765" t="s">
        <v>315</v>
      </c>
      <c r="R151" s="765" t="s">
        <v>316</v>
      </c>
      <c r="S151" s="765" t="s">
        <v>317</v>
      </c>
      <c r="T151" s="765" t="s">
        <v>819</v>
      </c>
      <c r="U151" s="766" t="s">
        <v>319</v>
      </c>
      <c r="V151" s="438"/>
      <c r="W151" s="166"/>
      <c r="X151" s="166"/>
      <c r="Y151" s="166"/>
      <c r="Z151" s="166"/>
      <c r="AA151" s="166"/>
      <c r="AB151" s="166"/>
      <c r="AC151" s="166"/>
      <c r="AD151" s="166"/>
      <c r="AE151" s="166"/>
      <c r="AF151" s="166"/>
      <c r="AG151" s="166"/>
      <c r="AH151" s="166"/>
      <c r="AI151" s="166"/>
      <c r="AJ151" s="166"/>
      <c r="AK151" s="166"/>
      <c r="AL151" s="166"/>
      <c r="AM151" s="166"/>
      <c r="AN151" s="166"/>
      <c r="AO151" s="166"/>
      <c r="AP151" s="166"/>
      <c r="AQ151" s="166"/>
      <c r="AR151" s="166"/>
      <c r="AS151" s="166"/>
      <c r="AT151" s="166"/>
      <c r="AU151" s="166"/>
      <c r="AV151" s="166"/>
      <c r="AW151" s="166"/>
      <c r="AX151" s="166"/>
      <c r="AY151" s="166"/>
      <c r="AZ151" s="166"/>
      <c r="BA151" s="166"/>
      <c r="BB151" s="166"/>
      <c r="BC151" s="166"/>
      <c r="BD151" s="166"/>
      <c r="BE151" s="166"/>
      <c r="BF151" s="166"/>
      <c r="BG151" s="166"/>
      <c r="BH151" s="166"/>
      <c r="BI151" s="166"/>
      <c r="BJ151" s="166"/>
      <c r="BK151" s="166"/>
      <c r="BL151" s="166"/>
      <c r="BM151" s="166"/>
      <c r="BN151" s="166"/>
      <c r="BO151" s="166"/>
      <c r="BP151" s="166"/>
      <c r="BQ151" s="166"/>
      <c r="BR151" s="166"/>
      <c r="BS151" s="166"/>
      <c r="BT151" s="166"/>
      <c r="BU151" s="166"/>
      <c r="BV151" s="166"/>
      <c r="BW151" s="166"/>
      <c r="BX151" s="166"/>
      <c r="BY151" s="166"/>
      <c r="BZ151" s="166"/>
      <c r="CA151" s="166"/>
      <c r="CB151" s="166"/>
      <c r="CC151" s="166"/>
      <c r="CD151" s="166"/>
      <c r="CE151" s="166"/>
      <c r="CF151" s="166"/>
      <c r="CG151" s="166"/>
      <c r="CH151" s="166"/>
      <c r="CI151" s="166"/>
      <c r="CJ151" s="166"/>
      <c r="CK151" s="166"/>
      <c r="CL151" s="166"/>
      <c r="CM151" s="166"/>
      <c r="CN151" s="166"/>
    </row>
    <row r="152" spans="1:92" s="767" customFormat="1" ht="28.5" customHeight="1" thickBot="1" x14ac:dyDescent="0.4">
      <c r="A152" s="1385"/>
      <c r="B152" s="1386"/>
      <c r="C152" s="1386"/>
      <c r="D152" s="763" t="s">
        <v>320</v>
      </c>
      <c r="E152" s="763" t="s">
        <v>321</v>
      </c>
      <c r="F152" s="763" t="s">
        <v>322</v>
      </c>
      <c r="G152" s="763" t="s">
        <v>322</v>
      </c>
      <c r="H152" s="763" t="s">
        <v>824</v>
      </c>
      <c r="I152" s="763" t="s">
        <v>29</v>
      </c>
      <c r="J152" s="763" t="s">
        <v>323</v>
      </c>
      <c r="K152" s="763" t="s">
        <v>324</v>
      </c>
      <c r="L152" s="763" t="s">
        <v>324</v>
      </c>
      <c r="M152" s="763" t="s">
        <v>325</v>
      </c>
      <c r="N152" s="763" t="s">
        <v>324</v>
      </c>
      <c r="O152" s="763" t="s">
        <v>326</v>
      </c>
      <c r="P152" s="763" t="s">
        <v>820</v>
      </c>
      <c r="Q152" s="763" t="s">
        <v>327</v>
      </c>
      <c r="R152" s="763" t="s">
        <v>328</v>
      </c>
      <c r="S152" s="763" t="s">
        <v>329</v>
      </c>
      <c r="T152" s="763" t="s">
        <v>329</v>
      </c>
      <c r="U152" s="768"/>
      <c r="V152" s="438"/>
      <c r="W152" s="166"/>
      <c r="X152" s="166"/>
      <c r="Y152" s="166"/>
      <c r="Z152" s="166"/>
      <c r="AA152" s="166"/>
      <c r="AB152" s="166"/>
      <c r="AC152" s="166"/>
      <c r="AD152" s="166"/>
      <c r="AE152" s="166"/>
      <c r="AF152" s="166"/>
      <c r="AG152" s="166"/>
      <c r="AH152" s="166"/>
      <c r="AI152" s="166"/>
      <c r="AJ152" s="166"/>
      <c r="AK152" s="166"/>
      <c r="AL152" s="166"/>
      <c r="AM152" s="166"/>
      <c r="AN152" s="166"/>
      <c r="AO152" s="166"/>
      <c r="AP152" s="166"/>
      <c r="AQ152" s="166"/>
      <c r="AR152" s="166"/>
      <c r="AS152" s="166"/>
      <c r="AT152" s="166"/>
      <c r="AU152" s="166"/>
      <c r="AV152" s="166"/>
      <c r="AW152" s="166"/>
      <c r="AX152" s="166"/>
      <c r="AY152" s="166"/>
      <c r="AZ152" s="166"/>
      <c r="BA152" s="166"/>
      <c r="BB152" s="166"/>
      <c r="BC152" s="166"/>
      <c r="BD152" s="166"/>
      <c r="BE152" s="166"/>
      <c r="BF152" s="166"/>
      <c r="BG152" s="166"/>
      <c r="BH152" s="166"/>
      <c r="BI152" s="166"/>
      <c r="BJ152" s="166"/>
      <c r="BK152" s="166"/>
      <c r="BL152" s="166"/>
      <c r="BM152" s="166"/>
      <c r="BN152" s="166"/>
      <c r="BO152" s="166"/>
      <c r="BP152" s="166"/>
      <c r="BQ152" s="166"/>
      <c r="BR152" s="166"/>
      <c r="BS152" s="166"/>
      <c r="BT152" s="166"/>
      <c r="BU152" s="166"/>
      <c r="BV152" s="166"/>
      <c r="BW152" s="166"/>
      <c r="BX152" s="166"/>
      <c r="BY152" s="166"/>
      <c r="BZ152" s="166"/>
      <c r="CA152" s="166"/>
      <c r="CB152" s="166"/>
      <c r="CC152" s="166"/>
      <c r="CD152" s="166"/>
      <c r="CE152" s="166"/>
      <c r="CF152" s="166"/>
      <c r="CG152" s="166"/>
      <c r="CH152" s="166"/>
      <c r="CI152" s="166"/>
      <c r="CJ152" s="166"/>
      <c r="CK152" s="166"/>
      <c r="CL152" s="166"/>
      <c r="CM152" s="166"/>
      <c r="CN152" s="166"/>
    </row>
    <row r="153" spans="1:92" ht="15" customHeight="1" x14ac:dyDescent="0.35">
      <c r="A153" s="1390" t="str">
        <f>B147</f>
        <v>urb. ibr_m.3</v>
      </c>
      <c r="B153" s="769">
        <v>1</v>
      </c>
      <c r="C153" s="185"/>
      <c r="D153" s="119"/>
      <c r="E153" s="119"/>
      <c r="F153" s="185"/>
      <c r="G153" s="440"/>
      <c r="H153" s="120"/>
      <c r="I153" s="441"/>
      <c r="J153" s="442"/>
      <c r="K153" s="442"/>
      <c r="L153" s="443"/>
      <c r="M153" s="441"/>
      <c r="N153" s="443"/>
      <c r="O153" s="148"/>
      <c r="P153" s="148"/>
      <c r="Q153" s="441"/>
      <c r="R153" s="441"/>
      <c r="S153" s="441"/>
      <c r="T153" s="441"/>
      <c r="U153" s="444"/>
      <c r="V153" s="437"/>
    </row>
    <row r="154" spans="1:92" x14ac:dyDescent="0.35">
      <c r="A154" s="1390"/>
      <c r="B154" s="770">
        <v>2</v>
      </c>
      <c r="C154" s="118"/>
      <c r="D154" s="112"/>
      <c r="E154" s="112"/>
      <c r="F154" s="118"/>
      <c r="G154" s="445"/>
      <c r="H154" s="118"/>
      <c r="I154" s="428"/>
      <c r="J154" s="446"/>
      <c r="K154" s="446"/>
      <c r="L154" s="447"/>
      <c r="M154" s="428"/>
      <c r="N154" s="447"/>
      <c r="O154" s="139"/>
      <c r="P154" s="139"/>
      <c r="Q154" s="428"/>
      <c r="R154" s="428" t="s">
        <v>330</v>
      </c>
      <c r="S154" s="428"/>
      <c r="T154" s="428"/>
      <c r="U154" s="448"/>
      <c r="V154" s="437"/>
    </row>
    <row r="155" spans="1:92" x14ac:dyDescent="0.35">
      <c r="A155" s="1390"/>
      <c r="B155" s="770">
        <v>3</v>
      </c>
      <c r="C155" s="118"/>
      <c r="D155" s="112"/>
      <c r="E155" s="112"/>
      <c r="F155" s="118"/>
      <c r="G155" s="445"/>
      <c r="H155" s="118"/>
      <c r="I155" s="428"/>
      <c r="J155" s="446"/>
      <c r="K155" s="446"/>
      <c r="L155" s="447"/>
      <c r="M155" s="428"/>
      <c r="N155" s="447"/>
      <c r="O155" s="139"/>
      <c r="P155" s="139"/>
      <c r="Q155" s="428"/>
      <c r="R155" s="428"/>
      <c r="S155" s="428"/>
      <c r="T155" s="428"/>
      <c r="U155" s="448"/>
      <c r="V155" s="437"/>
    </row>
    <row r="156" spans="1:92" x14ac:dyDescent="0.35">
      <c r="A156" s="1390"/>
      <c r="B156" s="770">
        <v>4</v>
      </c>
      <c r="C156" s="118"/>
      <c r="D156" s="112"/>
      <c r="E156" s="112"/>
      <c r="F156" s="118"/>
      <c r="G156" s="445"/>
      <c r="H156" s="118"/>
      <c r="I156" s="428"/>
      <c r="J156" s="446"/>
      <c r="K156" s="446"/>
      <c r="L156" s="447"/>
      <c r="M156" s="428"/>
      <c r="N156" s="447"/>
      <c r="O156" s="139"/>
      <c r="P156" s="139"/>
      <c r="Q156" s="428"/>
      <c r="R156" s="428"/>
      <c r="S156" s="428"/>
      <c r="T156" s="428"/>
      <c r="U156" s="448"/>
      <c r="V156" s="437"/>
    </row>
    <row r="157" spans="1:92" x14ac:dyDescent="0.35">
      <c r="A157" s="1390"/>
      <c r="B157" s="770">
        <v>5</v>
      </c>
      <c r="C157" s="118"/>
      <c r="D157" s="112"/>
      <c r="E157" s="112"/>
      <c r="F157" s="118"/>
      <c r="G157" s="445"/>
      <c r="H157" s="118"/>
      <c r="I157" s="428"/>
      <c r="J157" s="446"/>
      <c r="K157" s="446"/>
      <c r="L157" s="447"/>
      <c r="M157" s="428"/>
      <c r="N157" s="447"/>
      <c r="O157" s="139"/>
      <c r="P157" s="139"/>
      <c r="Q157" s="428"/>
      <c r="R157" s="428"/>
      <c r="S157" s="428"/>
      <c r="T157" s="428"/>
      <c r="U157" s="448"/>
      <c r="V157" s="437"/>
    </row>
    <row r="158" spans="1:92" x14ac:dyDescent="0.35">
      <c r="A158" s="1390"/>
      <c r="B158" s="770">
        <v>6</v>
      </c>
      <c r="C158" s="118"/>
      <c r="D158" s="112"/>
      <c r="E158" s="112"/>
      <c r="F158" s="118"/>
      <c r="G158" s="445"/>
      <c r="H158" s="118"/>
      <c r="I158" s="428"/>
      <c r="J158" s="446"/>
      <c r="K158" s="446"/>
      <c r="L158" s="447"/>
      <c r="M158" s="428"/>
      <c r="N158" s="447"/>
      <c r="O158" s="139"/>
      <c r="P158" s="139"/>
      <c r="Q158" s="428"/>
      <c r="R158" s="428"/>
      <c r="S158" s="428"/>
      <c r="T158" s="428"/>
      <c r="U158" s="448"/>
      <c r="V158" s="437"/>
    </row>
    <row r="159" spans="1:92" x14ac:dyDescent="0.35">
      <c r="A159" s="1390"/>
      <c r="B159" s="770">
        <v>7</v>
      </c>
      <c r="C159" s="118"/>
      <c r="D159" s="112"/>
      <c r="E159" s="112"/>
      <c r="F159" s="118"/>
      <c r="G159" s="445"/>
      <c r="H159" s="118"/>
      <c r="I159" s="428"/>
      <c r="J159" s="446"/>
      <c r="K159" s="446"/>
      <c r="L159" s="447"/>
      <c r="M159" s="428"/>
      <c r="N159" s="447"/>
      <c r="O159" s="139"/>
      <c r="P159" s="139"/>
      <c r="Q159" s="428"/>
      <c r="R159" s="428"/>
      <c r="S159" s="428"/>
      <c r="T159" s="428"/>
      <c r="U159" s="448"/>
      <c r="V159" s="437"/>
    </row>
    <row r="160" spans="1:92" x14ac:dyDescent="0.35">
      <c r="A160" s="1390"/>
      <c r="B160" s="770">
        <v>8</v>
      </c>
      <c r="C160" s="118"/>
      <c r="D160" s="112"/>
      <c r="E160" s="112"/>
      <c r="F160" s="118"/>
      <c r="G160" s="445"/>
      <c r="H160" s="118"/>
      <c r="I160" s="428"/>
      <c r="J160" s="446"/>
      <c r="K160" s="446"/>
      <c r="L160" s="447"/>
      <c r="M160" s="428"/>
      <c r="N160" s="447"/>
      <c r="O160" s="139"/>
      <c r="P160" s="139"/>
      <c r="Q160" s="428"/>
      <c r="R160" s="428"/>
      <c r="S160" s="428"/>
      <c r="T160" s="428"/>
      <c r="U160" s="448"/>
      <c r="V160" s="437"/>
    </row>
    <row r="161" spans="1:92" x14ac:dyDescent="0.35">
      <c r="A161" s="1390"/>
      <c r="B161" s="770">
        <v>9</v>
      </c>
      <c r="C161" s="118"/>
      <c r="D161" s="112"/>
      <c r="E161" s="112"/>
      <c r="F161" s="118"/>
      <c r="G161" s="445"/>
      <c r="H161" s="118"/>
      <c r="I161" s="428"/>
      <c r="J161" s="446"/>
      <c r="K161" s="446"/>
      <c r="L161" s="447"/>
      <c r="M161" s="428"/>
      <c r="N161" s="447"/>
      <c r="O161" s="139"/>
      <c r="P161" s="139"/>
      <c r="Q161" s="428"/>
      <c r="R161" s="428"/>
      <c r="S161" s="428"/>
      <c r="T161" s="428"/>
      <c r="U161" s="448"/>
      <c r="V161" s="437"/>
    </row>
    <row r="162" spans="1:92" ht="15" thickBot="1" x14ac:dyDescent="0.4">
      <c r="A162" s="1391"/>
      <c r="B162" s="771">
        <v>10</v>
      </c>
      <c r="C162" s="132"/>
      <c r="D162" s="131"/>
      <c r="E162" s="131"/>
      <c r="F162" s="132"/>
      <c r="G162" s="449"/>
      <c r="H162" s="132"/>
      <c r="I162" s="450"/>
      <c r="J162" s="451"/>
      <c r="K162" s="451"/>
      <c r="L162" s="452"/>
      <c r="M162" s="450"/>
      <c r="N162" s="452"/>
      <c r="O162" s="140"/>
      <c r="P162" s="140"/>
      <c r="Q162" s="450"/>
      <c r="R162" s="450"/>
      <c r="S162" s="450"/>
      <c r="T162" s="450"/>
      <c r="U162" s="453"/>
      <c r="V162" s="437"/>
    </row>
    <row r="163" spans="1:92" ht="25" thickBot="1" x14ac:dyDescent="0.4">
      <c r="A163" s="564"/>
      <c r="C163" s="565"/>
      <c r="D163" s="566"/>
      <c r="E163" s="424" t="s">
        <v>331</v>
      </c>
      <c r="F163" s="425">
        <f>COUNTA(F153:F162)</f>
        <v>0</v>
      </c>
      <c r="G163" s="426">
        <f>COUNTA(G153:G162)</f>
        <v>0</v>
      </c>
      <c r="H163" s="565"/>
      <c r="I163" s="431"/>
      <c r="J163" s="567"/>
      <c r="K163" s="567"/>
      <c r="L163" s="568"/>
      <c r="M163" s="1354" t="s">
        <v>563</v>
      </c>
      <c r="N163" s="1355"/>
      <c r="O163" s="747">
        <f>SUM(O153:O162)</f>
        <v>0</v>
      </c>
      <c r="P163" s="748">
        <f>SUM(P153:P162)</f>
        <v>0</v>
      </c>
      <c r="Q163" s="431"/>
      <c r="S163" s="113"/>
      <c r="T163" s="117"/>
      <c r="U163" s="531"/>
      <c r="V163" s="455"/>
      <c r="W163" s="454"/>
    </row>
    <row r="164" spans="1:92" ht="15" thickBot="1" x14ac:dyDescent="0.4">
      <c r="A164" s="456"/>
      <c r="B164" s="457"/>
      <c r="C164" s="407"/>
      <c r="D164" s="407"/>
      <c r="E164" s="407"/>
      <c r="F164" s="457"/>
      <c r="G164" s="407"/>
      <c r="H164" s="407"/>
      <c r="I164" s="457"/>
      <c r="J164" s="457"/>
      <c r="K164" s="457"/>
      <c r="L164" s="407"/>
      <c r="M164" s="407"/>
      <c r="N164" s="407"/>
      <c r="O164" s="407"/>
      <c r="P164" s="407"/>
      <c r="Q164" s="407"/>
      <c r="R164" s="407"/>
      <c r="S164" s="407"/>
      <c r="T164" s="458"/>
      <c r="U164" s="407"/>
      <c r="V164" s="459"/>
    </row>
    <row r="165" spans="1:92" ht="15" thickBot="1" x14ac:dyDescent="0.4">
      <c r="A165" s="432"/>
      <c r="B165" s="433"/>
      <c r="C165" s="434"/>
      <c r="D165" s="434"/>
      <c r="E165" s="434"/>
      <c r="F165" s="433"/>
      <c r="G165" s="434"/>
      <c r="H165" s="434"/>
      <c r="I165" s="433"/>
      <c r="J165" s="433"/>
      <c r="K165" s="433"/>
      <c r="L165" s="434"/>
      <c r="M165" s="434"/>
      <c r="N165" s="434"/>
      <c r="O165" s="434"/>
      <c r="P165" s="434"/>
      <c r="Q165" s="434"/>
      <c r="R165" s="434"/>
      <c r="S165" s="434"/>
      <c r="T165" s="434"/>
      <c r="U165" s="434"/>
      <c r="V165" s="435"/>
    </row>
    <row r="166" spans="1:92" ht="28.5" customHeight="1" thickBot="1" x14ac:dyDescent="0.4">
      <c r="A166" s="761" t="s">
        <v>9</v>
      </c>
      <c r="B166" s="1317" t="s">
        <v>654</v>
      </c>
      <c r="C166" s="1318"/>
      <c r="E166" s="1387" t="s">
        <v>294</v>
      </c>
      <c r="F166" s="1388"/>
      <c r="G166" s="1315">
        <f>VLOOKUP(B166,'Urbano.Piano inv. forn'!$D$86:$H$115,3,FALSE)</f>
        <v>0</v>
      </c>
      <c r="H166" s="1316"/>
      <c r="I166" s="104"/>
      <c r="J166" s="1387" t="s">
        <v>295</v>
      </c>
      <c r="K166" s="1389"/>
      <c r="L166" s="1388"/>
      <c r="M166" s="1315">
        <f>VLOOKUP(B166,'Urbano.Piano inv. forn'!$D$86:$H$115,4,FALSE)</f>
        <v>0</v>
      </c>
      <c r="N166" s="1316"/>
      <c r="P166" s="772" t="s">
        <v>296</v>
      </c>
      <c r="Q166" s="436"/>
      <c r="S166" s="774" t="s">
        <v>297</v>
      </c>
      <c r="T166" s="1171"/>
      <c r="U166" s="1173"/>
      <c r="V166" s="437"/>
    </row>
    <row r="167" spans="1:92" ht="13.5" customHeight="1" thickBot="1" x14ac:dyDescent="0.4">
      <c r="A167" s="133"/>
      <c r="B167" s="114"/>
      <c r="C167" s="114"/>
      <c r="E167" s="115"/>
      <c r="F167" s="115"/>
      <c r="G167" s="116"/>
      <c r="H167" s="116"/>
      <c r="I167" s="104"/>
      <c r="J167" s="115"/>
      <c r="K167" s="115"/>
      <c r="L167" s="115"/>
      <c r="M167" s="116"/>
      <c r="N167" s="116"/>
      <c r="P167" s="117"/>
      <c r="S167" s="113"/>
      <c r="T167" s="431"/>
      <c r="V167" s="134"/>
      <c r="W167" s="431"/>
    </row>
    <row r="168" spans="1:92" ht="33.75" customHeight="1" thickBot="1" x14ac:dyDescent="0.4">
      <c r="A168" s="1381" t="s">
        <v>298</v>
      </c>
      <c r="B168" s="1382"/>
      <c r="C168" s="1382"/>
      <c r="D168" s="1383"/>
      <c r="E168" s="1346">
        <f>VLOOKUP(B166,'Urbano.Piano inv. forn'!$D$86:$V$115,17,FALSE)</f>
        <v>0</v>
      </c>
      <c r="F168" s="1347"/>
      <c r="G168" s="1347"/>
      <c r="H168" s="1348"/>
      <c r="I168" s="104"/>
      <c r="J168" s="1381" t="s">
        <v>53</v>
      </c>
      <c r="K168" s="1384"/>
      <c r="L168" s="1382"/>
      <c r="M168" s="1346">
        <f>VLOOKUP(B166,'Urbano.Piano inv. forn'!$D$86:$V$115,19,FALSE)</f>
        <v>0</v>
      </c>
      <c r="N168" s="1348"/>
      <c r="O168" s="130"/>
      <c r="P168" s="773" t="s">
        <v>299</v>
      </c>
      <c r="Q168" s="135">
        <f>M168+E168</f>
        <v>0</v>
      </c>
      <c r="S168" s="774" t="s">
        <v>300</v>
      </c>
      <c r="T168" s="1171"/>
      <c r="U168" s="1173"/>
      <c r="V168" s="134"/>
      <c r="W168" s="431"/>
    </row>
    <row r="169" spans="1:92" ht="33.75" customHeight="1" thickBot="1" x14ac:dyDescent="0.4">
      <c r="A169" s="136"/>
      <c r="B169" s="137"/>
      <c r="C169" s="137"/>
      <c r="D169" s="137"/>
      <c r="E169" s="138"/>
      <c r="F169" s="138"/>
      <c r="G169" s="138"/>
      <c r="H169" s="138"/>
      <c r="I169" s="104"/>
      <c r="J169" s="115"/>
      <c r="K169" s="115"/>
      <c r="L169" s="115"/>
      <c r="M169" s="138"/>
      <c r="N169" s="138"/>
      <c r="O169" s="130"/>
      <c r="P169" s="113"/>
      <c r="Q169" s="130"/>
      <c r="S169" s="113"/>
      <c r="T169" s="114"/>
      <c r="U169" s="114"/>
      <c r="V169" s="134"/>
      <c r="W169" s="431"/>
    </row>
    <row r="170" spans="1:92" s="767" customFormat="1" ht="72" customHeight="1" x14ac:dyDescent="0.35">
      <c r="A170" s="1369" t="s">
        <v>301</v>
      </c>
      <c r="B170" s="1371" t="s">
        <v>302</v>
      </c>
      <c r="C170" s="1371" t="s">
        <v>303</v>
      </c>
      <c r="D170" s="764" t="s">
        <v>304</v>
      </c>
      <c r="E170" s="762" t="s">
        <v>305</v>
      </c>
      <c r="F170" s="764" t="s">
        <v>306</v>
      </c>
      <c r="G170" s="764" t="s">
        <v>307</v>
      </c>
      <c r="H170" s="765" t="s">
        <v>268</v>
      </c>
      <c r="I170" s="765" t="s">
        <v>308</v>
      </c>
      <c r="J170" s="765" t="s">
        <v>309</v>
      </c>
      <c r="K170" s="765" t="s">
        <v>818</v>
      </c>
      <c r="L170" s="765" t="s">
        <v>310</v>
      </c>
      <c r="M170" s="765" t="s">
        <v>311</v>
      </c>
      <c r="N170" s="765" t="s">
        <v>312</v>
      </c>
      <c r="O170" s="765" t="s">
        <v>313</v>
      </c>
      <c r="P170" s="765" t="s">
        <v>314</v>
      </c>
      <c r="Q170" s="765" t="s">
        <v>315</v>
      </c>
      <c r="R170" s="765" t="s">
        <v>316</v>
      </c>
      <c r="S170" s="765" t="s">
        <v>317</v>
      </c>
      <c r="T170" s="765" t="s">
        <v>819</v>
      </c>
      <c r="U170" s="766" t="s">
        <v>319</v>
      </c>
      <c r="V170" s="438"/>
      <c r="W170" s="166"/>
      <c r="X170" s="166"/>
      <c r="Y170" s="166"/>
      <c r="Z170" s="166"/>
      <c r="AA170" s="166"/>
      <c r="AB170" s="166"/>
      <c r="AC170" s="166"/>
      <c r="AD170" s="166"/>
      <c r="AE170" s="166"/>
      <c r="AF170" s="166"/>
      <c r="AG170" s="166"/>
      <c r="AH170" s="166"/>
      <c r="AI170" s="166"/>
      <c r="AJ170" s="166"/>
      <c r="AK170" s="166"/>
      <c r="AL170" s="166"/>
      <c r="AM170" s="166"/>
      <c r="AN170" s="166"/>
      <c r="AO170" s="166"/>
      <c r="AP170" s="166"/>
      <c r="AQ170" s="166"/>
      <c r="AR170" s="166"/>
      <c r="AS170" s="166"/>
      <c r="AT170" s="166"/>
      <c r="AU170" s="166"/>
      <c r="AV170" s="166"/>
      <c r="AW170" s="166"/>
      <c r="AX170" s="166"/>
      <c r="AY170" s="166"/>
      <c r="AZ170" s="166"/>
      <c r="BA170" s="166"/>
      <c r="BB170" s="166"/>
      <c r="BC170" s="166"/>
      <c r="BD170" s="166"/>
      <c r="BE170" s="166"/>
      <c r="BF170" s="166"/>
      <c r="BG170" s="166"/>
      <c r="BH170" s="166"/>
      <c r="BI170" s="166"/>
      <c r="BJ170" s="166"/>
      <c r="BK170" s="166"/>
      <c r="BL170" s="166"/>
      <c r="BM170" s="166"/>
      <c r="BN170" s="166"/>
      <c r="BO170" s="166"/>
      <c r="BP170" s="166"/>
      <c r="BQ170" s="166"/>
      <c r="BR170" s="166"/>
      <c r="BS170" s="166"/>
      <c r="BT170" s="166"/>
      <c r="BU170" s="166"/>
      <c r="BV170" s="166"/>
      <c r="BW170" s="166"/>
      <c r="BX170" s="166"/>
      <c r="BY170" s="166"/>
      <c r="BZ170" s="166"/>
      <c r="CA170" s="166"/>
      <c r="CB170" s="166"/>
      <c r="CC170" s="166"/>
      <c r="CD170" s="166"/>
      <c r="CE170" s="166"/>
      <c r="CF170" s="166"/>
      <c r="CG170" s="166"/>
      <c r="CH170" s="166"/>
      <c r="CI170" s="166"/>
      <c r="CJ170" s="166"/>
      <c r="CK170" s="166"/>
      <c r="CL170" s="166"/>
      <c r="CM170" s="166"/>
      <c r="CN170" s="166"/>
    </row>
    <row r="171" spans="1:92" s="767" customFormat="1" ht="28.5" customHeight="1" thickBot="1" x14ac:dyDescent="0.4">
      <c r="A171" s="1385"/>
      <c r="B171" s="1386"/>
      <c r="C171" s="1386"/>
      <c r="D171" s="763" t="s">
        <v>320</v>
      </c>
      <c r="E171" s="763" t="s">
        <v>321</v>
      </c>
      <c r="F171" s="763" t="s">
        <v>322</v>
      </c>
      <c r="G171" s="763" t="s">
        <v>322</v>
      </c>
      <c r="H171" s="763" t="s">
        <v>824</v>
      </c>
      <c r="I171" s="763" t="s">
        <v>29</v>
      </c>
      <c r="J171" s="763" t="s">
        <v>323</v>
      </c>
      <c r="K171" s="763" t="s">
        <v>324</v>
      </c>
      <c r="L171" s="763" t="s">
        <v>324</v>
      </c>
      <c r="M171" s="763" t="s">
        <v>325</v>
      </c>
      <c r="N171" s="763" t="s">
        <v>324</v>
      </c>
      <c r="O171" s="763" t="s">
        <v>326</v>
      </c>
      <c r="P171" s="763" t="s">
        <v>820</v>
      </c>
      <c r="Q171" s="763" t="s">
        <v>327</v>
      </c>
      <c r="R171" s="763" t="s">
        <v>328</v>
      </c>
      <c r="S171" s="763" t="s">
        <v>329</v>
      </c>
      <c r="T171" s="763" t="s">
        <v>329</v>
      </c>
      <c r="U171" s="768"/>
      <c r="V171" s="438"/>
      <c r="W171" s="166"/>
      <c r="X171" s="166"/>
      <c r="Y171" s="166"/>
      <c r="Z171" s="166"/>
      <c r="AA171" s="166"/>
      <c r="AB171" s="166"/>
      <c r="AC171" s="166"/>
      <c r="AD171" s="166"/>
      <c r="AE171" s="166"/>
      <c r="AF171" s="166"/>
      <c r="AG171" s="166"/>
      <c r="AH171" s="166"/>
      <c r="AI171" s="166"/>
      <c r="AJ171" s="166"/>
      <c r="AK171" s="166"/>
      <c r="AL171" s="166"/>
      <c r="AM171" s="166"/>
      <c r="AN171" s="166"/>
      <c r="AO171" s="166"/>
      <c r="AP171" s="166"/>
      <c r="AQ171" s="166"/>
      <c r="AR171" s="166"/>
      <c r="AS171" s="166"/>
      <c r="AT171" s="166"/>
      <c r="AU171" s="166"/>
      <c r="AV171" s="166"/>
      <c r="AW171" s="166"/>
      <c r="AX171" s="166"/>
      <c r="AY171" s="166"/>
      <c r="AZ171" s="166"/>
      <c r="BA171" s="166"/>
      <c r="BB171" s="166"/>
      <c r="BC171" s="166"/>
      <c r="BD171" s="166"/>
      <c r="BE171" s="166"/>
      <c r="BF171" s="166"/>
      <c r="BG171" s="166"/>
      <c r="BH171" s="166"/>
      <c r="BI171" s="166"/>
      <c r="BJ171" s="166"/>
      <c r="BK171" s="166"/>
      <c r="BL171" s="166"/>
      <c r="BM171" s="166"/>
      <c r="BN171" s="166"/>
      <c r="BO171" s="166"/>
      <c r="BP171" s="166"/>
      <c r="BQ171" s="166"/>
      <c r="BR171" s="166"/>
      <c r="BS171" s="166"/>
      <c r="BT171" s="166"/>
      <c r="BU171" s="166"/>
      <c r="BV171" s="166"/>
      <c r="BW171" s="166"/>
      <c r="BX171" s="166"/>
      <c r="BY171" s="166"/>
      <c r="BZ171" s="166"/>
      <c r="CA171" s="166"/>
      <c r="CB171" s="166"/>
      <c r="CC171" s="166"/>
      <c r="CD171" s="166"/>
      <c r="CE171" s="166"/>
      <c r="CF171" s="166"/>
      <c r="CG171" s="166"/>
      <c r="CH171" s="166"/>
      <c r="CI171" s="166"/>
      <c r="CJ171" s="166"/>
      <c r="CK171" s="166"/>
      <c r="CL171" s="166"/>
      <c r="CM171" s="166"/>
      <c r="CN171" s="166"/>
    </row>
    <row r="172" spans="1:92" ht="15" customHeight="1" x14ac:dyDescent="0.35">
      <c r="A172" s="1390" t="str">
        <f>B166</f>
        <v>urb. ibr_m.3</v>
      </c>
      <c r="B172" s="769">
        <v>1</v>
      </c>
      <c r="C172" s="185"/>
      <c r="D172" s="119"/>
      <c r="E172" s="119"/>
      <c r="F172" s="185"/>
      <c r="G172" s="440"/>
      <c r="H172" s="120"/>
      <c r="I172" s="441"/>
      <c r="J172" s="442"/>
      <c r="K172" s="442"/>
      <c r="L172" s="443"/>
      <c r="M172" s="441"/>
      <c r="N172" s="443"/>
      <c r="O172" s="148"/>
      <c r="P172" s="148"/>
      <c r="Q172" s="441"/>
      <c r="R172" s="441"/>
      <c r="S172" s="441"/>
      <c r="T172" s="441"/>
      <c r="U172" s="444"/>
      <c r="V172" s="437"/>
    </row>
    <row r="173" spans="1:92" x14ac:dyDescent="0.35">
      <c r="A173" s="1390"/>
      <c r="B173" s="770">
        <v>2</v>
      </c>
      <c r="C173" s="118"/>
      <c r="D173" s="112"/>
      <c r="E173" s="112"/>
      <c r="F173" s="118"/>
      <c r="G173" s="445"/>
      <c r="H173" s="118"/>
      <c r="I173" s="428"/>
      <c r="J173" s="446"/>
      <c r="K173" s="446"/>
      <c r="L173" s="447"/>
      <c r="M173" s="428"/>
      <c r="N173" s="447"/>
      <c r="O173" s="139"/>
      <c r="P173" s="139"/>
      <c r="Q173" s="428"/>
      <c r="R173" s="428" t="s">
        <v>330</v>
      </c>
      <c r="S173" s="428"/>
      <c r="T173" s="428"/>
      <c r="U173" s="448"/>
      <c r="V173" s="437"/>
    </row>
    <row r="174" spans="1:92" x14ac:dyDescent="0.35">
      <c r="A174" s="1390"/>
      <c r="B174" s="770">
        <v>3</v>
      </c>
      <c r="C174" s="118"/>
      <c r="D174" s="112"/>
      <c r="E174" s="112"/>
      <c r="F174" s="118"/>
      <c r="G174" s="445"/>
      <c r="H174" s="118"/>
      <c r="I174" s="428"/>
      <c r="J174" s="446"/>
      <c r="K174" s="446"/>
      <c r="L174" s="447"/>
      <c r="M174" s="428"/>
      <c r="N174" s="447"/>
      <c r="O174" s="139"/>
      <c r="P174" s="139"/>
      <c r="Q174" s="428"/>
      <c r="R174" s="428"/>
      <c r="S174" s="428"/>
      <c r="T174" s="428"/>
      <c r="U174" s="448"/>
      <c r="V174" s="437"/>
    </row>
    <row r="175" spans="1:92" x14ac:dyDescent="0.35">
      <c r="A175" s="1390"/>
      <c r="B175" s="770">
        <v>4</v>
      </c>
      <c r="C175" s="118"/>
      <c r="D175" s="112"/>
      <c r="E175" s="112"/>
      <c r="F175" s="118"/>
      <c r="G175" s="445"/>
      <c r="H175" s="118"/>
      <c r="I175" s="428"/>
      <c r="J175" s="446"/>
      <c r="K175" s="446"/>
      <c r="L175" s="447"/>
      <c r="M175" s="428"/>
      <c r="N175" s="447"/>
      <c r="O175" s="139"/>
      <c r="P175" s="139"/>
      <c r="Q175" s="428"/>
      <c r="R175" s="428"/>
      <c r="S175" s="428"/>
      <c r="T175" s="428"/>
      <c r="U175" s="448"/>
      <c r="V175" s="437"/>
    </row>
    <row r="176" spans="1:92" x14ac:dyDescent="0.35">
      <c r="A176" s="1390"/>
      <c r="B176" s="770">
        <v>5</v>
      </c>
      <c r="C176" s="118"/>
      <c r="D176" s="112"/>
      <c r="E176" s="112"/>
      <c r="F176" s="118"/>
      <c r="G176" s="445"/>
      <c r="H176" s="118"/>
      <c r="I176" s="428"/>
      <c r="J176" s="446"/>
      <c r="K176" s="446"/>
      <c r="L176" s="447"/>
      <c r="M176" s="428"/>
      <c r="N176" s="447"/>
      <c r="O176" s="139"/>
      <c r="P176" s="139"/>
      <c r="Q176" s="428"/>
      <c r="R176" s="428"/>
      <c r="S176" s="428"/>
      <c r="T176" s="428"/>
      <c r="U176" s="448"/>
      <c r="V176" s="437"/>
    </row>
    <row r="177" spans="1:92" x14ac:dyDescent="0.35">
      <c r="A177" s="1390"/>
      <c r="B177" s="770">
        <v>6</v>
      </c>
      <c r="C177" s="118"/>
      <c r="D177" s="112"/>
      <c r="E177" s="112"/>
      <c r="F177" s="118"/>
      <c r="G177" s="445"/>
      <c r="H177" s="118"/>
      <c r="I177" s="428"/>
      <c r="J177" s="446"/>
      <c r="K177" s="446"/>
      <c r="L177" s="447"/>
      <c r="M177" s="428"/>
      <c r="N177" s="447"/>
      <c r="O177" s="139"/>
      <c r="P177" s="139"/>
      <c r="Q177" s="428"/>
      <c r="R177" s="428"/>
      <c r="S177" s="428"/>
      <c r="T177" s="428"/>
      <c r="U177" s="448"/>
      <c r="V177" s="437"/>
    </row>
    <row r="178" spans="1:92" x14ac:dyDescent="0.35">
      <c r="A178" s="1390"/>
      <c r="B178" s="770">
        <v>7</v>
      </c>
      <c r="C178" s="118"/>
      <c r="D178" s="112"/>
      <c r="E178" s="112"/>
      <c r="F178" s="118"/>
      <c r="G178" s="445"/>
      <c r="H178" s="118"/>
      <c r="I178" s="428"/>
      <c r="J178" s="446"/>
      <c r="K178" s="446"/>
      <c r="L178" s="447"/>
      <c r="M178" s="428"/>
      <c r="N178" s="447"/>
      <c r="O178" s="139"/>
      <c r="P178" s="139"/>
      <c r="Q178" s="428"/>
      <c r="R178" s="428"/>
      <c r="S178" s="428"/>
      <c r="T178" s="428"/>
      <c r="U178" s="448"/>
      <c r="V178" s="437"/>
    </row>
    <row r="179" spans="1:92" x14ac:dyDescent="0.35">
      <c r="A179" s="1390"/>
      <c r="B179" s="770">
        <v>8</v>
      </c>
      <c r="C179" s="118"/>
      <c r="D179" s="112"/>
      <c r="E179" s="112"/>
      <c r="F179" s="118"/>
      <c r="G179" s="445"/>
      <c r="H179" s="118"/>
      <c r="I179" s="428"/>
      <c r="J179" s="446"/>
      <c r="K179" s="446"/>
      <c r="L179" s="447"/>
      <c r="M179" s="428"/>
      <c r="N179" s="447"/>
      <c r="O179" s="139"/>
      <c r="P179" s="139"/>
      <c r="Q179" s="428"/>
      <c r="R179" s="428"/>
      <c r="S179" s="428"/>
      <c r="T179" s="428"/>
      <c r="U179" s="448"/>
      <c r="V179" s="437"/>
    </row>
    <row r="180" spans="1:92" x14ac:dyDescent="0.35">
      <c r="A180" s="1390"/>
      <c r="B180" s="770">
        <v>9</v>
      </c>
      <c r="C180" s="118"/>
      <c r="D180" s="112"/>
      <c r="E180" s="112"/>
      <c r="F180" s="118"/>
      <c r="G180" s="445"/>
      <c r="H180" s="118"/>
      <c r="I180" s="428"/>
      <c r="J180" s="446"/>
      <c r="K180" s="446"/>
      <c r="L180" s="447"/>
      <c r="M180" s="428"/>
      <c r="N180" s="447"/>
      <c r="O180" s="139"/>
      <c r="P180" s="139"/>
      <c r="Q180" s="428"/>
      <c r="R180" s="428"/>
      <c r="S180" s="428"/>
      <c r="T180" s="428"/>
      <c r="U180" s="448"/>
      <c r="V180" s="437"/>
    </row>
    <row r="181" spans="1:92" ht="15" thickBot="1" x14ac:dyDescent="0.4">
      <c r="A181" s="1391"/>
      <c r="B181" s="771">
        <v>10</v>
      </c>
      <c r="C181" s="132"/>
      <c r="D181" s="131"/>
      <c r="E181" s="131"/>
      <c r="F181" s="132"/>
      <c r="G181" s="449"/>
      <c r="H181" s="132"/>
      <c r="I181" s="450"/>
      <c r="J181" s="451"/>
      <c r="K181" s="451"/>
      <c r="L181" s="452"/>
      <c r="M181" s="450"/>
      <c r="N181" s="452"/>
      <c r="O181" s="140"/>
      <c r="P181" s="140"/>
      <c r="Q181" s="450"/>
      <c r="R181" s="450"/>
      <c r="S181" s="450"/>
      <c r="T181" s="450"/>
      <c r="U181" s="453"/>
      <c r="V181" s="437"/>
    </row>
    <row r="182" spans="1:92" ht="25" thickBot="1" x14ac:dyDescent="0.4">
      <c r="A182" s="564"/>
      <c r="C182" s="565"/>
      <c r="D182" s="566"/>
      <c r="E182" s="424" t="s">
        <v>331</v>
      </c>
      <c r="F182" s="425">
        <f>COUNTA(F172:F181)</f>
        <v>0</v>
      </c>
      <c r="G182" s="426">
        <f>COUNTA(G172:G181)</f>
        <v>0</v>
      </c>
      <c r="H182" s="565"/>
      <c r="I182" s="431"/>
      <c r="J182" s="567"/>
      <c r="K182" s="567"/>
      <c r="L182" s="568"/>
      <c r="M182" s="1354" t="s">
        <v>563</v>
      </c>
      <c r="N182" s="1355"/>
      <c r="O182" s="747">
        <f>SUM(O172:O181)</f>
        <v>0</v>
      </c>
      <c r="P182" s="748">
        <f>SUM(P172:P181)</f>
        <v>0</v>
      </c>
      <c r="Q182" s="431"/>
      <c r="S182" s="113"/>
      <c r="T182" s="117"/>
      <c r="U182" s="531"/>
      <c r="V182" s="455"/>
      <c r="W182" s="454"/>
    </row>
    <row r="183" spans="1:92" ht="15" thickBot="1" x14ac:dyDescent="0.4">
      <c r="A183" s="456"/>
      <c r="B183" s="457"/>
      <c r="C183" s="407"/>
      <c r="D183" s="407"/>
      <c r="E183" s="407"/>
      <c r="F183" s="457"/>
      <c r="G183" s="407"/>
      <c r="H183" s="407"/>
      <c r="I183" s="457"/>
      <c r="J183" s="457"/>
      <c r="K183" s="457"/>
      <c r="L183" s="407"/>
      <c r="M183" s="407"/>
      <c r="N183" s="407"/>
      <c r="O183" s="407"/>
      <c r="P183" s="407"/>
      <c r="Q183" s="407"/>
      <c r="R183" s="407"/>
      <c r="S183" s="407"/>
      <c r="T183" s="458"/>
      <c r="U183" s="407"/>
      <c r="V183" s="459"/>
    </row>
    <row r="184" spans="1:92" ht="15" thickBot="1" x14ac:dyDescent="0.4">
      <c r="A184" s="432"/>
      <c r="B184" s="433"/>
      <c r="C184" s="434"/>
      <c r="D184" s="434"/>
      <c r="E184" s="434"/>
      <c r="F184" s="433"/>
      <c r="G184" s="434"/>
      <c r="H184" s="434"/>
      <c r="I184" s="433"/>
      <c r="J184" s="433"/>
      <c r="K184" s="433"/>
      <c r="L184" s="434"/>
      <c r="M184" s="434"/>
      <c r="N184" s="434"/>
      <c r="O184" s="434"/>
      <c r="P184" s="434"/>
      <c r="Q184" s="434"/>
      <c r="R184" s="434"/>
      <c r="S184" s="434"/>
      <c r="T184" s="434"/>
      <c r="U184" s="434"/>
      <c r="V184" s="435"/>
    </row>
    <row r="185" spans="1:92" ht="28.5" customHeight="1" thickBot="1" x14ac:dyDescent="0.4">
      <c r="A185" s="761" t="s">
        <v>9</v>
      </c>
      <c r="B185" s="1317" t="s">
        <v>654</v>
      </c>
      <c r="C185" s="1318"/>
      <c r="E185" s="1387" t="s">
        <v>294</v>
      </c>
      <c r="F185" s="1388"/>
      <c r="G185" s="1315">
        <f>VLOOKUP(B185,'Urbano.Piano inv. forn'!$D$86:$H$115,3,FALSE)</f>
        <v>0</v>
      </c>
      <c r="H185" s="1316"/>
      <c r="I185" s="104"/>
      <c r="J185" s="1387" t="s">
        <v>295</v>
      </c>
      <c r="K185" s="1389"/>
      <c r="L185" s="1388"/>
      <c r="M185" s="1315">
        <f>VLOOKUP(B185,'Urbano.Piano inv. forn'!$D$86:$H$115,4,FALSE)</f>
        <v>0</v>
      </c>
      <c r="N185" s="1316"/>
      <c r="P185" s="772" t="s">
        <v>296</v>
      </c>
      <c r="Q185" s="436"/>
      <c r="S185" s="774" t="s">
        <v>297</v>
      </c>
      <c r="T185" s="1171"/>
      <c r="U185" s="1173"/>
      <c r="V185" s="437"/>
    </row>
    <row r="186" spans="1:92" ht="13.5" customHeight="1" thickBot="1" x14ac:dyDescent="0.4">
      <c r="A186" s="133"/>
      <c r="B186" s="114"/>
      <c r="C186" s="114"/>
      <c r="E186" s="115"/>
      <c r="F186" s="115"/>
      <c r="G186" s="116"/>
      <c r="H186" s="116"/>
      <c r="I186" s="104"/>
      <c r="J186" s="115"/>
      <c r="K186" s="115"/>
      <c r="L186" s="115"/>
      <c r="M186" s="116"/>
      <c r="N186" s="116"/>
      <c r="P186" s="117"/>
      <c r="S186" s="113"/>
      <c r="T186" s="431"/>
      <c r="V186" s="134"/>
      <c r="W186" s="431"/>
    </row>
    <row r="187" spans="1:92" ht="33.75" customHeight="1" thickBot="1" x14ac:dyDescent="0.4">
      <c r="A187" s="1381" t="s">
        <v>298</v>
      </c>
      <c r="B187" s="1382"/>
      <c r="C187" s="1382"/>
      <c r="D187" s="1383"/>
      <c r="E187" s="1346">
        <f>VLOOKUP(B185,'Urbano.Piano inv. forn'!$D$86:$V$115,17,FALSE)</f>
        <v>0</v>
      </c>
      <c r="F187" s="1347"/>
      <c r="G187" s="1347"/>
      <c r="H187" s="1348"/>
      <c r="I187" s="104"/>
      <c r="J187" s="1381" t="s">
        <v>53</v>
      </c>
      <c r="K187" s="1384"/>
      <c r="L187" s="1382"/>
      <c r="M187" s="1346">
        <f>VLOOKUP(B185,'Urbano.Piano inv. forn'!$D$86:$V$115,19,FALSE)</f>
        <v>0</v>
      </c>
      <c r="N187" s="1348"/>
      <c r="O187" s="130"/>
      <c r="P187" s="773" t="s">
        <v>299</v>
      </c>
      <c r="Q187" s="135">
        <f>M187+E187</f>
        <v>0</v>
      </c>
      <c r="S187" s="774" t="s">
        <v>300</v>
      </c>
      <c r="T187" s="1171"/>
      <c r="U187" s="1173"/>
      <c r="V187" s="134"/>
      <c r="W187" s="431"/>
    </row>
    <row r="188" spans="1:92" ht="33.75" customHeight="1" thickBot="1" x14ac:dyDescent="0.4">
      <c r="A188" s="136"/>
      <c r="B188" s="137"/>
      <c r="C188" s="137"/>
      <c r="D188" s="137"/>
      <c r="E188" s="138"/>
      <c r="F188" s="138"/>
      <c r="G188" s="138"/>
      <c r="H188" s="138"/>
      <c r="I188" s="104"/>
      <c r="J188" s="115"/>
      <c r="K188" s="115"/>
      <c r="L188" s="115"/>
      <c r="M188" s="138"/>
      <c r="N188" s="138"/>
      <c r="O188" s="130"/>
      <c r="P188" s="113"/>
      <c r="Q188" s="130"/>
      <c r="S188" s="113"/>
      <c r="T188" s="114"/>
      <c r="U188" s="114"/>
      <c r="V188" s="134"/>
      <c r="W188" s="431"/>
    </row>
    <row r="189" spans="1:92" s="767" customFormat="1" ht="72" customHeight="1" x14ac:dyDescent="0.35">
      <c r="A189" s="1369" t="s">
        <v>301</v>
      </c>
      <c r="B189" s="1371" t="s">
        <v>302</v>
      </c>
      <c r="C189" s="1371" t="s">
        <v>303</v>
      </c>
      <c r="D189" s="764" t="s">
        <v>304</v>
      </c>
      <c r="E189" s="762" t="s">
        <v>305</v>
      </c>
      <c r="F189" s="764" t="s">
        <v>306</v>
      </c>
      <c r="G189" s="764" t="s">
        <v>307</v>
      </c>
      <c r="H189" s="765" t="s">
        <v>268</v>
      </c>
      <c r="I189" s="765" t="s">
        <v>308</v>
      </c>
      <c r="J189" s="765" t="s">
        <v>309</v>
      </c>
      <c r="K189" s="765" t="s">
        <v>818</v>
      </c>
      <c r="L189" s="765" t="s">
        <v>310</v>
      </c>
      <c r="M189" s="765" t="s">
        <v>311</v>
      </c>
      <c r="N189" s="765" t="s">
        <v>312</v>
      </c>
      <c r="O189" s="765" t="s">
        <v>313</v>
      </c>
      <c r="P189" s="765" t="s">
        <v>314</v>
      </c>
      <c r="Q189" s="765" t="s">
        <v>315</v>
      </c>
      <c r="R189" s="765" t="s">
        <v>316</v>
      </c>
      <c r="S189" s="765" t="s">
        <v>317</v>
      </c>
      <c r="T189" s="765" t="s">
        <v>819</v>
      </c>
      <c r="U189" s="766" t="s">
        <v>319</v>
      </c>
      <c r="V189" s="438"/>
      <c r="W189" s="166"/>
      <c r="X189" s="166"/>
      <c r="Y189" s="166"/>
      <c r="Z189" s="166"/>
      <c r="AA189" s="166"/>
      <c r="AB189" s="166"/>
      <c r="AC189" s="166"/>
      <c r="AD189" s="166"/>
      <c r="AE189" s="166"/>
      <c r="AF189" s="166"/>
      <c r="AG189" s="166"/>
      <c r="AH189" s="166"/>
      <c r="AI189" s="166"/>
      <c r="AJ189" s="166"/>
      <c r="AK189" s="166"/>
      <c r="AL189" s="166"/>
      <c r="AM189" s="166"/>
      <c r="AN189" s="166"/>
      <c r="AO189" s="166"/>
      <c r="AP189" s="166"/>
      <c r="AQ189" s="166"/>
      <c r="AR189" s="166"/>
      <c r="AS189" s="166"/>
      <c r="AT189" s="166"/>
      <c r="AU189" s="166"/>
      <c r="AV189" s="166"/>
      <c r="AW189" s="166"/>
      <c r="AX189" s="166"/>
      <c r="AY189" s="166"/>
      <c r="AZ189" s="166"/>
      <c r="BA189" s="166"/>
      <c r="BB189" s="166"/>
      <c r="BC189" s="166"/>
      <c r="BD189" s="166"/>
      <c r="BE189" s="166"/>
      <c r="BF189" s="166"/>
      <c r="BG189" s="166"/>
      <c r="BH189" s="166"/>
      <c r="BI189" s="166"/>
      <c r="BJ189" s="166"/>
      <c r="BK189" s="166"/>
      <c r="BL189" s="166"/>
      <c r="BM189" s="166"/>
      <c r="BN189" s="166"/>
      <c r="BO189" s="166"/>
      <c r="BP189" s="166"/>
      <c r="BQ189" s="166"/>
      <c r="BR189" s="166"/>
      <c r="BS189" s="166"/>
      <c r="BT189" s="166"/>
      <c r="BU189" s="166"/>
      <c r="BV189" s="166"/>
      <c r="BW189" s="166"/>
      <c r="BX189" s="166"/>
      <c r="BY189" s="166"/>
      <c r="BZ189" s="166"/>
      <c r="CA189" s="166"/>
      <c r="CB189" s="166"/>
      <c r="CC189" s="166"/>
      <c r="CD189" s="166"/>
      <c r="CE189" s="166"/>
      <c r="CF189" s="166"/>
      <c r="CG189" s="166"/>
      <c r="CH189" s="166"/>
      <c r="CI189" s="166"/>
      <c r="CJ189" s="166"/>
      <c r="CK189" s="166"/>
      <c r="CL189" s="166"/>
      <c r="CM189" s="166"/>
      <c r="CN189" s="166"/>
    </row>
    <row r="190" spans="1:92" s="767" customFormat="1" ht="28.5" customHeight="1" thickBot="1" x14ac:dyDescent="0.4">
      <c r="A190" s="1385"/>
      <c r="B190" s="1386"/>
      <c r="C190" s="1386"/>
      <c r="D190" s="763" t="s">
        <v>320</v>
      </c>
      <c r="E190" s="763" t="s">
        <v>321</v>
      </c>
      <c r="F190" s="763" t="s">
        <v>322</v>
      </c>
      <c r="G190" s="763" t="s">
        <v>322</v>
      </c>
      <c r="H190" s="763" t="s">
        <v>824</v>
      </c>
      <c r="I190" s="763" t="s">
        <v>29</v>
      </c>
      <c r="J190" s="763" t="s">
        <v>323</v>
      </c>
      <c r="K190" s="763" t="s">
        <v>324</v>
      </c>
      <c r="L190" s="763" t="s">
        <v>324</v>
      </c>
      <c r="M190" s="763" t="s">
        <v>325</v>
      </c>
      <c r="N190" s="763" t="s">
        <v>324</v>
      </c>
      <c r="O190" s="763" t="s">
        <v>326</v>
      </c>
      <c r="P190" s="763" t="s">
        <v>820</v>
      </c>
      <c r="Q190" s="763" t="s">
        <v>327</v>
      </c>
      <c r="R190" s="763" t="s">
        <v>328</v>
      </c>
      <c r="S190" s="763" t="s">
        <v>329</v>
      </c>
      <c r="T190" s="763" t="s">
        <v>329</v>
      </c>
      <c r="U190" s="768"/>
      <c r="V190" s="438"/>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6"/>
      <c r="AY190" s="166"/>
      <c r="AZ190" s="166"/>
      <c r="BA190" s="166"/>
      <c r="BB190" s="166"/>
      <c r="BC190" s="166"/>
      <c r="BD190" s="166"/>
      <c r="BE190" s="166"/>
      <c r="BF190" s="166"/>
      <c r="BG190" s="166"/>
      <c r="BH190" s="166"/>
      <c r="BI190" s="166"/>
      <c r="BJ190" s="166"/>
      <c r="BK190" s="166"/>
      <c r="BL190" s="166"/>
      <c r="BM190" s="166"/>
      <c r="BN190" s="166"/>
      <c r="BO190" s="166"/>
      <c r="BP190" s="166"/>
      <c r="BQ190" s="166"/>
      <c r="BR190" s="166"/>
      <c r="BS190" s="166"/>
      <c r="BT190" s="166"/>
      <c r="BU190" s="166"/>
      <c r="BV190" s="166"/>
      <c r="BW190" s="166"/>
      <c r="BX190" s="166"/>
      <c r="BY190" s="166"/>
      <c r="BZ190" s="166"/>
      <c r="CA190" s="166"/>
      <c r="CB190" s="166"/>
      <c r="CC190" s="166"/>
      <c r="CD190" s="166"/>
      <c r="CE190" s="166"/>
      <c r="CF190" s="166"/>
      <c r="CG190" s="166"/>
      <c r="CH190" s="166"/>
      <c r="CI190" s="166"/>
      <c r="CJ190" s="166"/>
      <c r="CK190" s="166"/>
      <c r="CL190" s="166"/>
      <c r="CM190" s="166"/>
      <c r="CN190" s="166"/>
    </row>
    <row r="191" spans="1:92" ht="15" customHeight="1" x14ac:dyDescent="0.35">
      <c r="A191" s="1390" t="str">
        <f>B185</f>
        <v>urb. ibr_m.3</v>
      </c>
      <c r="B191" s="769">
        <v>1</v>
      </c>
      <c r="C191" s="185"/>
      <c r="D191" s="119"/>
      <c r="E191" s="119"/>
      <c r="F191" s="185"/>
      <c r="G191" s="440"/>
      <c r="H191" s="120"/>
      <c r="I191" s="441"/>
      <c r="J191" s="442"/>
      <c r="K191" s="442"/>
      <c r="L191" s="443"/>
      <c r="M191" s="441"/>
      <c r="N191" s="443"/>
      <c r="O191" s="148"/>
      <c r="P191" s="148"/>
      <c r="Q191" s="441"/>
      <c r="R191" s="441"/>
      <c r="S191" s="441"/>
      <c r="T191" s="441"/>
      <c r="U191" s="444"/>
      <c r="V191" s="437"/>
    </row>
    <row r="192" spans="1:92" x14ac:dyDescent="0.35">
      <c r="A192" s="1390"/>
      <c r="B192" s="770">
        <v>2</v>
      </c>
      <c r="C192" s="118"/>
      <c r="D192" s="112"/>
      <c r="E192" s="112"/>
      <c r="F192" s="118"/>
      <c r="G192" s="445"/>
      <c r="H192" s="118"/>
      <c r="I192" s="428"/>
      <c r="J192" s="446"/>
      <c r="K192" s="446"/>
      <c r="L192" s="447"/>
      <c r="M192" s="428"/>
      <c r="N192" s="447"/>
      <c r="O192" s="139"/>
      <c r="P192" s="139"/>
      <c r="Q192" s="428"/>
      <c r="R192" s="428" t="s">
        <v>330</v>
      </c>
      <c r="S192" s="428"/>
      <c r="T192" s="428"/>
      <c r="U192" s="448"/>
      <c r="V192" s="437"/>
    </row>
    <row r="193" spans="1:92" x14ac:dyDescent="0.35">
      <c r="A193" s="1390"/>
      <c r="B193" s="770">
        <v>3</v>
      </c>
      <c r="C193" s="118"/>
      <c r="D193" s="112"/>
      <c r="E193" s="112"/>
      <c r="F193" s="118"/>
      <c r="G193" s="445"/>
      <c r="H193" s="118"/>
      <c r="I193" s="428"/>
      <c r="J193" s="446"/>
      <c r="K193" s="446"/>
      <c r="L193" s="447"/>
      <c r="M193" s="428"/>
      <c r="N193" s="447"/>
      <c r="O193" s="139"/>
      <c r="P193" s="139"/>
      <c r="Q193" s="428"/>
      <c r="R193" s="428"/>
      <c r="S193" s="428"/>
      <c r="T193" s="428"/>
      <c r="U193" s="448"/>
      <c r="V193" s="437"/>
    </row>
    <row r="194" spans="1:92" x14ac:dyDescent="0.35">
      <c r="A194" s="1390"/>
      <c r="B194" s="770">
        <v>4</v>
      </c>
      <c r="C194" s="118"/>
      <c r="D194" s="112"/>
      <c r="E194" s="112"/>
      <c r="F194" s="118"/>
      <c r="G194" s="445"/>
      <c r="H194" s="118"/>
      <c r="I194" s="428"/>
      <c r="J194" s="446"/>
      <c r="K194" s="446"/>
      <c r="L194" s="447"/>
      <c r="M194" s="428"/>
      <c r="N194" s="447"/>
      <c r="O194" s="139"/>
      <c r="P194" s="139"/>
      <c r="Q194" s="428"/>
      <c r="R194" s="428"/>
      <c r="S194" s="428"/>
      <c r="T194" s="428"/>
      <c r="U194" s="448"/>
      <c r="V194" s="437"/>
    </row>
    <row r="195" spans="1:92" x14ac:dyDescent="0.35">
      <c r="A195" s="1390"/>
      <c r="B195" s="770">
        <v>5</v>
      </c>
      <c r="C195" s="118"/>
      <c r="D195" s="112"/>
      <c r="E195" s="112"/>
      <c r="F195" s="118"/>
      <c r="G195" s="445"/>
      <c r="H195" s="118"/>
      <c r="I195" s="428"/>
      <c r="J195" s="446"/>
      <c r="K195" s="446"/>
      <c r="L195" s="447"/>
      <c r="M195" s="428"/>
      <c r="N195" s="447"/>
      <c r="O195" s="139"/>
      <c r="P195" s="139"/>
      <c r="Q195" s="428"/>
      <c r="R195" s="428"/>
      <c r="S195" s="428"/>
      <c r="T195" s="428"/>
      <c r="U195" s="448"/>
      <c r="V195" s="437"/>
    </row>
    <row r="196" spans="1:92" x14ac:dyDescent="0.35">
      <c r="A196" s="1390"/>
      <c r="B196" s="770">
        <v>6</v>
      </c>
      <c r="C196" s="118"/>
      <c r="D196" s="112"/>
      <c r="E196" s="112"/>
      <c r="F196" s="118"/>
      <c r="G196" s="445"/>
      <c r="H196" s="118"/>
      <c r="I196" s="428"/>
      <c r="J196" s="446"/>
      <c r="K196" s="446"/>
      <c r="L196" s="447"/>
      <c r="M196" s="428"/>
      <c r="N196" s="447"/>
      <c r="O196" s="139"/>
      <c r="P196" s="139"/>
      <c r="Q196" s="428"/>
      <c r="R196" s="428"/>
      <c r="S196" s="428"/>
      <c r="T196" s="428"/>
      <c r="U196" s="448"/>
      <c r="V196" s="437"/>
    </row>
    <row r="197" spans="1:92" x14ac:dyDescent="0.35">
      <c r="A197" s="1390"/>
      <c r="B197" s="770">
        <v>7</v>
      </c>
      <c r="C197" s="118"/>
      <c r="D197" s="112"/>
      <c r="E197" s="112"/>
      <c r="F197" s="118"/>
      <c r="G197" s="445"/>
      <c r="H197" s="118"/>
      <c r="I197" s="428"/>
      <c r="J197" s="446"/>
      <c r="K197" s="446"/>
      <c r="L197" s="447"/>
      <c r="M197" s="428"/>
      <c r="N197" s="447"/>
      <c r="O197" s="139"/>
      <c r="P197" s="139"/>
      <c r="Q197" s="428"/>
      <c r="R197" s="428"/>
      <c r="S197" s="428"/>
      <c r="T197" s="428"/>
      <c r="U197" s="448"/>
      <c r="V197" s="437"/>
    </row>
    <row r="198" spans="1:92" x14ac:dyDescent="0.35">
      <c r="A198" s="1390"/>
      <c r="B198" s="770">
        <v>8</v>
      </c>
      <c r="C198" s="118"/>
      <c r="D198" s="112"/>
      <c r="E198" s="112"/>
      <c r="F198" s="118"/>
      <c r="G198" s="445"/>
      <c r="H198" s="118"/>
      <c r="I198" s="428"/>
      <c r="J198" s="446"/>
      <c r="K198" s="446"/>
      <c r="L198" s="447"/>
      <c r="M198" s="428"/>
      <c r="N198" s="447"/>
      <c r="O198" s="139"/>
      <c r="P198" s="139"/>
      <c r="Q198" s="428"/>
      <c r="R198" s="428"/>
      <c r="S198" s="428"/>
      <c r="T198" s="428"/>
      <c r="U198" s="448"/>
      <c r="V198" s="437"/>
    </row>
    <row r="199" spans="1:92" x14ac:dyDescent="0.35">
      <c r="A199" s="1390"/>
      <c r="B199" s="770">
        <v>9</v>
      </c>
      <c r="C199" s="118"/>
      <c r="D199" s="112"/>
      <c r="E199" s="112"/>
      <c r="F199" s="118"/>
      <c r="G199" s="445"/>
      <c r="H199" s="118"/>
      <c r="I199" s="428"/>
      <c r="J199" s="446"/>
      <c r="K199" s="446"/>
      <c r="L199" s="447"/>
      <c r="M199" s="428"/>
      <c r="N199" s="447"/>
      <c r="O199" s="139"/>
      <c r="P199" s="139"/>
      <c r="Q199" s="428"/>
      <c r="R199" s="428"/>
      <c r="S199" s="428"/>
      <c r="T199" s="428"/>
      <c r="U199" s="448"/>
      <c r="V199" s="437"/>
    </row>
    <row r="200" spans="1:92" ht="15" thickBot="1" x14ac:dyDescent="0.4">
      <c r="A200" s="1391"/>
      <c r="B200" s="771">
        <v>10</v>
      </c>
      <c r="C200" s="132"/>
      <c r="D200" s="131"/>
      <c r="E200" s="131"/>
      <c r="F200" s="132"/>
      <c r="G200" s="449"/>
      <c r="H200" s="132"/>
      <c r="I200" s="450"/>
      <c r="J200" s="451"/>
      <c r="K200" s="451"/>
      <c r="L200" s="452"/>
      <c r="M200" s="450"/>
      <c r="N200" s="452"/>
      <c r="O200" s="140"/>
      <c r="P200" s="140"/>
      <c r="Q200" s="450"/>
      <c r="R200" s="450"/>
      <c r="S200" s="450"/>
      <c r="T200" s="450"/>
      <c r="U200" s="453"/>
      <c r="V200" s="437"/>
    </row>
    <row r="201" spans="1:92" ht="25" thickBot="1" x14ac:dyDescent="0.4">
      <c r="A201" s="564"/>
      <c r="C201" s="565"/>
      <c r="D201" s="566"/>
      <c r="E201" s="424" t="s">
        <v>331</v>
      </c>
      <c r="F201" s="425">
        <f>COUNTA(F191:F200)</f>
        <v>0</v>
      </c>
      <c r="G201" s="426">
        <f>COUNTA(G191:G200)</f>
        <v>0</v>
      </c>
      <c r="H201" s="565"/>
      <c r="I201" s="431"/>
      <c r="J201" s="567"/>
      <c r="K201" s="567"/>
      <c r="L201" s="568"/>
      <c r="M201" s="1354" t="s">
        <v>563</v>
      </c>
      <c r="N201" s="1355"/>
      <c r="O201" s="747">
        <f>SUM(O191:O200)</f>
        <v>0</v>
      </c>
      <c r="P201" s="748">
        <f>SUM(P191:P200)</f>
        <v>0</v>
      </c>
      <c r="Q201" s="431"/>
      <c r="S201" s="113"/>
      <c r="T201" s="117"/>
      <c r="U201" s="531"/>
      <c r="V201" s="455"/>
      <c r="W201" s="454"/>
    </row>
    <row r="202" spans="1:92" ht="15" thickBot="1" x14ac:dyDescent="0.4">
      <c r="A202" s="456"/>
      <c r="B202" s="457"/>
      <c r="C202" s="407"/>
      <c r="D202" s="407"/>
      <c r="E202" s="407"/>
      <c r="F202" s="457"/>
      <c r="G202" s="407"/>
      <c r="H202" s="407"/>
      <c r="I202" s="457"/>
      <c r="J202" s="457"/>
      <c r="K202" s="457"/>
      <c r="L202" s="407"/>
      <c r="M202" s="407"/>
      <c r="N202" s="407"/>
      <c r="O202" s="407"/>
      <c r="P202" s="407"/>
      <c r="Q202" s="407"/>
      <c r="R202" s="407"/>
      <c r="S202" s="407"/>
      <c r="T202" s="458"/>
      <c r="U202" s="407"/>
      <c r="V202" s="459"/>
    </row>
    <row r="203" spans="1:92" ht="15" thickBot="1" x14ac:dyDescent="0.4">
      <c r="A203" s="432"/>
      <c r="B203" s="433"/>
      <c r="C203" s="434"/>
      <c r="D203" s="434"/>
      <c r="E203" s="434"/>
      <c r="F203" s="433"/>
      <c r="G203" s="434"/>
      <c r="H203" s="434"/>
      <c r="I203" s="433"/>
      <c r="J203" s="433"/>
      <c r="K203" s="433"/>
      <c r="L203" s="434"/>
      <c r="M203" s="434"/>
      <c r="N203" s="434"/>
      <c r="O203" s="434"/>
      <c r="P203" s="434"/>
      <c r="Q203" s="434"/>
      <c r="R203" s="434"/>
      <c r="S203" s="434"/>
      <c r="T203" s="434"/>
      <c r="U203" s="434"/>
      <c r="V203" s="435"/>
    </row>
    <row r="204" spans="1:92" ht="28.5" customHeight="1" thickBot="1" x14ac:dyDescent="0.4">
      <c r="A204" s="761" t="s">
        <v>9</v>
      </c>
      <c r="B204" s="1317" t="s">
        <v>654</v>
      </c>
      <c r="C204" s="1318"/>
      <c r="E204" s="1387" t="s">
        <v>294</v>
      </c>
      <c r="F204" s="1388"/>
      <c r="G204" s="1315">
        <f>VLOOKUP(B204,'Urbano.Piano inv. forn'!$D$86:$H$115,3,FALSE)</f>
        <v>0</v>
      </c>
      <c r="H204" s="1316"/>
      <c r="I204" s="104"/>
      <c r="J204" s="1387" t="s">
        <v>295</v>
      </c>
      <c r="K204" s="1389"/>
      <c r="L204" s="1388"/>
      <c r="M204" s="1315">
        <f>VLOOKUP(B204,'Urbano.Piano inv. forn'!$D$86:$H$115,4,FALSE)</f>
        <v>0</v>
      </c>
      <c r="N204" s="1316"/>
      <c r="P204" s="772" t="s">
        <v>296</v>
      </c>
      <c r="Q204" s="436"/>
      <c r="S204" s="774" t="s">
        <v>297</v>
      </c>
      <c r="T204" s="1171"/>
      <c r="U204" s="1173"/>
      <c r="V204" s="437"/>
    </row>
    <row r="205" spans="1:92" ht="13.5" customHeight="1" thickBot="1" x14ac:dyDescent="0.4">
      <c r="A205" s="133"/>
      <c r="B205" s="114"/>
      <c r="C205" s="114"/>
      <c r="E205" s="115"/>
      <c r="F205" s="115"/>
      <c r="G205" s="116"/>
      <c r="H205" s="116"/>
      <c r="I205" s="104"/>
      <c r="J205" s="115"/>
      <c r="K205" s="115"/>
      <c r="L205" s="115"/>
      <c r="M205" s="116"/>
      <c r="N205" s="116"/>
      <c r="P205" s="117"/>
      <c r="S205" s="113"/>
      <c r="T205" s="431"/>
      <c r="V205" s="134"/>
      <c r="W205" s="431"/>
    </row>
    <row r="206" spans="1:92" ht="33.75" customHeight="1" thickBot="1" x14ac:dyDescent="0.4">
      <c r="A206" s="1381" t="s">
        <v>298</v>
      </c>
      <c r="B206" s="1382"/>
      <c r="C206" s="1382"/>
      <c r="D206" s="1383"/>
      <c r="E206" s="1346">
        <f>VLOOKUP(B204,'Urbano.Piano inv. forn'!$D$86:$V$115,17,FALSE)</f>
        <v>0</v>
      </c>
      <c r="F206" s="1347"/>
      <c r="G206" s="1347"/>
      <c r="H206" s="1348"/>
      <c r="I206" s="104"/>
      <c r="J206" s="1381" t="s">
        <v>53</v>
      </c>
      <c r="K206" s="1384"/>
      <c r="L206" s="1382"/>
      <c r="M206" s="1346">
        <f>VLOOKUP(B204,'Urbano.Piano inv. forn'!$D$86:$V$115,19,FALSE)</f>
        <v>0</v>
      </c>
      <c r="N206" s="1348"/>
      <c r="O206" s="130"/>
      <c r="P206" s="773" t="s">
        <v>299</v>
      </c>
      <c r="Q206" s="135">
        <f>M206+E206</f>
        <v>0</v>
      </c>
      <c r="S206" s="774" t="s">
        <v>300</v>
      </c>
      <c r="T206" s="1171"/>
      <c r="U206" s="1173"/>
      <c r="V206" s="134"/>
      <c r="W206" s="431"/>
    </row>
    <row r="207" spans="1:92" ht="33.75" customHeight="1" thickBot="1" x14ac:dyDescent="0.4">
      <c r="A207" s="136"/>
      <c r="B207" s="137"/>
      <c r="C207" s="137"/>
      <c r="D207" s="137"/>
      <c r="E207" s="138"/>
      <c r="F207" s="138"/>
      <c r="G207" s="138"/>
      <c r="H207" s="138"/>
      <c r="I207" s="104"/>
      <c r="J207" s="115"/>
      <c r="K207" s="115"/>
      <c r="L207" s="115"/>
      <c r="M207" s="138"/>
      <c r="N207" s="138"/>
      <c r="O207" s="130"/>
      <c r="P207" s="113"/>
      <c r="Q207" s="130"/>
      <c r="S207" s="113"/>
      <c r="T207" s="114"/>
      <c r="U207" s="114"/>
      <c r="V207" s="134"/>
      <c r="W207" s="431"/>
    </row>
    <row r="208" spans="1:92" s="767" customFormat="1" ht="72" customHeight="1" x14ac:dyDescent="0.35">
      <c r="A208" s="1369" t="s">
        <v>301</v>
      </c>
      <c r="B208" s="1371" t="s">
        <v>302</v>
      </c>
      <c r="C208" s="1371" t="s">
        <v>303</v>
      </c>
      <c r="D208" s="764" t="s">
        <v>304</v>
      </c>
      <c r="E208" s="762" t="s">
        <v>305</v>
      </c>
      <c r="F208" s="764" t="s">
        <v>306</v>
      </c>
      <c r="G208" s="764" t="s">
        <v>307</v>
      </c>
      <c r="H208" s="765" t="s">
        <v>268</v>
      </c>
      <c r="I208" s="765" t="s">
        <v>308</v>
      </c>
      <c r="J208" s="765" t="s">
        <v>309</v>
      </c>
      <c r="K208" s="765" t="s">
        <v>818</v>
      </c>
      <c r="L208" s="765" t="s">
        <v>310</v>
      </c>
      <c r="M208" s="765" t="s">
        <v>311</v>
      </c>
      <c r="N208" s="765" t="s">
        <v>312</v>
      </c>
      <c r="O208" s="765" t="s">
        <v>313</v>
      </c>
      <c r="P208" s="765" t="s">
        <v>314</v>
      </c>
      <c r="Q208" s="765" t="s">
        <v>315</v>
      </c>
      <c r="R208" s="765" t="s">
        <v>316</v>
      </c>
      <c r="S208" s="765" t="s">
        <v>317</v>
      </c>
      <c r="T208" s="765" t="s">
        <v>819</v>
      </c>
      <c r="U208" s="766" t="s">
        <v>319</v>
      </c>
      <c r="V208" s="438"/>
      <c r="W208" s="166"/>
      <c r="X208" s="166"/>
      <c r="Y208" s="166"/>
      <c r="Z208" s="166"/>
      <c r="AA208" s="166"/>
      <c r="AB208" s="166"/>
      <c r="AC208" s="166"/>
      <c r="AD208" s="166"/>
      <c r="AE208" s="166"/>
      <c r="AF208" s="166"/>
      <c r="AG208" s="166"/>
      <c r="AH208" s="166"/>
      <c r="AI208" s="166"/>
      <c r="AJ208" s="166"/>
      <c r="AK208" s="166"/>
      <c r="AL208" s="166"/>
      <c r="AM208" s="166"/>
      <c r="AN208" s="166"/>
      <c r="AO208" s="166"/>
      <c r="AP208" s="166"/>
      <c r="AQ208" s="166"/>
      <c r="AR208" s="166"/>
      <c r="AS208" s="166"/>
      <c r="AT208" s="166"/>
      <c r="AU208" s="166"/>
      <c r="AV208" s="166"/>
      <c r="AW208" s="166"/>
      <c r="AX208" s="166"/>
      <c r="AY208" s="166"/>
      <c r="AZ208" s="166"/>
      <c r="BA208" s="166"/>
      <c r="BB208" s="166"/>
      <c r="BC208" s="166"/>
      <c r="BD208" s="166"/>
      <c r="BE208" s="166"/>
      <c r="BF208" s="166"/>
      <c r="BG208" s="166"/>
      <c r="BH208" s="166"/>
      <c r="BI208" s="166"/>
      <c r="BJ208" s="166"/>
      <c r="BK208" s="166"/>
      <c r="BL208" s="166"/>
      <c r="BM208" s="166"/>
      <c r="BN208" s="166"/>
      <c r="BO208" s="166"/>
      <c r="BP208" s="166"/>
      <c r="BQ208" s="166"/>
      <c r="BR208" s="166"/>
      <c r="BS208" s="166"/>
      <c r="BT208" s="166"/>
      <c r="BU208" s="166"/>
      <c r="BV208" s="166"/>
      <c r="BW208" s="166"/>
      <c r="BX208" s="166"/>
      <c r="BY208" s="166"/>
      <c r="BZ208" s="166"/>
      <c r="CA208" s="166"/>
      <c r="CB208" s="166"/>
      <c r="CC208" s="166"/>
      <c r="CD208" s="166"/>
      <c r="CE208" s="166"/>
      <c r="CF208" s="166"/>
      <c r="CG208" s="166"/>
      <c r="CH208" s="166"/>
      <c r="CI208" s="166"/>
      <c r="CJ208" s="166"/>
      <c r="CK208" s="166"/>
      <c r="CL208" s="166"/>
      <c r="CM208" s="166"/>
      <c r="CN208" s="166"/>
    </row>
    <row r="209" spans="1:92" s="767" customFormat="1" ht="28.5" customHeight="1" thickBot="1" x14ac:dyDescent="0.4">
      <c r="A209" s="1385"/>
      <c r="B209" s="1386"/>
      <c r="C209" s="1386"/>
      <c r="D209" s="763" t="s">
        <v>320</v>
      </c>
      <c r="E209" s="763" t="s">
        <v>321</v>
      </c>
      <c r="F209" s="763" t="s">
        <v>322</v>
      </c>
      <c r="G209" s="763" t="s">
        <v>322</v>
      </c>
      <c r="H209" s="763" t="s">
        <v>824</v>
      </c>
      <c r="I209" s="763" t="s">
        <v>29</v>
      </c>
      <c r="J209" s="763" t="s">
        <v>323</v>
      </c>
      <c r="K209" s="763" t="s">
        <v>324</v>
      </c>
      <c r="L209" s="763" t="s">
        <v>324</v>
      </c>
      <c r="M209" s="763" t="s">
        <v>325</v>
      </c>
      <c r="N209" s="763" t="s">
        <v>324</v>
      </c>
      <c r="O209" s="763" t="s">
        <v>326</v>
      </c>
      <c r="P209" s="763" t="s">
        <v>820</v>
      </c>
      <c r="Q209" s="763" t="s">
        <v>327</v>
      </c>
      <c r="R209" s="763" t="s">
        <v>328</v>
      </c>
      <c r="S209" s="763" t="s">
        <v>329</v>
      </c>
      <c r="T209" s="763" t="s">
        <v>329</v>
      </c>
      <c r="U209" s="768"/>
      <c r="V209" s="438"/>
      <c r="W209" s="166"/>
      <c r="X209" s="166"/>
      <c r="Y209" s="166"/>
      <c r="Z209" s="166"/>
      <c r="AA209" s="166"/>
      <c r="AB209" s="166"/>
      <c r="AC209" s="166"/>
      <c r="AD209" s="166"/>
      <c r="AE209" s="166"/>
      <c r="AF209" s="166"/>
      <c r="AG209" s="166"/>
      <c r="AH209" s="166"/>
      <c r="AI209" s="166"/>
      <c r="AJ209" s="166"/>
      <c r="AK209" s="166"/>
      <c r="AL209" s="166"/>
      <c r="AM209" s="166"/>
      <c r="AN209" s="166"/>
      <c r="AO209" s="166"/>
      <c r="AP209" s="166"/>
      <c r="AQ209" s="166"/>
      <c r="AR209" s="166"/>
      <c r="AS209" s="166"/>
      <c r="AT209" s="166"/>
      <c r="AU209" s="166"/>
      <c r="AV209" s="166"/>
      <c r="AW209" s="166"/>
      <c r="AX209" s="166"/>
      <c r="AY209" s="166"/>
      <c r="AZ209" s="166"/>
      <c r="BA209" s="166"/>
      <c r="BB209" s="166"/>
      <c r="BC209" s="166"/>
      <c r="BD209" s="166"/>
      <c r="BE209" s="166"/>
      <c r="BF209" s="166"/>
      <c r="BG209" s="166"/>
      <c r="BH209" s="166"/>
      <c r="BI209" s="166"/>
      <c r="BJ209" s="166"/>
      <c r="BK209" s="166"/>
      <c r="BL209" s="166"/>
      <c r="BM209" s="166"/>
      <c r="BN209" s="166"/>
      <c r="BO209" s="166"/>
      <c r="BP209" s="166"/>
      <c r="BQ209" s="166"/>
      <c r="BR209" s="166"/>
      <c r="BS209" s="166"/>
      <c r="BT209" s="166"/>
      <c r="BU209" s="166"/>
      <c r="BV209" s="166"/>
      <c r="BW209" s="166"/>
      <c r="BX209" s="166"/>
      <c r="BY209" s="166"/>
      <c r="BZ209" s="166"/>
      <c r="CA209" s="166"/>
      <c r="CB209" s="166"/>
      <c r="CC209" s="166"/>
      <c r="CD209" s="166"/>
      <c r="CE209" s="166"/>
      <c r="CF209" s="166"/>
      <c r="CG209" s="166"/>
      <c r="CH209" s="166"/>
      <c r="CI209" s="166"/>
      <c r="CJ209" s="166"/>
      <c r="CK209" s="166"/>
      <c r="CL209" s="166"/>
      <c r="CM209" s="166"/>
      <c r="CN209" s="166"/>
    </row>
    <row r="210" spans="1:92" ht="15" customHeight="1" x14ac:dyDescent="0.35">
      <c r="A210" s="1390" t="str">
        <f>B204</f>
        <v>urb. ibr_m.3</v>
      </c>
      <c r="B210" s="769">
        <v>1</v>
      </c>
      <c r="C210" s="185"/>
      <c r="D210" s="119"/>
      <c r="E210" s="119"/>
      <c r="F210" s="185"/>
      <c r="G210" s="440"/>
      <c r="H210" s="120"/>
      <c r="I210" s="441"/>
      <c r="J210" s="442"/>
      <c r="K210" s="442"/>
      <c r="L210" s="443"/>
      <c r="M210" s="441"/>
      <c r="N210" s="443"/>
      <c r="O210" s="148"/>
      <c r="P210" s="148"/>
      <c r="Q210" s="441"/>
      <c r="R210" s="441"/>
      <c r="S210" s="441"/>
      <c r="T210" s="441"/>
      <c r="U210" s="444"/>
      <c r="V210" s="437"/>
    </row>
    <row r="211" spans="1:92" x14ac:dyDescent="0.35">
      <c r="A211" s="1390"/>
      <c r="B211" s="770">
        <v>2</v>
      </c>
      <c r="C211" s="118"/>
      <c r="D211" s="112"/>
      <c r="E211" s="112"/>
      <c r="F211" s="118"/>
      <c r="G211" s="445"/>
      <c r="H211" s="118"/>
      <c r="I211" s="428"/>
      <c r="J211" s="446"/>
      <c r="K211" s="446"/>
      <c r="L211" s="447"/>
      <c r="M211" s="428"/>
      <c r="N211" s="447"/>
      <c r="O211" s="139"/>
      <c r="P211" s="139"/>
      <c r="Q211" s="428"/>
      <c r="R211" s="428" t="s">
        <v>330</v>
      </c>
      <c r="S211" s="428"/>
      <c r="T211" s="428"/>
      <c r="U211" s="448"/>
      <c r="V211" s="437"/>
    </row>
    <row r="212" spans="1:92" x14ac:dyDescent="0.35">
      <c r="A212" s="1390"/>
      <c r="B212" s="770">
        <v>3</v>
      </c>
      <c r="C212" s="118"/>
      <c r="D212" s="112"/>
      <c r="E212" s="112"/>
      <c r="F212" s="118"/>
      <c r="G212" s="445"/>
      <c r="H212" s="118"/>
      <c r="I212" s="428"/>
      <c r="J212" s="446"/>
      <c r="K212" s="446"/>
      <c r="L212" s="447"/>
      <c r="M212" s="428"/>
      <c r="N212" s="447"/>
      <c r="O212" s="139"/>
      <c r="P212" s="139"/>
      <c r="Q212" s="428"/>
      <c r="R212" s="428"/>
      <c r="S212" s="428"/>
      <c r="T212" s="428"/>
      <c r="U212" s="448"/>
      <c r="V212" s="437"/>
    </row>
    <row r="213" spans="1:92" x14ac:dyDescent="0.35">
      <c r="A213" s="1390"/>
      <c r="B213" s="770">
        <v>4</v>
      </c>
      <c r="C213" s="118"/>
      <c r="D213" s="112"/>
      <c r="E213" s="112"/>
      <c r="F213" s="118"/>
      <c r="G213" s="445"/>
      <c r="H213" s="118"/>
      <c r="I213" s="428"/>
      <c r="J213" s="446"/>
      <c r="K213" s="446"/>
      <c r="L213" s="447"/>
      <c r="M213" s="428"/>
      <c r="N213" s="447"/>
      <c r="O213" s="139"/>
      <c r="P213" s="139"/>
      <c r="Q213" s="428"/>
      <c r="R213" s="428"/>
      <c r="S213" s="428"/>
      <c r="T213" s="428"/>
      <c r="U213" s="448"/>
      <c r="V213" s="437"/>
    </row>
    <row r="214" spans="1:92" x14ac:dyDescent="0.35">
      <c r="A214" s="1390"/>
      <c r="B214" s="770">
        <v>5</v>
      </c>
      <c r="C214" s="118"/>
      <c r="D214" s="112"/>
      <c r="E214" s="112"/>
      <c r="F214" s="118"/>
      <c r="G214" s="445"/>
      <c r="H214" s="118"/>
      <c r="I214" s="428"/>
      <c r="J214" s="446"/>
      <c r="K214" s="446"/>
      <c r="L214" s="447"/>
      <c r="M214" s="428"/>
      <c r="N214" s="447"/>
      <c r="O214" s="139"/>
      <c r="P214" s="139"/>
      <c r="Q214" s="428"/>
      <c r="R214" s="428"/>
      <c r="S214" s="428"/>
      <c r="T214" s="428"/>
      <c r="U214" s="448"/>
      <c r="V214" s="437"/>
    </row>
    <row r="215" spans="1:92" x14ac:dyDescent="0.35">
      <c r="A215" s="1390"/>
      <c r="B215" s="770">
        <v>6</v>
      </c>
      <c r="C215" s="118"/>
      <c r="D215" s="112"/>
      <c r="E215" s="112"/>
      <c r="F215" s="118"/>
      <c r="G215" s="445"/>
      <c r="H215" s="118"/>
      <c r="I215" s="428"/>
      <c r="J215" s="446"/>
      <c r="K215" s="446"/>
      <c r="L215" s="447"/>
      <c r="M215" s="428"/>
      <c r="N215" s="447"/>
      <c r="O215" s="139"/>
      <c r="P215" s="139"/>
      <c r="Q215" s="428"/>
      <c r="R215" s="428"/>
      <c r="S215" s="428"/>
      <c r="T215" s="428"/>
      <c r="U215" s="448"/>
      <c r="V215" s="437"/>
    </row>
    <row r="216" spans="1:92" x14ac:dyDescent="0.35">
      <c r="A216" s="1390"/>
      <c r="B216" s="770">
        <v>7</v>
      </c>
      <c r="C216" s="118"/>
      <c r="D216" s="112"/>
      <c r="E216" s="112"/>
      <c r="F216" s="118"/>
      <c r="G216" s="445"/>
      <c r="H216" s="118"/>
      <c r="I216" s="428"/>
      <c r="J216" s="446"/>
      <c r="K216" s="446"/>
      <c r="L216" s="447"/>
      <c r="M216" s="428"/>
      <c r="N216" s="447"/>
      <c r="O216" s="139"/>
      <c r="P216" s="139"/>
      <c r="Q216" s="428"/>
      <c r="R216" s="428"/>
      <c r="S216" s="428"/>
      <c r="T216" s="428"/>
      <c r="U216" s="448"/>
      <c r="V216" s="437"/>
    </row>
    <row r="217" spans="1:92" x14ac:dyDescent="0.35">
      <c r="A217" s="1390"/>
      <c r="B217" s="770">
        <v>8</v>
      </c>
      <c r="C217" s="118"/>
      <c r="D217" s="112"/>
      <c r="E217" s="112"/>
      <c r="F217" s="118"/>
      <c r="G217" s="445"/>
      <c r="H217" s="118"/>
      <c r="I217" s="428"/>
      <c r="J217" s="446"/>
      <c r="K217" s="446"/>
      <c r="L217" s="447"/>
      <c r="M217" s="428"/>
      <c r="N217" s="447"/>
      <c r="O217" s="139"/>
      <c r="P217" s="139"/>
      <c r="Q217" s="428"/>
      <c r="R217" s="428"/>
      <c r="S217" s="428"/>
      <c r="T217" s="428"/>
      <c r="U217" s="448"/>
      <c r="V217" s="437"/>
    </row>
    <row r="218" spans="1:92" x14ac:dyDescent="0.35">
      <c r="A218" s="1390"/>
      <c r="B218" s="770">
        <v>9</v>
      </c>
      <c r="C218" s="118"/>
      <c r="D218" s="112"/>
      <c r="E218" s="112"/>
      <c r="F218" s="118"/>
      <c r="G218" s="445"/>
      <c r="H218" s="118"/>
      <c r="I218" s="428"/>
      <c r="J218" s="446"/>
      <c r="K218" s="446"/>
      <c r="L218" s="447"/>
      <c r="M218" s="428"/>
      <c r="N218" s="447"/>
      <c r="O218" s="139"/>
      <c r="P218" s="139"/>
      <c r="Q218" s="428"/>
      <c r="R218" s="428"/>
      <c r="S218" s="428"/>
      <c r="T218" s="428"/>
      <c r="U218" s="448"/>
      <c r="V218" s="437"/>
    </row>
    <row r="219" spans="1:92" ht="15" thickBot="1" x14ac:dyDescent="0.4">
      <c r="A219" s="1391"/>
      <c r="B219" s="771">
        <v>10</v>
      </c>
      <c r="C219" s="132"/>
      <c r="D219" s="131"/>
      <c r="E219" s="131"/>
      <c r="F219" s="132"/>
      <c r="G219" s="449"/>
      <c r="H219" s="132"/>
      <c r="I219" s="450"/>
      <c r="J219" s="451"/>
      <c r="K219" s="451"/>
      <c r="L219" s="452"/>
      <c r="M219" s="450"/>
      <c r="N219" s="452"/>
      <c r="O219" s="140"/>
      <c r="P219" s="140"/>
      <c r="Q219" s="450"/>
      <c r="R219" s="450"/>
      <c r="S219" s="450"/>
      <c r="T219" s="450"/>
      <c r="U219" s="453"/>
      <c r="V219" s="437"/>
    </row>
    <row r="220" spans="1:92" ht="25" thickBot="1" x14ac:dyDescent="0.4">
      <c r="A220" s="564"/>
      <c r="C220" s="565"/>
      <c r="D220" s="566"/>
      <c r="E220" s="424" t="s">
        <v>331</v>
      </c>
      <c r="F220" s="425">
        <f>COUNTA(F210:F219)</f>
        <v>0</v>
      </c>
      <c r="G220" s="426">
        <f>COUNTA(G210:G219)</f>
        <v>0</v>
      </c>
      <c r="H220" s="565"/>
      <c r="I220" s="431"/>
      <c r="J220" s="567"/>
      <c r="K220" s="567"/>
      <c r="L220" s="568"/>
      <c r="M220" s="1354" t="s">
        <v>563</v>
      </c>
      <c r="N220" s="1355"/>
      <c r="O220" s="747">
        <f>SUM(O210:O219)</f>
        <v>0</v>
      </c>
      <c r="P220" s="748">
        <f>SUM(P210:P219)</f>
        <v>0</v>
      </c>
      <c r="Q220" s="431"/>
      <c r="S220" s="113"/>
      <c r="T220" s="117"/>
      <c r="U220" s="531"/>
      <c r="V220" s="455"/>
      <c r="W220" s="454"/>
    </row>
    <row r="221" spans="1:92" ht="15" thickBot="1" x14ac:dyDescent="0.4">
      <c r="A221" s="456"/>
      <c r="B221" s="457"/>
      <c r="C221" s="407"/>
      <c r="D221" s="407"/>
      <c r="E221" s="407"/>
      <c r="F221" s="457"/>
      <c r="G221" s="407"/>
      <c r="H221" s="407"/>
      <c r="I221" s="457"/>
      <c r="J221" s="457"/>
      <c r="K221" s="457"/>
      <c r="L221" s="407"/>
      <c r="M221" s="407"/>
      <c r="N221" s="407"/>
      <c r="O221" s="407"/>
      <c r="P221" s="407"/>
      <c r="Q221" s="407"/>
      <c r="R221" s="407"/>
      <c r="S221" s="407"/>
      <c r="T221" s="458"/>
      <c r="U221" s="407"/>
      <c r="V221" s="459"/>
    </row>
    <row r="222" spans="1:92" ht="15" thickBot="1" x14ac:dyDescent="0.4">
      <c r="A222" s="432"/>
      <c r="B222" s="433"/>
      <c r="C222" s="434"/>
      <c r="D222" s="434"/>
      <c r="E222" s="434"/>
      <c r="F222" s="433"/>
      <c r="G222" s="434"/>
      <c r="H222" s="434"/>
      <c r="I222" s="433"/>
      <c r="J222" s="433"/>
      <c r="K222" s="433"/>
      <c r="L222" s="434"/>
      <c r="M222" s="434"/>
      <c r="N222" s="434"/>
      <c r="O222" s="434"/>
      <c r="P222" s="434"/>
      <c r="Q222" s="434"/>
      <c r="R222" s="434"/>
      <c r="S222" s="434"/>
      <c r="T222" s="434"/>
      <c r="U222" s="434"/>
      <c r="V222" s="435"/>
    </row>
    <row r="223" spans="1:92" ht="28.5" customHeight="1" thickBot="1" x14ac:dyDescent="0.4">
      <c r="A223" s="761" t="s">
        <v>9</v>
      </c>
      <c r="B223" s="1317" t="s">
        <v>654</v>
      </c>
      <c r="C223" s="1318"/>
      <c r="E223" s="1387" t="s">
        <v>294</v>
      </c>
      <c r="F223" s="1388"/>
      <c r="G223" s="1315">
        <f>VLOOKUP(B223,'Urbano.Piano inv. forn'!$D$86:$H$115,3,FALSE)</f>
        <v>0</v>
      </c>
      <c r="H223" s="1316"/>
      <c r="I223" s="104"/>
      <c r="J223" s="1387" t="s">
        <v>295</v>
      </c>
      <c r="K223" s="1389"/>
      <c r="L223" s="1388"/>
      <c r="M223" s="1315">
        <f>VLOOKUP(B223,'Urbano.Piano inv. forn'!$D$86:$H$115,4,FALSE)</f>
        <v>0</v>
      </c>
      <c r="N223" s="1316"/>
      <c r="P223" s="772" t="s">
        <v>296</v>
      </c>
      <c r="Q223" s="436"/>
      <c r="S223" s="774" t="s">
        <v>297</v>
      </c>
      <c r="T223" s="1171"/>
      <c r="U223" s="1173"/>
      <c r="V223" s="437"/>
    </row>
    <row r="224" spans="1:92" ht="13.5" customHeight="1" thickBot="1" x14ac:dyDescent="0.4">
      <c r="A224" s="133"/>
      <c r="B224" s="114"/>
      <c r="C224" s="114"/>
      <c r="E224" s="115"/>
      <c r="F224" s="115"/>
      <c r="G224" s="116"/>
      <c r="H224" s="116"/>
      <c r="I224" s="104"/>
      <c r="J224" s="115"/>
      <c r="K224" s="115"/>
      <c r="L224" s="115"/>
      <c r="M224" s="116"/>
      <c r="N224" s="116"/>
      <c r="P224" s="117"/>
      <c r="S224" s="113"/>
      <c r="T224" s="431"/>
      <c r="V224" s="134"/>
      <c r="W224" s="431"/>
    </row>
    <row r="225" spans="1:92" ht="33.75" customHeight="1" thickBot="1" x14ac:dyDescent="0.4">
      <c r="A225" s="1381" t="s">
        <v>298</v>
      </c>
      <c r="B225" s="1382"/>
      <c r="C225" s="1382"/>
      <c r="D225" s="1383"/>
      <c r="E225" s="1346">
        <f>VLOOKUP(B223,'Urbano.Piano inv. forn'!$D$86:$V$115,17,FALSE)</f>
        <v>0</v>
      </c>
      <c r="F225" s="1347"/>
      <c r="G225" s="1347"/>
      <c r="H225" s="1348"/>
      <c r="I225" s="104"/>
      <c r="J225" s="1381" t="s">
        <v>53</v>
      </c>
      <c r="K225" s="1384"/>
      <c r="L225" s="1382"/>
      <c r="M225" s="1346">
        <f>VLOOKUP(B223,'Urbano.Piano inv. forn'!$D$86:$V$115,19,FALSE)</f>
        <v>0</v>
      </c>
      <c r="N225" s="1348"/>
      <c r="O225" s="130"/>
      <c r="P225" s="773" t="s">
        <v>299</v>
      </c>
      <c r="Q225" s="135">
        <f>M225+E225</f>
        <v>0</v>
      </c>
      <c r="S225" s="774" t="s">
        <v>300</v>
      </c>
      <c r="T225" s="1171"/>
      <c r="U225" s="1173"/>
      <c r="V225" s="134"/>
      <c r="W225" s="431"/>
    </row>
    <row r="226" spans="1:92" ht="33.75" customHeight="1" thickBot="1" x14ac:dyDescent="0.4">
      <c r="A226" s="136"/>
      <c r="B226" s="137"/>
      <c r="C226" s="137"/>
      <c r="D226" s="137"/>
      <c r="E226" s="138"/>
      <c r="F226" s="138"/>
      <c r="G226" s="138"/>
      <c r="H226" s="138"/>
      <c r="I226" s="104"/>
      <c r="J226" s="115"/>
      <c r="K226" s="115"/>
      <c r="L226" s="115"/>
      <c r="M226" s="138"/>
      <c r="N226" s="138"/>
      <c r="O226" s="130"/>
      <c r="P226" s="113"/>
      <c r="Q226" s="130"/>
      <c r="S226" s="113"/>
      <c r="T226" s="114"/>
      <c r="U226" s="114"/>
      <c r="V226" s="134"/>
      <c r="W226" s="431"/>
    </row>
    <row r="227" spans="1:92" s="767" customFormat="1" ht="72" customHeight="1" x14ac:dyDescent="0.35">
      <c r="A227" s="1369" t="s">
        <v>301</v>
      </c>
      <c r="B227" s="1371" t="s">
        <v>302</v>
      </c>
      <c r="C227" s="1371" t="s">
        <v>303</v>
      </c>
      <c r="D227" s="764" t="s">
        <v>304</v>
      </c>
      <c r="E227" s="762" t="s">
        <v>305</v>
      </c>
      <c r="F227" s="764" t="s">
        <v>306</v>
      </c>
      <c r="G227" s="764" t="s">
        <v>307</v>
      </c>
      <c r="H227" s="765" t="s">
        <v>268</v>
      </c>
      <c r="I227" s="765" t="s">
        <v>308</v>
      </c>
      <c r="J227" s="765" t="s">
        <v>309</v>
      </c>
      <c r="K227" s="765" t="s">
        <v>818</v>
      </c>
      <c r="L227" s="765" t="s">
        <v>310</v>
      </c>
      <c r="M227" s="765" t="s">
        <v>311</v>
      </c>
      <c r="N227" s="765" t="s">
        <v>312</v>
      </c>
      <c r="O227" s="765" t="s">
        <v>313</v>
      </c>
      <c r="P227" s="765" t="s">
        <v>314</v>
      </c>
      <c r="Q227" s="765" t="s">
        <v>315</v>
      </c>
      <c r="R227" s="765" t="s">
        <v>316</v>
      </c>
      <c r="S227" s="765" t="s">
        <v>317</v>
      </c>
      <c r="T227" s="765" t="s">
        <v>819</v>
      </c>
      <c r="U227" s="766" t="s">
        <v>319</v>
      </c>
      <c r="V227" s="438"/>
      <c r="W227" s="166"/>
      <c r="X227" s="166"/>
      <c r="Y227" s="166"/>
      <c r="Z227" s="166"/>
      <c r="AA227" s="166"/>
      <c r="AB227" s="166"/>
      <c r="AC227" s="166"/>
      <c r="AD227" s="166"/>
      <c r="AE227" s="166"/>
      <c r="AF227" s="166"/>
      <c r="AG227" s="166"/>
      <c r="AH227" s="166"/>
      <c r="AI227" s="166"/>
      <c r="AJ227" s="166"/>
      <c r="AK227" s="166"/>
      <c r="AL227" s="166"/>
      <c r="AM227" s="166"/>
      <c r="AN227" s="166"/>
      <c r="AO227" s="166"/>
      <c r="AP227" s="166"/>
      <c r="AQ227" s="166"/>
      <c r="AR227" s="166"/>
      <c r="AS227" s="166"/>
      <c r="AT227" s="166"/>
      <c r="AU227" s="166"/>
      <c r="AV227" s="166"/>
      <c r="AW227" s="166"/>
      <c r="AX227" s="166"/>
      <c r="AY227" s="166"/>
      <c r="AZ227" s="166"/>
      <c r="BA227" s="166"/>
      <c r="BB227" s="166"/>
      <c r="BC227" s="166"/>
      <c r="BD227" s="166"/>
      <c r="BE227" s="166"/>
      <c r="BF227" s="166"/>
      <c r="BG227" s="166"/>
      <c r="BH227" s="166"/>
      <c r="BI227" s="166"/>
      <c r="BJ227" s="166"/>
      <c r="BK227" s="166"/>
      <c r="BL227" s="166"/>
      <c r="BM227" s="166"/>
      <c r="BN227" s="166"/>
      <c r="BO227" s="166"/>
      <c r="BP227" s="166"/>
      <c r="BQ227" s="166"/>
      <c r="BR227" s="166"/>
      <c r="BS227" s="166"/>
      <c r="BT227" s="166"/>
      <c r="BU227" s="166"/>
      <c r="BV227" s="166"/>
      <c r="BW227" s="166"/>
      <c r="BX227" s="166"/>
      <c r="BY227" s="166"/>
      <c r="BZ227" s="166"/>
      <c r="CA227" s="166"/>
      <c r="CB227" s="166"/>
      <c r="CC227" s="166"/>
      <c r="CD227" s="166"/>
      <c r="CE227" s="166"/>
      <c r="CF227" s="166"/>
      <c r="CG227" s="166"/>
      <c r="CH227" s="166"/>
      <c r="CI227" s="166"/>
      <c r="CJ227" s="166"/>
      <c r="CK227" s="166"/>
      <c r="CL227" s="166"/>
      <c r="CM227" s="166"/>
      <c r="CN227" s="166"/>
    </row>
    <row r="228" spans="1:92" s="767" customFormat="1" ht="28.5" customHeight="1" thickBot="1" x14ac:dyDescent="0.4">
      <c r="A228" s="1385"/>
      <c r="B228" s="1386"/>
      <c r="C228" s="1386"/>
      <c r="D228" s="763" t="s">
        <v>320</v>
      </c>
      <c r="E228" s="763" t="s">
        <v>321</v>
      </c>
      <c r="F228" s="763" t="s">
        <v>322</v>
      </c>
      <c r="G228" s="763" t="s">
        <v>322</v>
      </c>
      <c r="H228" s="763" t="s">
        <v>824</v>
      </c>
      <c r="I228" s="763" t="s">
        <v>29</v>
      </c>
      <c r="J228" s="763" t="s">
        <v>323</v>
      </c>
      <c r="K228" s="763" t="s">
        <v>324</v>
      </c>
      <c r="L228" s="763" t="s">
        <v>324</v>
      </c>
      <c r="M228" s="763" t="s">
        <v>325</v>
      </c>
      <c r="N228" s="763" t="s">
        <v>324</v>
      </c>
      <c r="O228" s="763" t="s">
        <v>326</v>
      </c>
      <c r="P228" s="763" t="s">
        <v>820</v>
      </c>
      <c r="Q228" s="763" t="s">
        <v>327</v>
      </c>
      <c r="R228" s="763" t="s">
        <v>328</v>
      </c>
      <c r="S228" s="763" t="s">
        <v>329</v>
      </c>
      <c r="T228" s="763" t="s">
        <v>329</v>
      </c>
      <c r="U228" s="768"/>
      <c r="V228" s="438"/>
      <c r="W228" s="166"/>
      <c r="X228" s="166"/>
      <c r="Y228" s="166"/>
      <c r="Z228" s="166"/>
      <c r="AA228" s="166"/>
      <c r="AB228" s="166"/>
      <c r="AC228" s="166"/>
      <c r="AD228" s="166"/>
      <c r="AE228" s="166"/>
      <c r="AF228" s="166"/>
      <c r="AG228" s="166"/>
      <c r="AH228" s="166"/>
      <c r="AI228" s="166"/>
      <c r="AJ228" s="166"/>
      <c r="AK228" s="166"/>
      <c r="AL228" s="166"/>
      <c r="AM228" s="166"/>
      <c r="AN228" s="166"/>
      <c r="AO228" s="166"/>
      <c r="AP228" s="166"/>
      <c r="AQ228" s="166"/>
      <c r="AR228" s="166"/>
      <c r="AS228" s="166"/>
      <c r="AT228" s="166"/>
      <c r="AU228" s="166"/>
      <c r="AV228" s="166"/>
      <c r="AW228" s="166"/>
      <c r="AX228" s="166"/>
      <c r="AY228" s="166"/>
      <c r="AZ228" s="166"/>
      <c r="BA228" s="166"/>
      <c r="BB228" s="166"/>
      <c r="BC228" s="166"/>
      <c r="BD228" s="166"/>
      <c r="BE228" s="166"/>
      <c r="BF228" s="166"/>
      <c r="BG228" s="166"/>
      <c r="BH228" s="166"/>
      <c r="BI228" s="166"/>
      <c r="BJ228" s="166"/>
      <c r="BK228" s="166"/>
      <c r="BL228" s="166"/>
      <c r="BM228" s="166"/>
      <c r="BN228" s="166"/>
      <c r="BO228" s="166"/>
      <c r="BP228" s="166"/>
      <c r="BQ228" s="166"/>
      <c r="BR228" s="166"/>
      <c r="BS228" s="166"/>
      <c r="BT228" s="166"/>
      <c r="BU228" s="166"/>
      <c r="BV228" s="166"/>
      <c r="BW228" s="166"/>
      <c r="BX228" s="166"/>
      <c r="BY228" s="166"/>
      <c r="BZ228" s="166"/>
      <c r="CA228" s="166"/>
      <c r="CB228" s="166"/>
      <c r="CC228" s="166"/>
      <c r="CD228" s="166"/>
      <c r="CE228" s="166"/>
      <c r="CF228" s="166"/>
      <c r="CG228" s="166"/>
      <c r="CH228" s="166"/>
      <c r="CI228" s="166"/>
      <c r="CJ228" s="166"/>
      <c r="CK228" s="166"/>
      <c r="CL228" s="166"/>
      <c r="CM228" s="166"/>
      <c r="CN228" s="166"/>
    </row>
    <row r="229" spans="1:92" ht="15" customHeight="1" x14ac:dyDescent="0.35">
      <c r="A229" s="1390" t="str">
        <f>B223</f>
        <v>urb. ibr_m.3</v>
      </c>
      <c r="B229" s="769">
        <v>1</v>
      </c>
      <c r="C229" s="185"/>
      <c r="D229" s="119"/>
      <c r="E229" s="119"/>
      <c r="F229" s="185"/>
      <c r="G229" s="440"/>
      <c r="H229" s="120"/>
      <c r="I229" s="441"/>
      <c r="J229" s="442"/>
      <c r="K229" s="442"/>
      <c r="L229" s="443"/>
      <c r="M229" s="441"/>
      <c r="N229" s="443"/>
      <c r="O229" s="148"/>
      <c r="P229" s="148"/>
      <c r="Q229" s="441"/>
      <c r="R229" s="441"/>
      <c r="S229" s="441"/>
      <c r="T229" s="441"/>
      <c r="U229" s="444"/>
      <c r="V229" s="437"/>
    </row>
    <row r="230" spans="1:92" x14ac:dyDescent="0.35">
      <c r="A230" s="1390"/>
      <c r="B230" s="770">
        <v>2</v>
      </c>
      <c r="C230" s="118"/>
      <c r="D230" s="112"/>
      <c r="E230" s="112"/>
      <c r="F230" s="118"/>
      <c r="G230" s="445"/>
      <c r="H230" s="118"/>
      <c r="I230" s="428"/>
      <c r="J230" s="446"/>
      <c r="K230" s="446"/>
      <c r="L230" s="447"/>
      <c r="M230" s="428"/>
      <c r="N230" s="447"/>
      <c r="O230" s="139"/>
      <c r="P230" s="139"/>
      <c r="Q230" s="428"/>
      <c r="R230" s="428" t="s">
        <v>330</v>
      </c>
      <c r="S230" s="428"/>
      <c r="T230" s="428"/>
      <c r="U230" s="448"/>
      <c r="V230" s="437"/>
    </row>
    <row r="231" spans="1:92" x14ac:dyDescent="0.35">
      <c r="A231" s="1390"/>
      <c r="B231" s="770">
        <v>3</v>
      </c>
      <c r="C231" s="118"/>
      <c r="D231" s="112"/>
      <c r="E231" s="112"/>
      <c r="F231" s="118"/>
      <c r="G231" s="445"/>
      <c r="H231" s="118"/>
      <c r="I231" s="428"/>
      <c r="J231" s="446"/>
      <c r="K231" s="446"/>
      <c r="L231" s="447"/>
      <c r="M231" s="428"/>
      <c r="N231" s="447"/>
      <c r="O231" s="139"/>
      <c r="P231" s="139"/>
      <c r="Q231" s="428"/>
      <c r="R231" s="428"/>
      <c r="S231" s="428"/>
      <c r="T231" s="428"/>
      <c r="U231" s="448"/>
      <c r="V231" s="437"/>
    </row>
    <row r="232" spans="1:92" x14ac:dyDescent="0.35">
      <c r="A232" s="1390"/>
      <c r="B232" s="770">
        <v>4</v>
      </c>
      <c r="C232" s="118"/>
      <c r="D232" s="112"/>
      <c r="E232" s="112"/>
      <c r="F232" s="118"/>
      <c r="G232" s="445"/>
      <c r="H232" s="118"/>
      <c r="I232" s="428"/>
      <c r="J232" s="446"/>
      <c r="K232" s="446"/>
      <c r="L232" s="447"/>
      <c r="M232" s="428"/>
      <c r="N232" s="447"/>
      <c r="O232" s="139"/>
      <c r="P232" s="139"/>
      <c r="Q232" s="428"/>
      <c r="R232" s="428"/>
      <c r="S232" s="428"/>
      <c r="T232" s="428"/>
      <c r="U232" s="448"/>
      <c r="V232" s="437"/>
    </row>
    <row r="233" spans="1:92" x14ac:dyDescent="0.35">
      <c r="A233" s="1390"/>
      <c r="B233" s="770">
        <v>5</v>
      </c>
      <c r="C233" s="118"/>
      <c r="D233" s="112"/>
      <c r="E233" s="112"/>
      <c r="F233" s="118"/>
      <c r="G233" s="445"/>
      <c r="H233" s="118"/>
      <c r="I233" s="428"/>
      <c r="J233" s="446"/>
      <c r="K233" s="446"/>
      <c r="L233" s="447"/>
      <c r="M233" s="428"/>
      <c r="N233" s="447"/>
      <c r="O233" s="139"/>
      <c r="P233" s="139"/>
      <c r="Q233" s="428"/>
      <c r="R233" s="428"/>
      <c r="S233" s="428"/>
      <c r="T233" s="428"/>
      <c r="U233" s="448"/>
      <c r="V233" s="437"/>
    </row>
    <row r="234" spans="1:92" x14ac:dyDescent="0.35">
      <c r="A234" s="1390"/>
      <c r="B234" s="770">
        <v>6</v>
      </c>
      <c r="C234" s="118"/>
      <c r="D234" s="112"/>
      <c r="E234" s="112"/>
      <c r="F234" s="118"/>
      <c r="G234" s="445"/>
      <c r="H234" s="118"/>
      <c r="I234" s="428"/>
      <c r="J234" s="446"/>
      <c r="K234" s="446"/>
      <c r="L234" s="447"/>
      <c r="M234" s="428"/>
      <c r="N234" s="447"/>
      <c r="O234" s="139"/>
      <c r="P234" s="139"/>
      <c r="Q234" s="428"/>
      <c r="R234" s="428"/>
      <c r="S234" s="428"/>
      <c r="T234" s="428"/>
      <c r="U234" s="448"/>
      <c r="V234" s="437"/>
    </row>
    <row r="235" spans="1:92" x14ac:dyDescent="0.35">
      <c r="A235" s="1390"/>
      <c r="B235" s="770">
        <v>7</v>
      </c>
      <c r="C235" s="118"/>
      <c r="D235" s="112"/>
      <c r="E235" s="112"/>
      <c r="F235" s="118"/>
      <c r="G235" s="445"/>
      <c r="H235" s="118"/>
      <c r="I235" s="428"/>
      <c r="J235" s="446"/>
      <c r="K235" s="446"/>
      <c r="L235" s="447"/>
      <c r="M235" s="428"/>
      <c r="N235" s="447"/>
      <c r="O235" s="139"/>
      <c r="P235" s="139"/>
      <c r="Q235" s="428"/>
      <c r="R235" s="428"/>
      <c r="S235" s="428"/>
      <c r="T235" s="428"/>
      <c r="U235" s="448"/>
      <c r="V235" s="437"/>
    </row>
    <row r="236" spans="1:92" x14ac:dyDescent="0.35">
      <c r="A236" s="1390"/>
      <c r="B236" s="770">
        <v>8</v>
      </c>
      <c r="C236" s="118"/>
      <c r="D236" s="112"/>
      <c r="E236" s="112"/>
      <c r="F236" s="118"/>
      <c r="G236" s="445"/>
      <c r="H236" s="118"/>
      <c r="I236" s="428"/>
      <c r="J236" s="446"/>
      <c r="K236" s="446"/>
      <c r="L236" s="447"/>
      <c r="M236" s="428"/>
      <c r="N236" s="447"/>
      <c r="O236" s="139"/>
      <c r="P236" s="139"/>
      <c r="Q236" s="428"/>
      <c r="R236" s="428"/>
      <c r="S236" s="428"/>
      <c r="T236" s="428"/>
      <c r="U236" s="448"/>
      <c r="V236" s="437"/>
    </row>
    <row r="237" spans="1:92" x14ac:dyDescent="0.35">
      <c r="A237" s="1390"/>
      <c r="B237" s="770">
        <v>9</v>
      </c>
      <c r="C237" s="118"/>
      <c r="D237" s="112"/>
      <c r="E237" s="112"/>
      <c r="F237" s="118"/>
      <c r="G237" s="445"/>
      <c r="H237" s="118"/>
      <c r="I237" s="428"/>
      <c r="J237" s="446"/>
      <c r="K237" s="446"/>
      <c r="L237" s="447"/>
      <c r="M237" s="428"/>
      <c r="N237" s="447"/>
      <c r="O237" s="139"/>
      <c r="P237" s="139"/>
      <c r="Q237" s="428"/>
      <c r="R237" s="428"/>
      <c r="S237" s="428"/>
      <c r="T237" s="428"/>
      <c r="U237" s="448"/>
      <c r="V237" s="437"/>
    </row>
    <row r="238" spans="1:92" ht="15" thickBot="1" x14ac:dyDescent="0.4">
      <c r="A238" s="1391"/>
      <c r="B238" s="771">
        <v>10</v>
      </c>
      <c r="C238" s="132"/>
      <c r="D238" s="131"/>
      <c r="E238" s="131"/>
      <c r="F238" s="132"/>
      <c r="G238" s="449"/>
      <c r="H238" s="132"/>
      <c r="I238" s="450"/>
      <c r="J238" s="451"/>
      <c r="K238" s="451"/>
      <c r="L238" s="452"/>
      <c r="M238" s="450"/>
      <c r="N238" s="452"/>
      <c r="O238" s="140"/>
      <c r="P238" s="140"/>
      <c r="Q238" s="450"/>
      <c r="R238" s="450"/>
      <c r="S238" s="450"/>
      <c r="T238" s="450"/>
      <c r="U238" s="453"/>
      <c r="V238" s="437"/>
    </row>
    <row r="239" spans="1:92" ht="25" thickBot="1" x14ac:dyDescent="0.4">
      <c r="A239" s="564"/>
      <c r="C239" s="565"/>
      <c r="D239" s="566"/>
      <c r="E239" s="424" t="s">
        <v>331</v>
      </c>
      <c r="F239" s="425">
        <f>COUNTA(F229:F238)</f>
        <v>0</v>
      </c>
      <c r="G239" s="426">
        <f>COUNTA(G229:G238)</f>
        <v>0</v>
      </c>
      <c r="H239" s="565"/>
      <c r="I239" s="431"/>
      <c r="J239" s="567"/>
      <c r="K239" s="567"/>
      <c r="L239" s="568"/>
      <c r="M239" s="1354" t="s">
        <v>563</v>
      </c>
      <c r="N239" s="1355"/>
      <c r="O239" s="747">
        <f>SUM(O229:O238)</f>
        <v>0</v>
      </c>
      <c r="P239" s="748">
        <f>SUM(P229:P238)</f>
        <v>0</v>
      </c>
      <c r="Q239" s="431"/>
      <c r="S239" s="113"/>
      <c r="T239" s="117"/>
      <c r="U239" s="531"/>
      <c r="V239" s="455"/>
      <c r="W239" s="454"/>
    </row>
    <row r="240" spans="1:92" ht="15" thickBot="1" x14ac:dyDescent="0.4">
      <c r="A240" s="456"/>
      <c r="B240" s="457"/>
      <c r="C240" s="407"/>
      <c r="D240" s="407"/>
      <c r="E240" s="407"/>
      <c r="F240" s="457"/>
      <c r="G240" s="407"/>
      <c r="H240" s="407"/>
      <c r="I240" s="457"/>
      <c r="J240" s="457"/>
      <c r="K240" s="457"/>
      <c r="L240" s="407"/>
      <c r="M240" s="407"/>
      <c r="N240" s="407"/>
      <c r="O240" s="407"/>
      <c r="P240" s="407"/>
      <c r="Q240" s="407"/>
      <c r="R240" s="407"/>
      <c r="S240" s="407"/>
      <c r="T240" s="458"/>
      <c r="U240" s="407"/>
      <c r="V240" s="459"/>
    </row>
    <row r="241" spans="1:92" ht="15" thickBot="1" x14ac:dyDescent="0.4">
      <c r="A241" s="432"/>
      <c r="B241" s="433"/>
      <c r="C241" s="434"/>
      <c r="D241" s="434"/>
      <c r="E241" s="434"/>
      <c r="F241" s="433"/>
      <c r="G241" s="434"/>
      <c r="H241" s="434"/>
      <c r="I241" s="433"/>
      <c r="J241" s="433"/>
      <c r="K241" s="433"/>
      <c r="L241" s="434"/>
      <c r="M241" s="434"/>
      <c r="N241" s="434"/>
      <c r="O241" s="434"/>
      <c r="P241" s="434"/>
      <c r="Q241" s="434"/>
      <c r="R241" s="434"/>
      <c r="S241" s="434"/>
      <c r="T241" s="434"/>
      <c r="U241" s="434"/>
      <c r="V241" s="435"/>
    </row>
    <row r="242" spans="1:92" ht="28.5" customHeight="1" thickBot="1" x14ac:dyDescent="0.4">
      <c r="A242" s="761" t="s">
        <v>9</v>
      </c>
      <c r="B242" s="1317" t="s">
        <v>654</v>
      </c>
      <c r="C242" s="1318"/>
      <c r="E242" s="1387" t="s">
        <v>294</v>
      </c>
      <c r="F242" s="1388"/>
      <c r="G242" s="1315">
        <f>VLOOKUP(B242,'Urbano.Piano inv. forn'!$D$86:$H$115,3,FALSE)</f>
        <v>0</v>
      </c>
      <c r="H242" s="1316"/>
      <c r="I242" s="104"/>
      <c r="J242" s="1387" t="s">
        <v>295</v>
      </c>
      <c r="K242" s="1389"/>
      <c r="L242" s="1388"/>
      <c r="M242" s="1315">
        <f>VLOOKUP(B242,'Urbano.Piano inv. forn'!$D$86:$H$115,4,FALSE)</f>
        <v>0</v>
      </c>
      <c r="N242" s="1316"/>
      <c r="P242" s="772" t="s">
        <v>296</v>
      </c>
      <c r="Q242" s="436"/>
      <c r="S242" s="774" t="s">
        <v>297</v>
      </c>
      <c r="T242" s="1171"/>
      <c r="U242" s="1173"/>
      <c r="V242" s="437"/>
    </row>
    <row r="243" spans="1:92" ht="13.5" customHeight="1" thickBot="1" x14ac:dyDescent="0.4">
      <c r="A243" s="133"/>
      <c r="B243" s="114"/>
      <c r="C243" s="114"/>
      <c r="E243" s="115"/>
      <c r="F243" s="115"/>
      <c r="G243" s="116"/>
      <c r="H243" s="116"/>
      <c r="I243" s="104"/>
      <c r="J243" s="115"/>
      <c r="K243" s="115"/>
      <c r="L243" s="115"/>
      <c r="M243" s="116"/>
      <c r="N243" s="116"/>
      <c r="P243" s="117"/>
      <c r="S243" s="113"/>
      <c r="T243" s="431"/>
      <c r="V243" s="134"/>
      <c r="W243" s="431"/>
    </row>
    <row r="244" spans="1:92" ht="33.75" customHeight="1" thickBot="1" x14ac:dyDescent="0.4">
      <c r="A244" s="1381" t="s">
        <v>298</v>
      </c>
      <c r="B244" s="1382"/>
      <c r="C244" s="1382"/>
      <c r="D244" s="1383"/>
      <c r="E244" s="1346">
        <f>VLOOKUP(B242,'Urbano.Piano inv. forn'!$D$86:$V$115,17,FALSE)</f>
        <v>0</v>
      </c>
      <c r="F244" s="1347"/>
      <c r="G244" s="1347"/>
      <c r="H244" s="1348"/>
      <c r="I244" s="104"/>
      <c r="J244" s="1381" t="s">
        <v>53</v>
      </c>
      <c r="K244" s="1384"/>
      <c r="L244" s="1382"/>
      <c r="M244" s="1346">
        <f>VLOOKUP(B242,'Urbano.Piano inv. forn'!$D$86:$V$115,19,FALSE)</f>
        <v>0</v>
      </c>
      <c r="N244" s="1348"/>
      <c r="O244" s="130"/>
      <c r="P244" s="773" t="s">
        <v>299</v>
      </c>
      <c r="Q244" s="135">
        <f>M244+E244</f>
        <v>0</v>
      </c>
      <c r="S244" s="774" t="s">
        <v>300</v>
      </c>
      <c r="T244" s="1171"/>
      <c r="U244" s="1173"/>
      <c r="V244" s="134"/>
      <c r="W244" s="431"/>
    </row>
    <row r="245" spans="1:92" ht="33.75" customHeight="1" thickBot="1" x14ac:dyDescent="0.4">
      <c r="A245" s="136"/>
      <c r="B245" s="137"/>
      <c r="C245" s="137"/>
      <c r="D245" s="137"/>
      <c r="E245" s="138"/>
      <c r="F245" s="138"/>
      <c r="G245" s="138"/>
      <c r="H245" s="138"/>
      <c r="I245" s="104"/>
      <c r="J245" s="115"/>
      <c r="K245" s="115"/>
      <c r="L245" s="115"/>
      <c r="M245" s="138"/>
      <c r="N245" s="138"/>
      <c r="O245" s="130"/>
      <c r="P245" s="113"/>
      <c r="Q245" s="130"/>
      <c r="S245" s="113"/>
      <c r="T245" s="114"/>
      <c r="U245" s="114"/>
      <c r="V245" s="134"/>
      <c r="W245" s="431"/>
    </row>
    <row r="246" spans="1:92" s="767" customFormat="1" ht="72" customHeight="1" x14ac:dyDescent="0.35">
      <c r="A246" s="1369" t="s">
        <v>301</v>
      </c>
      <c r="B246" s="1371" t="s">
        <v>302</v>
      </c>
      <c r="C246" s="1371" t="s">
        <v>303</v>
      </c>
      <c r="D246" s="764" t="s">
        <v>304</v>
      </c>
      <c r="E246" s="762" t="s">
        <v>305</v>
      </c>
      <c r="F246" s="764" t="s">
        <v>306</v>
      </c>
      <c r="G246" s="764" t="s">
        <v>307</v>
      </c>
      <c r="H246" s="765" t="s">
        <v>268</v>
      </c>
      <c r="I246" s="765" t="s">
        <v>308</v>
      </c>
      <c r="J246" s="765" t="s">
        <v>309</v>
      </c>
      <c r="K246" s="765" t="s">
        <v>818</v>
      </c>
      <c r="L246" s="765" t="s">
        <v>310</v>
      </c>
      <c r="M246" s="765" t="s">
        <v>311</v>
      </c>
      <c r="N246" s="765" t="s">
        <v>312</v>
      </c>
      <c r="O246" s="765" t="s">
        <v>313</v>
      </c>
      <c r="P246" s="765" t="s">
        <v>314</v>
      </c>
      <c r="Q246" s="765" t="s">
        <v>315</v>
      </c>
      <c r="R246" s="765" t="s">
        <v>316</v>
      </c>
      <c r="S246" s="765" t="s">
        <v>317</v>
      </c>
      <c r="T246" s="765" t="s">
        <v>819</v>
      </c>
      <c r="U246" s="766" t="s">
        <v>319</v>
      </c>
      <c r="V246" s="438"/>
      <c r="W246" s="166"/>
      <c r="X246" s="166"/>
      <c r="Y246" s="166"/>
      <c r="Z246" s="166"/>
      <c r="AA246" s="166"/>
      <c r="AB246" s="166"/>
      <c r="AC246" s="166"/>
      <c r="AD246" s="166"/>
      <c r="AE246" s="166"/>
      <c r="AF246" s="166"/>
      <c r="AG246" s="166"/>
      <c r="AH246" s="166"/>
      <c r="AI246" s="166"/>
      <c r="AJ246" s="166"/>
      <c r="AK246" s="166"/>
      <c r="AL246" s="166"/>
      <c r="AM246" s="166"/>
      <c r="AN246" s="166"/>
      <c r="AO246" s="166"/>
      <c r="AP246" s="166"/>
      <c r="AQ246" s="166"/>
      <c r="AR246" s="166"/>
      <c r="AS246" s="166"/>
      <c r="AT246" s="166"/>
      <c r="AU246" s="166"/>
      <c r="AV246" s="166"/>
      <c r="AW246" s="166"/>
      <c r="AX246" s="166"/>
      <c r="AY246" s="166"/>
      <c r="AZ246" s="166"/>
      <c r="BA246" s="166"/>
      <c r="BB246" s="166"/>
      <c r="BC246" s="166"/>
      <c r="BD246" s="166"/>
      <c r="BE246" s="166"/>
      <c r="BF246" s="166"/>
      <c r="BG246" s="166"/>
      <c r="BH246" s="166"/>
      <c r="BI246" s="166"/>
      <c r="BJ246" s="166"/>
      <c r="BK246" s="166"/>
      <c r="BL246" s="166"/>
      <c r="BM246" s="166"/>
      <c r="BN246" s="166"/>
      <c r="BO246" s="166"/>
      <c r="BP246" s="166"/>
      <c r="BQ246" s="166"/>
      <c r="BR246" s="166"/>
      <c r="BS246" s="166"/>
      <c r="BT246" s="166"/>
      <c r="BU246" s="166"/>
      <c r="BV246" s="166"/>
      <c r="BW246" s="166"/>
      <c r="BX246" s="166"/>
      <c r="BY246" s="166"/>
      <c r="BZ246" s="166"/>
      <c r="CA246" s="166"/>
      <c r="CB246" s="166"/>
      <c r="CC246" s="166"/>
      <c r="CD246" s="166"/>
      <c r="CE246" s="166"/>
      <c r="CF246" s="166"/>
      <c r="CG246" s="166"/>
      <c r="CH246" s="166"/>
      <c r="CI246" s="166"/>
      <c r="CJ246" s="166"/>
      <c r="CK246" s="166"/>
      <c r="CL246" s="166"/>
      <c r="CM246" s="166"/>
      <c r="CN246" s="166"/>
    </row>
    <row r="247" spans="1:92" s="767" customFormat="1" ht="28.5" customHeight="1" thickBot="1" x14ac:dyDescent="0.4">
      <c r="A247" s="1385"/>
      <c r="B247" s="1386"/>
      <c r="C247" s="1386"/>
      <c r="D247" s="763" t="s">
        <v>320</v>
      </c>
      <c r="E247" s="763" t="s">
        <v>321</v>
      </c>
      <c r="F247" s="763" t="s">
        <v>322</v>
      </c>
      <c r="G247" s="763" t="s">
        <v>322</v>
      </c>
      <c r="H247" s="763" t="s">
        <v>824</v>
      </c>
      <c r="I247" s="763" t="s">
        <v>29</v>
      </c>
      <c r="J247" s="763" t="s">
        <v>323</v>
      </c>
      <c r="K247" s="763" t="s">
        <v>324</v>
      </c>
      <c r="L247" s="763" t="s">
        <v>324</v>
      </c>
      <c r="M247" s="763" t="s">
        <v>325</v>
      </c>
      <c r="N247" s="763" t="s">
        <v>324</v>
      </c>
      <c r="O247" s="763" t="s">
        <v>326</v>
      </c>
      <c r="P247" s="763" t="s">
        <v>820</v>
      </c>
      <c r="Q247" s="763" t="s">
        <v>327</v>
      </c>
      <c r="R247" s="763" t="s">
        <v>328</v>
      </c>
      <c r="S247" s="763" t="s">
        <v>329</v>
      </c>
      <c r="T247" s="763" t="s">
        <v>329</v>
      </c>
      <c r="U247" s="768"/>
      <c r="V247" s="438"/>
      <c r="W247" s="166"/>
      <c r="X247" s="166"/>
      <c r="Y247" s="166"/>
      <c r="Z247" s="166"/>
      <c r="AA247" s="166"/>
      <c r="AB247" s="166"/>
      <c r="AC247" s="166"/>
      <c r="AD247" s="166"/>
      <c r="AE247" s="166"/>
      <c r="AF247" s="166"/>
      <c r="AG247" s="166"/>
      <c r="AH247" s="166"/>
      <c r="AI247" s="166"/>
      <c r="AJ247" s="166"/>
      <c r="AK247" s="166"/>
      <c r="AL247" s="166"/>
      <c r="AM247" s="166"/>
      <c r="AN247" s="166"/>
      <c r="AO247" s="166"/>
      <c r="AP247" s="166"/>
      <c r="AQ247" s="166"/>
      <c r="AR247" s="166"/>
      <c r="AS247" s="166"/>
      <c r="AT247" s="166"/>
      <c r="AU247" s="166"/>
      <c r="AV247" s="166"/>
      <c r="AW247" s="166"/>
      <c r="AX247" s="166"/>
      <c r="AY247" s="166"/>
      <c r="AZ247" s="166"/>
      <c r="BA247" s="166"/>
      <c r="BB247" s="166"/>
      <c r="BC247" s="166"/>
      <c r="BD247" s="166"/>
      <c r="BE247" s="166"/>
      <c r="BF247" s="166"/>
      <c r="BG247" s="166"/>
      <c r="BH247" s="166"/>
      <c r="BI247" s="166"/>
      <c r="BJ247" s="166"/>
      <c r="BK247" s="166"/>
      <c r="BL247" s="166"/>
      <c r="BM247" s="166"/>
      <c r="BN247" s="166"/>
      <c r="BO247" s="166"/>
      <c r="BP247" s="166"/>
      <c r="BQ247" s="166"/>
      <c r="BR247" s="166"/>
      <c r="BS247" s="166"/>
      <c r="BT247" s="166"/>
      <c r="BU247" s="166"/>
      <c r="BV247" s="166"/>
      <c r="BW247" s="166"/>
      <c r="BX247" s="166"/>
      <c r="BY247" s="166"/>
      <c r="BZ247" s="166"/>
      <c r="CA247" s="166"/>
      <c r="CB247" s="166"/>
      <c r="CC247" s="166"/>
      <c r="CD247" s="166"/>
      <c r="CE247" s="166"/>
      <c r="CF247" s="166"/>
      <c r="CG247" s="166"/>
      <c r="CH247" s="166"/>
      <c r="CI247" s="166"/>
      <c r="CJ247" s="166"/>
      <c r="CK247" s="166"/>
      <c r="CL247" s="166"/>
      <c r="CM247" s="166"/>
      <c r="CN247" s="166"/>
    </row>
    <row r="248" spans="1:92" ht="15" customHeight="1" x14ac:dyDescent="0.35">
      <c r="A248" s="1390" t="str">
        <f>B242</f>
        <v>urb. ibr_m.3</v>
      </c>
      <c r="B248" s="769">
        <v>1</v>
      </c>
      <c r="C248" s="185"/>
      <c r="D248" s="119"/>
      <c r="E248" s="119"/>
      <c r="F248" s="185"/>
      <c r="G248" s="440"/>
      <c r="H248" s="120"/>
      <c r="I248" s="441"/>
      <c r="J248" s="442"/>
      <c r="K248" s="442"/>
      <c r="L248" s="443"/>
      <c r="M248" s="441"/>
      <c r="N248" s="443"/>
      <c r="O248" s="148"/>
      <c r="P248" s="148"/>
      <c r="Q248" s="441"/>
      <c r="R248" s="441"/>
      <c r="S248" s="441"/>
      <c r="T248" s="441"/>
      <c r="U248" s="444"/>
      <c r="V248" s="437"/>
    </row>
    <row r="249" spans="1:92" x14ac:dyDescent="0.35">
      <c r="A249" s="1390"/>
      <c r="B249" s="770">
        <v>2</v>
      </c>
      <c r="C249" s="118"/>
      <c r="D249" s="112"/>
      <c r="E249" s="112"/>
      <c r="F249" s="118"/>
      <c r="G249" s="445"/>
      <c r="H249" s="118"/>
      <c r="I249" s="428"/>
      <c r="J249" s="446"/>
      <c r="K249" s="446"/>
      <c r="L249" s="447"/>
      <c r="M249" s="428"/>
      <c r="N249" s="447"/>
      <c r="O249" s="139"/>
      <c r="P249" s="139"/>
      <c r="Q249" s="428"/>
      <c r="R249" s="428" t="s">
        <v>330</v>
      </c>
      <c r="S249" s="428"/>
      <c r="T249" s="428"/>
      <c r="U249" s="448"/>
      <c r="V249" s="437"/>
    </row>
    <row r="250" spans="1:92" x14ac:dyDescent="0.35">
      <c r="A250" s="1390"/>
      <c r="B250" s="770">
        <v>3</v>
      </c>
      <c r="C250" s="118"/>
      <c r="D250" s="112"/>
      <c r="E250" s="112"/>
      <c r="F250" s="118"/>
      <c r="G250" s="445"/>
      <c r="H250" s="118"/>
      <c r="I250" s="428"/>
      <c r="J250" s="446"/>
      <c r="K250" s="446"/>
      <c r="L250" s="447"/>
      <c r="M250" s="428"/>
      <c r="N250" s="447"/>
      <c r="O250" s="139"/>
      <c r="P250" s="139"/>
      <c r="Q250" s="428"/>
      <c r="R250" s="428"/>
      <c r="S250" s="428"/>
      <c r="T250" s="428"/>
      <c r="U250" s="448"/>
      <c r="V250" s="437"/>
    </row>
    <row r="251" spans="1:92" x14ac:dyDescent="0.35">
      <c r="A251" s="1390"/>
      <c r="B251" s="770">
        <v>4</v>
      </c>
      <c r="C251" s="118"/>
      <c r="D251" s="112"/>
      <c r="E251" s="112"/>
      <c r="F251" s="118"/>
      <c r="G251" s="445"/>
      <c r="H251" s="118"/>
      <c r="I251" s="428"/>
      <c r="J251" s="446"/>
      <c r="K251" s="446"/>
      <c r="L251" s="447"/>
      <c r="M251" s="428"/>
      <c r="N251" s="447"/>
      <c r="O251" s="139"/>
      <c r="P251" s="139"/>
      <c r="Q251" s="428"/>
      <c r="R251" s="428"/>
      <c r="S251" s="428"/>
      <c r="T251" s="428"/>
      <c r="U251" s="448"/>
      <c r="V251" s="437"/>
    </row>
    <row r="252" spans="1:92" x14ac:dyDescent="0.35">
      <c r="A252" s="1390"/>
      <c r="B252" s="770">
        <v>5</v>
      </c>
      <c r="C252" s="118"/>
      <c r="D252" s="112"/>
      <c r="E252" s="112"/>
      <c r="F252" s="118"/>
      <c r="G252" s="445"/>
      <c r="H252" s="118"/>
      <c r="I252" s="428"/>
      <c r="J252" s="446"/>
      <c r="K252" s="446"/>
      <c r="L252" s="447"/>
      <c r="M252" s="428"/>
      <c r="N252" s="447"/>
      <c r="O252" s="139"/>
      <c r="P252" s="139"/>
      <c r="Q252" s="428"/>
      <c r="R252" s="428"/>
      <c r="S252" s="428"/>
      <c r="T252" s="428"/>
      <c r="U252" s="448"/>
      <c r="V252" s="437"/>
    </row>
    <row r="253" spans="1:92" x14ac:dyDescent="0.35">
      <c r="A253" s="1390"/>
      <c r="B253" s="770">
        <v>6</v>
      </c>
      <c r="C253" s="118"/>
      <c r="D253" s="112"/>
      <c r="E253" s="112"/>
      <c r="F253" s="118"/>
      <c r="G253" s="445"/>
      <c r="H253" s="118"/>
      <c r="I253" s="428"/>
      <c r="J253" s="446"/>
      <c r="K253" s="446"/>
      <c r="L253" s="447"/>
      <c r="M253" s="428"/>
      <c r="N253" s="447"/>
      <c r="O253" s="139"/>
      <c r="P253" s="139"/>
      <c r="Q253" s="428"/>
      <c r="R253" s="428"/>
      <c r="S253" s="428"/>
      <c r="T253" s="428"/>
      <c r="U253" s="448"/>
      <c r="V253" s="437"/>
    </row>
    <row r="254" spans="1:92" x14ac:dyDescent="0.35">
      <c r="A254" s="1390"/>
      <c r="B254" s="770">
        <v>7</v>
      </c>
      <c r="C254" s="118"/>
      <c r="D254" s="112"/>
      <c r="E254" s="112"/>
      <c r="F254" s="118"/>
      <c r="G254" s="445"/>
      <c r="H254" s="118"/>
      <c r="I254" s="428"/>
      <c r="J254" s="446"/>
      <c r="K254" s="446"/>
      <c r="L254" s="447"/>
      <c r="M254" s="428"/>
      <c r="N254" s="447"/>
      <c r="O254" s="139"/>
      <c r="P254" s="139"/>
      <c r="Q254" s="428"/>
      <c r="R254" s="428"/>
      <c r="S254" s="428"/>
      <c r="T254" s="428"/>
      <c r="U254" s="448"/>
      <c r="V254" s="437"/>
    </row>
    <row r="255" spans="1:92" x14ac:dyDescent="0.35">
      <c r="A255" s="1390"/>
      <c r="B255" s="770">
        <v>8</v>
      </c>
      <c r="C255" s="118"/>
      <c r="D255" s="112"/>
      <c r="E255" s="112"/>
      <c r="F255" s="118"/>
      <c r="G255" s="445"/>
      <c r="H255" s="118"/>
      <c r="I255" s="428"/>
      <c r="J255" s="446"/>
      <c r="K255" s="446"/>
      <c r="L255" s="447"/>
      <c r="M255" s="428"/>
      <c r="N255" s="447"/>
      <c r="O255" s="139"/>
      <c r="P255" s="139"/>
      <c r="Q255" s="428"/>
      <c r="R255" s="428"/>
      <c r="S255" s="428"/>
      <c r="T255" s="428"/>
      <c r="U255" s="448"/>
      <c r="V255" s="437"/>
    </row>
    <row r="256" spans="1:92" x14ac:dyDescent="0.35">
      <c r="A256" s="1390"/>
      <c r="B256" s="770">
        <v>9</v>
      </c>
      <c r="C256" s="118"/>
      <c r="D256" s="112"/>
      <c r="E256" s="112"/>
      <c r="F256" s="118"/>
      <c r="G256" s="445"/>
      <c r="H256" s="118"/>
      <c r="I256" s="428"/>
      <c r="J256" s="446"/>
      <c r="K256" s="446"/>
      <c r="L256" s="447"/>
      <c r="M256" s="428"/>
      <c r="N256" s="447"/>
      <c r="O256" s="139"/>
      <c r="P256" s="139"/>
      <c r="Q256" s="428"/>
      <c r="R256" s="428"/>
      <c r="S256" s="428"/>
      <c r="T256" s="428"/>
      <c r="U256" s="448"/>
      <c r="V256" s="437"/>
    </row>
    <row r="257" spans="1:92" ht="15" thickBot="1" x14ac:dyDescent="0.4">
      <c r="A257" s="1391"/>
      <c r="B257" s="771">
        <v>10</v>
      </c>
      <c r="C257" s="132"/>
      <c r="D257" s="131"/>
      <c r="E257" s="131"/>
      <c r="F257" s="132"/>
      <c r="G257" s="449"/>
      <c r="H257" s="132"/>
      <c r="I257" s="450"/>
      <c r="J257" s="451"/>
      <c r="K257" s="451"/>
      <c r="L257" s="452"/>
      <c r="M257" s="450"/>
      <c r="N257" s="452"/>
      <c r="O257" s="140"/>
      <c r="P257" s="140"/>
      <c r="Q257" s="450"/>
      <c r="R257" s="450"/>
      <c r="S257" s="450"/>
      <c r="T257" s="450"/>
      <c r="U257" s="453"/>
      <c r="V257" s="437"/>
    </row>
    <row r="258" spans="1:92" ht="25" thickBot="1" x14ac:dyDescent="0.4">
      <c r="A258" s="564"/>
      <c r="C258" s="565"/>
      <c r="D258" s="566"/>
      <c r="E258" s="424" t="s">
        <v>331</v>
      </c>
      <c r="F258" s="425">
        <f>COUNTA(F248:F257)</f>
        <v>0</v>
      </c>
      <c r="G258" s="426">
        <f>COUNTA(G248:G257)</f>
        <v>0</v>
      </c>
      <c r="H258" s="565"/>
      <c r="I258" s="431"/>
      <c r="J258" s="567"/>
      <c r="K258" s="567"/>
      <c r="L258" s="568"/>
      <c r="M258" s="1354" t="s">
        <v>563</v>
      </c>
      <c r="N258" s="1355"/>
      <c r="O258" s="747">
        <f>SUM(O248:O257)</f>
        <v>0</v>
      </c>
      <c r="P258" s="748">
        <f>SUM(P248:P257)</f>
        <v>0</v>
      </c>
      <c r="Q258" s="431"/>
      <c r="S258" s="113"/>
      <c r="T258" s="117"/>
      <c r="U258" s="531"/>
      <c r="V258" s="455"/>
      <c r="W258" s="454"/>
    </row>
    <row r="259" spans="1:92" ht="15" thickBot="1" x14ac:dyDescent="0.4">
      <c r="A259" s="456"/>
      <c r="B259" s="457"/>
      <c r="C259" s="407"/>
      <c r="D259" s="407"/>
      <c r="E259" s="407"/>
      <c r="F259" s="457"/>
      <c r="G259" s="407"/>
      <c r="H259" s="407"/>
      <c r="I259" s="457"/>
      <c r="J259" s="457"/>
      <c r="K259" s="457"/>
      <c r="L259" s="407"/>
      <c r="M259" s="407"/>
      <c r="N259" s="407"/>
      <c r="O259" s="407"/>
      <c r="P259" s="407"/>
      <c r="Q259" s="407"/>
      <c r="R259" s="407"/>
      <c r="S259" s="407"/>
      <c r="T259" s="458"/>
      <c r="U259" s="407"/>
      <c r="V259" s="459"/>
    </row>
    <row r="260" spans="1:92" ht="15" thickBot="1" x14ac:dyDescent="0.4">
      <c r="A260" s="432"/>
      <c r="B260" s="433"/>
      <c r="C260" s="434"/>
      <c r="D260" s="434"/>
      <c r="E260" s="434"/>
      <c r="F260" s="433"/>
      <c r="G260" s="434"/>
      <c r="H260" s="434"/>
      <c r="I260" s="433"/>
      <c r="J260" s="433"/>
      <c r="K260" s="433"/>
      <c r="L260" s="434"/>
      <c r="M260" s="434"/>
      <c r="N260" s="434"/>
      <c r="O260" s="434"/>
      <c r="P260" s="434"/>
      <c r="Q260" s="434"/>
      <c r="R260" s="434"/>
      <c r="S260" s="434"/>
      <c r="T260" s="434"/>
      <c r="U260" s="434"/>
      <c r="V260" s="435"/>
    </row>
    <row r="261" spans="1:92" ht="28.5" customHeight="1" thickBot="1" x14ac:dyDescent="0.4">
      <c r="A261" s="761" t="s">
        <v>9</v>
      </c>
      <c r="B261" s="1317" t="s">
        <v>654</v>
      </c>
      <c r="C261" s="1318"/>
      <c r="E261" s="1387" t="s">
        <v>294</v>
      </c>
      <c r="F261" s="1388"/>
      <c r="G261" s="1315">
        <f>VLOOKUP(B261,'Urbano.Piano inv. forn'!$D$86:$H$115,3,FALSE)</f>
        <v>0</v>
      </c>
      <c r="H261" s="1316"/>
      <c r="I261" s="104"/>
      <c r="J261" s="1387" t="s">
        <v>295</v>
      </c>
      <c r="K261" s="1389"/>
      <c r="L261" s="1388"/>
      <c r="M261" s="1315">
        <f>VLOOKUP(B261,'Urbano.Piano inv. forn'!$D$86:$H$115,4,FALSE)</f>
        <v>0</v>
      </c>
      <c r="N261" s="1316"/>
      <c r="P261" s="772" t="s">
        <v>296</v>
      </c>
      <c r="Q261" s="436"/>
      <c r="S261" s="774" t="s">
        <v>297</v>
      </c>
      <c r="T261" s="1171"/>
      <c r="U261" s="1173"/>
      <c r="V261" s="437"/>
    </row>
    <row r="262" spans="1:92" ht="13.5" customHeight="1" thickBot="1" x14ac:dyDescent="0.4">
      <c r="A262" s="133"/>
      <c r="B262" s="114"/>
      <c r="C262" s="114"/>
      <c r="E262" s="115"/>
      <c r="F262" s="115"/>
      <c r="G262" s="116"/>
      <c r="H262" s="116"/>
      <c r="I262" s="104"/>
      <c r="J262" s="115"/>
      <c r="K262" s="115"/>
      <c r="L262" s="115"/>
      <c r="M262" s="116"/>
      <c r="N262" s="116"/>
      <c r="P262" s="117"/>
      <c r="S262" s="113"/>
      <c r="T262" s="431"/>
      <c r="V262" s="134"/>
      <c r="W262" s="431"/>
    </row>
    <row r="263" spans="1:92" ht="33.75" customHeight="1" thickBot="1" x14ac:dyDescent="0.4">
      <c r="A263" s="1381" t="s">
        <v>298</v>
      </c>
      <c r="B263" s="1382"/>
      <c r="C263" s="1382"/>
      <c r="D263" s="1383"/>
      <c r="E263" s="1346">
        <f>VLOOKUP(B261,'Urbano.Piano inv. forn'!$D$86:$V$115,17,FALSE)</f>
        <v>0</v>
      </c>
      <c r="F263" s="1347"/>
      <c r="G263" s="1347"/>
      <c r="H263" s="1348"/>
      <c r="I263" s="104"/>
      <c r="J263" s="1381" t="s">
        <v>53</v>
      </c>
      <c r="K263" s="1384"/>
      <c r="L263" s="1382"/>
      <c r="M263" s="1346">
        <f>VLOOKUP(B261,'Urbano.Piano inv. forn'!$D$86:$V$115,19,FALSE)</f>
        <v>0</v>
      </c>
      <c r="N263" s="1348"/>
      <c r="O263" s="130"/>
      <c r="P263" s="773" t="s">
        <v>299</v>
      </c>
      <c r="Q263" s="135">
        <f>M263+E263</f>
        <v>0</v>
      </c>
      <c r="S263" s="774" t="s">
        <v>300</v>
      </c>
      <c r="T263" s="1171"/>
      <c r="U263" s="1173"/>
      <c r="V263" s="134"/>
      <c r="W263" s="431"/>
    </row>
    <row r="264" spans="1:92" ht="33.75" customHeight="1" thickBot="1" x14ac:dyDescent="0.4">
      <c r="A264" s="136"/>
      <c r="B264" s="137"/>
      <c r="C264" s="137"/>
      <c r="D264" s="137"/>
      <c r="E264" s="138"/>
      <c r="F264" s="138"/>
      <c r="G264" s="138"/>
      <c r="H264" s="138"/>
      <c r="I264" s="104"/>
      <c r="J264" s="115"/>
      <c r="K264" s="115"/>
      <c r="L264" s="115"/>
      <c r="M264" s="138"/>
      <c r="N264" s="138"/>
      <c r="O264" s="130"/>
      <c r="P264" s="113"/>
      <c r="Q264" s="130"/>
      <c r="S264" s="113"/>
      <c r="T264" s="114"/>
      <c r="U264" s="114"/>
      <c r="V264" s="134"/>
      <c r="W264" s="431"/>
    </row>
    <row r="265" spans="1:92" s="767" customFormat="1" ht="72" customHeight="1" x14ac:dyDescent="0.35">
      <c r="A265" s="1369" t="s">
        <v>301</v>
      </c>
      <c r="B265" s="1371" t="s">
        <v>302</v>
      </c>
      <c r="C265" s="1371" t="s">
        <v>303</v>
      </c>
      <c r="D265" s="764" t="s">
        <v>304</v>
      </c>
      <c r="E265" s="762" t="s">
        <v>305</v>
      </c>
      <c r="F265" s="764" t="s">
        <v>306</v>
      </c>
      <c r="G265" s="764" t="s">
        <v>307</v>
      </c>
      <c r="H265" s="765" t="s">
        <v>268</v>
      </c>
      <c r="I265" s="765" t="s">
        <v>308</v>
      </c>
      <c r="J265" s="765" t="s">
        <v>309</v>
      </c>
      <c r="K265" s="765" t="s">
        <v>818</v>
      </c>
      <c r="L265" s="765" t="s">
        <v>310</v>
      </c>
      <c r="M265" s="765" t="s">
        <v>311</v>
      </c>
      <c r="N265" s="765" t="s">
        <v>312</v>
      </c>
      <c r="O265" s="765" t="s">
        <v>313</v>
      </c>
      <c r="P265" s="765" t="s">
        <v>314</v>
      </c>
      <c r="Q265" s="765" t="s">
        <v>315</v>
      </c>
      <c r="R265" s="765" t="s">
        <v>316</v>
      </c>
      <c r="S265" s="765" t="s">
        <v>317</v>
      </c>
      <c r="T265" s="765" t="s">
        <v>819</v>
      </c>
      <c r="U265" s="766" t="s">
        <v>319</v>
      </c>
      <c r="V265" s="438"/>
      <c r="W265" s="166"/>
      <c r="X265" s="166"/>
      <c r="Y265" s="166"/>
      <c r="Z265" s="166"/>
      <c r="AA265" s="166"/>
      <c r="AB265" s="166"/>
      <c r="AC265" s="166"/>
      <c r="AD265" s="166"/>
      <c r="AE265" s="166"/>
      <c r="AF265" s="166"/>
      <c r="AG265" s="166"/>
      <c r="AH265" s="166"/>
      <c r="AI265" s="166"/>
      <c r="AJ265" s="166"/>
      <c r="AK265" s="166"/>
      <c r="AL265" s="166"/>
      <c r="AM265" s="166"/>
      <c r="AN265" s="166"/>
      <c r="AO265" s="166"/>
      <c r="AP265" s="166"/>
      <c r="AQ265" s="166"/>
      <c r="AR265" s="166"/>
      <c r="AS265" s="166"/>
      <c r="AT265" s="166"/>
      <c r="AU265" s="166"/>
      <c r="AV265" s="166"/>
      <c r="AW265" s="166"/>
      <c r="AX265" s="166"/>
      <c r="AY265" s="166"/>
      <c r="AZ265" s="166"/>
      <c r="BA265" s="166"/>
      <c r="BB265" s="166"/>
      <c r="BC265" s="166"/>
      <c r="BD265" s="166"/>
      <c r="BE265" s="166"/>
      <c r="BF265" s="166"/>
      <c r="BG265" s="166"/>
      <c r="BH265" s="166"/>
      <c r="BI265" s="166"/>
      <c r="BJ265" s="166"/>
      <c r="BK265" s="166"/>
      <c r="BL265" s="166"/>
      <c r="BM265" s="166"/>
      <c r="BN265" s="166"/>
      <c r="BO265" s="166"/>
      <c r="BP265" s="166"/>
      <c r="BQ265" s="166"/>
      <c r="BR265" s="166"/>
      <c r="BS265" s="166"/>
      <c r="BT265" s="166"/>
      <c r="BU265" s="166"/>
      <c r="BV265" s="166"/>
      <c r="BW265" s="166"/>
      <c r="BX265" s="166"/>
      <c r="BY265" s="166"/>
      <c r="BZ265" s="166"/>
      <c r="CA265" s="166"/>
      <c r="CB265" s="166"/>
      <c r="CC265" s="166"/>
      <c r="CD265" s="166"/>
      <c r="CE265" s="166"/>
      <c r="CF265" s="166"/>
      <c r="CG265" s="166"/>
      <c r="CH265" s="166"/>
      <c r="CI265" s="166"/>
      <c r="CJ265" s="166"/>
      <c r="CK265" s="166"/>
      <c r="CL265" s="166"/>
      <c r="CM265" s="166"/>
      <c r="CN265" s="166"/>
    </row>
    <row r="266" spans="1:92" s="767" customFormat="1" ht="28.5" customHeight="1" thickBot="1" x14ac:dyDescent="0.4">
      <c r="A266" s="1385"/>
      <c r="B266" s="1386"/>
      <c r="C266" s="1386"/>
      <c r="D266" s="763" t="s">
        <v>320</v>
      </c>
      <c r="E266" s="763" t="s">
        <v>321</v>
      </c>
      <c r="F266" s="763" t="s">
        <v>322</v>
      </c>
      <c r="G266" s="763" t="s">
        <v>322</v>
      </c>
      <c r="H266" s="763" t="s">
        <v>824</v>
      </c>
      <c r="I266" s="763" t="s">
        <v>29</v>
      </c>
      <c r="J266" s="763" t="s">
        <v>323</v>
      </c>
      <c r="K266" s="763" t="s">
        <v>324</v>
      </c>
      <c r="L266" s="763" t="s">
        <v>324</v>
      </c>
      <c r="M266" s="763" t="s">
        <v>325</v>
      </c>
      <c r="N266" s="763" t="s">
        <v>324</v>
      </c>
      <c r="O266" s="763" t="s">
        <v>326</v>
      </c>
      <c r="P266" s="763" t="s">
        <v>820</v>
      </c>
      <c r="Q266" s="763" t="s">
        <v>327</v>
      </c>
      <c r="R266" s="763" t="s">
        <v>328</v>
      </c>
      <c r="S266" s="763" t="s">
        <v>329</v>
      </c>
      <c r="T266" s="763" t="s">
        <v>329</v>
      </c>
      <c r="U266" s="768"/>
      <c r="V266" s="438"/>
      <c r="W266" s="166"/>
      <c r="X266" s="166"/>
      <c r="Y266" s="166"/>
      <c r="Z266" s="166"/>
      <c r="AA266" s="166"/>
      <c r="AB266" s="166"/>
      <c r="AC266" s="166"/>
      <c r="AD266" s="166"/>
      <c r="AE266" s="166"/>
      <c r="AF266" s="166"/>
      <c r="AG266" s="166"/>
      <c r="AH266" s="166"/>
      <c r="AI266" s="166"/>
      <c r="AJ266" s="166"/>
      <c r="AK266" s="166"/>
      <c r="AL266" s="166"/>
      <c r="AM266" s="166"/>
      <c r="AN266" s="166"/>
      <c r="AO266" s="166"/>
      <c r="AP266" s="166"/>
      <c r="AQ266" s="166"/>
      <c r="AR266" s="166"/>
      <c r="AS266" s="166"/>
      <c r="AT266" s="166"/>
      <c r="AU266" s="166"/>
      <c r="AV266" s="166"/>
      <c r="AW266" s="166"/>
      <c r="AX266" s="166"/>
      <c r="AY266" s="166"/>
      <c r="AZ266" s="166"/>
      <c r="BA266" s="166"/>
      <c r="BB266" s="166"/>
      <c r="BC266" s="166"/>
      <c r="BD266" s="166"/>
      <c r="BE266" s="166"/>
      <c r="BF266" s="166"/>
      <c r="BG266" s="166"/>
      <c r="BH266" s="166"/>
      <c r="BI266" s="166"/>
      <c r="BJ266" s="166"/>
      <c r="BK266" s="166"/>
      <c r="BL266" s="166"/>
      <c r="BM266" s="166"/>
      <c r="BN266" s="166"/>
      <c r="BO266" s="166"/>
      <c r="BP266" s="166"/>
      <c r="BQ266" s="166"/>
      <c r="BR266" s="166"/>
      <c r="BS266" s="166"/>
      <c r="BT266" s="166"/>
      <c r="BU266" s="166"/>
      <c r="BV266" s="166"/>
      <c r="BW266" s="166"/>
      <c r="BX266" s="166"/>
      <c r="BY266" s="166"/>
      <c r="BZ266" s="166"/>
      <c r="CA266" s="166"/>
      <c r="CB266" s="166"/>
      <c r="CC266" s="166"/>
      <c r="CD266" s="166"/>
      <c r="CE266" s="166"/>
      <c r="CF266" s="166"/>
      <c r="CG266" s="166"/>
      <c r="CH266" s="166"/>
      <c r="CI266" s="166"/>
      <c r="CJ266" s="166"/>
      <c r="CK266" s="166"/>
      <c r="CL266" s="166"/>
      <c r="CM266" s="166"/>
      <c r="CN266" s="166"/>
    </row>
    <row r="267" spans="1:92" ht="15" customHeight="1" x14ac:dyDescent="0.35">
      <c r="A267" s="1390" t="str">
        <f>B261</f>
        <v>urb. ibr_m.3</v>
      </c>
      <c r="B267" s="769">
        <v>1</v>
      </c>
      <c r="C267" s="185"/>
      <c r="D267" s="119"/>
      <c r="E267" s="119"/>
      <c r="F267" s="185"/>
      <c r="G267" s="440"/>
      <c r="H267" s="120"/>
      <c r="I267" s="441"/>
      <c r="J267" s="442"/>
      <c r="K267" s="442"/>
      <c r="L267" s="443"/>
      <c r="M267" s="441"/>
      <c r="N267" s="443"/>
      <c r="O267" s="148"/>
      <c r="P267" s="148"/>
      <c r="Q267" s="441"/>
      <c r="R267" s="441"/>
      <c r="S267" s="441"/>
      <c r="T267" s="441"/>
      <c r="U267" s="444"/>
      <c r="V267" s="437"/>
    </row>
    <row r="268" spans="1:92" x14ac:dyDescent="0.35">
      <c r="A268" s="1390"/>
      <c r="B268" s="770">
        <v>2</v>
      </c>
      <c r="C268" s="118"/>
      <c r="D268" s="112"/>
      <c r="E268" s="112"/>
      <c r="F268" s="118"/>
      <c r="G268" s="445"/>
      <c r="H268" s="118"/>
      <c r="I268" s="428"/>
      <c r="J268" s="446"/>
      <c r="K268" s="446"/>
      <c r="L268" s="447"/>
      <c r="M268" s="428"/>
      <c r="N268" s="447"/>
      <c r="O268" s="139"/>
      <c r="P268" s="139"/>
      <c r="Q268" s="428"/>
      <c r="R268" s="428" t="s">
        <v>330</v>
      </c>
      <c r="S268" s="428"/>
      <c r="T268" s="428"/>
      <c r="U268" s="448"/>
      <c r="V268" s="437"/>
    </row>
    <row r="269" spans="1:92" x14ac:dyDescent="0.35">
      <c r="A269" s="1390"/>
      <c r="B269" s="770">
        <v>3</v>
      </c>
      <c r="C269" s="118"/>
      <c r="D269" s="112"/>
      <c r="E269" s="112"/>
      <c r="F269" s="118"/>
      <c r="G269" s="445"/>
      <c r="H269" s="118"/>
      <c r="I269" s="428"/>
      <c r="J269" s="446"/>
      <c r="K269" s="446"/>
      <c r="L269" s="447"/>
      <c r="M269" s="428"/>
      <c r="N269" s="447"/>
      <c r="O269" s="139"/>
      <c r="P269" s="139"/>
      <c r="Q269" s="428"/>
      <c r="R269" s="428"/>
      <c r="S269" s="428"/>
      <c r="T269" s="428"/>
      <c r="U269" s="448"/>
      <c r="V269" s="437"/>
    </row>
    <row r="270" spans="1:92" x14ac:dyDescent="0.35">
      <c r="A270" s="1390"/>
      <c r="B270" s="770">
        <v>4</v>
      </c>
      <c r="C270" s="118"/>
      <c r="D270" s="112"/>
      <c r="E270" s="112"/>
      <c r="F270" s="118"/>
      <c r="G270" s="445"/>
      <c r="H270" s="118"/>
      <c r="I270" s="428"/>
      <c r="J270" s="446"/>
      <c r="K270" s="446"/>
      <c r="L270" s="447"/>
      <c r="M270" s="428"/>
      <c r="N270" s="447"/>
      <c r="O270" s="139"/>
      <c r="P270" s="139"/>
      <c r="Q270" s="428"/>
      <c r="R270" s="428"/>
      <c r="S270" s="428"/>
      <c r="T270" s="428"/>
      <c r="U270" s="448"/>
      <c r="V270" s="437"/>
    </row>
    <row r="271" spans="1:92" x14ac:dyDescent="0.35">
      <c r="A271" s="1390"/>
      <c r="B271" s="770">
        <v>5</v>
      </c>
      <c r="C271" s="118"/>
      <c r="D271" s="112"/>
      <c r="E271" s="112"/>
      <c r="F271" s="118"/>
      <c r="G271" s="445"/>
      <c r="H271" s="118"/>
      <c r="I271" s="428"/>
      <c r="J271" s="446"/>
      <c r="K271" s="446"/>
      <c r="L271" s="447"/>
      <c r="M271" s="428"/>
      <c r="N271" s="447"/>
      <c r="O271" s="139"/>
      <c r="P271" s="139"/>
      <c r="Q271" s="428"/>
      <c r="R271" s="428"/>
      <c r="S271" s="428"/>
      <c r="T271" s="428"/>
      <c r="U271" s="448"/>
      <c r="V271" s="437"/>
    </row>
    <row r="272" spans="1:92" x14ac:dyDescent="0.35">
      <c r="A272" s="1390"/>
      <c r="B272" s="770">
        <v>6</v>
      </c>
      <c r="C272" s="118"/>
      <c r="D272" s="112"/>
      <c r="E272" s="112"/>
      <c r="F272" s="118"/>
      <c r="G272" s="445"/>
      <c r="H272" s="118"/>
      <c r="I272" s="428"/>
      <c r="J272" s="446"/>
      <c r="K272" s="446"/>
      <c r="L272" s="447"/>
      <c r="M272" s="428"/>
      <c r="N272" s="447"/>
      <c r="O272" s="139"/>
      <c r="P272" s="139"/>
      <c r="Q272" s="428"/>
      <c r="R272" s="428"/>
      <c r="S272" s="428"/>
      <c r="T272" s="428"/>
      <c r="U272" s="448"/>
      <c r="V272" s="437"/>
    </row>
    <row r="273" spans="1:92" x14ac:dyDescent="0.35">
      <c r="A273" s="1390"/>
      <c r="B273" s="770">
        <v>7</v>
      </c>
      <c r="C273" s="118"/>
      <c r="D273" s="112"/>
      <c r="E273" s="112"/>
      <c r="F273" s="118"/>
      <c r="G273" s="445"/>
      <c r="H273" s="118"/>
      <c r="I273" s="428"/>
      <c r="J273" s="446"/>
      <c r="K273" s="446"/>
      <c r="L273" s="447"/>
      <c r="M273" s="428"/>
      <c r="N273" s="447"/>
      <c r="O273" s="139"/>
      <c r="P273" s="139"/>
      <c r="Q273" s="428"/>
      <c r="R273" s="428"/>
      <c r="S273" s="428"/>
      <c r="T273" s="428"/>
      <c r="U273" s="448"/>
      <c r="V273" s="437"/>
    </row>
    <row r="274" spans="1:92" x14ac:dyDescent="0.35">
      <c r="A274" s="1390"/>
      <c r="B274" s="770">
        <v>8</v>
      </c>
      <c r="C274" s="118"/>
      <c r="D274" s="112"/>
      <c r="E274" s="112"/>
      <c r="F274" s="118"/>
      <c r="G274" s="445"/>
      <c r="H274" s="118"/>
      <c r="I274" s="428"/>
      <c r="J274" s="446"/>
      <c r="K274" s="446"/>
      <c r="L274" s="447"/>
      <c r="M274" s="428"/>
      <c r="N274" s="447"/>
      <c r="O274" s="139"/>
      <c r="P274" s="139"/>
      <c r="Q274" s="428"/>
      <c r="R274" s="428"/>
      <c r="S274" s="428"/>
      <c r="T274" s="428"/>
      <c r="U274" s="448"/>
      <c r="V274" s="437"/>
    </row>
    <row r="275" spans="1:92" x14ac:dyDescent="0.35">
      <c r="A275" s="1390"/>
      <c r="B275" s="770">
        <v>9</v>
      </c>
      <c r="C275" s="118"/>
      <c r="D275" s="112"/>
      <c r="E275" s="112"/>
      <c r="F275" s="118"/>
      <c r="G275" s="445"/>
      <c r="H275" s="118"/>
      <c r="I275" s="428"/>
      <c r="J275" s="446"/>
      <c r="K275" s="446"/>
      <c r="L275" s="447"/>
      <c r="M275" s="428"/>
      <c r="N275" s="447"/>
      <c r="O275" s="139"/>
      <c r="P275" s="139"/>
      <c r="Q275" s="428"/>
      <c r="R275" s="428"/>
      <c r="S275" s="428"/>
      <c r="T275" s="428"/>
      <c r="U275" s="448"/>
      <c r="V275" s="437"/>
    </row>
    <row r="276" spans="1:92" ht="15" thickBot="1" x14ac:dyDescent="0.4">
      <c r="A276" s="1391"/>
      <c r="B276" s="771">
        <v>10</v>
      </c>
      <c r="C276" s="132"/>
      <c r="D276" s="131"/>
      <c r="E276" s="131"/>
      <c r="F276" s="132"/>
      <c r="G276" s="449"/>
      <c r="H276" s="132"/>
      <c r="I276" s="450"/>
      <c r="J276" s="451"/>
      <c r="K276" s="451"/>
      <c r="L276" s="452"/>
      <c r="M276" s="450"/>
      <c r="N276" s="452"/>
      <c r="O276" s="140"/>
      <c r="P276" s="140"/>
      <c r="Q276" s="450"/>
      <c r="R276" s="450"/>
      <c r="S276" s="450"/>
      <c r="T276" s="450"/>
      <c r="U276" s="453"/>
      <c r="V276" s="437"/>
    </row>
    <row r="277" spans="1:92" ht="25" thickBot="1" x14ac:dyDescent="0.4">
      <c r="A277" s="564"/>
      <c r="C277" s="565"/>
      <c r="D277" s="566"/>
      <c r="E277" s="424" t="s">
        <v>331</v>
      </c>
      <c r="F277" s="425">
        <f>COUNTA(F267:F276)</f>
        <v>0</v>
      </c>
      <c r="G277" s="426">
        <f>COUNTA(G267:G276)</f>
        <v>0</v>
      </c>
      <c r="H277" s="565"/>
      <c r="I277" s="431"/>
      <c r="J277" s="567"/>
      <c r="K277" s="567"/>
      <c r="L277" s="568"/>
      <c r="M277" s="1354" t="s">
        <v>563</v>
      </c>
      <c r="N277" s="1355"/>
      <c r="O277" s="747">
        <f>SUM(O267:O276)</f>
        <v>0</v>
      </c>
      <c r="P277" s="748">
        <f>SUM(P267:P276)</f>
        <v>0</v>
      </c>
      <c r="Q277" s="431"/>
      <c r="S277" s="113"/>
      <c r="T277" s="117"/>
      <c r="U277" s="531"/>
      <c r="V277" s="455"/>
      <c r="W277" s="454"/>
    </row>
    <row r="278" spans="1:92" ht="15" thickBot="1" x14ac:dyDescent="0.4">
      <c r="A278" s="456"/>
      <c r="B278" s="457"/>
      <c r="C278" s="407"/>
      <c r="D278" s="407"/>
      <c r="E278" s="407"/>
      <c r="F278" s="457"/>
      <c r="G278" s="407"/>
      <c r="H278" s="407"/>
      <c r="I278" s="457"/>
      <c r="J278" s="457"/>
      <c r="K278" s="457"/>
      <c r="L278" s="407"/>
      <c r="M278" s="407"/>
      <c r="N278" s="407"/>
      <c r="O278" s="407"/>
      <c r="P278" s="407"/>
      <c r="Q278" s="407"/>
      <c r="R278" s="407"/>
      <c r="S278" s="407"/>
      <c r="T278" s="458"/>
      <c r="U278" s="407"/>
      <c r="V278" s="459"/>
    </row>
    <row r="279" spans="1:92" ht="15" thickBot="1" x14ac:dyDescent="0.4">
      <c r="A279" s="432"/>
      <c r="B279" s="433"/>
      <c r="C279" s="434"/>
      <c r="D279" s="434"/>
      <c r="E279" s="434"/>
      <c r="F279" s="433"/>
      <c r="G279" s="434"/>
      <c r="H279" s="434"/>
      <c r="I279" s="433"/>
      <c r="J279" s="433"/>
      <c r="K279" s="433"/>
      <c r="L279" s="434"/>
      <c r="M279" s="434"/>
      <c r="N279" s="434"/>
      <c r="O279" s="434"/>
      <c r="P279" s="434"/>
      <c r="Q279" s="434"/>
      <c r="R279" s="434"/>
      <c r="S279" s="434"/>
      <c r="T279" s="434"/>
      <c r="U279" s="434"/>
      <c r="V279" s="435"/>
    </row>
    <row r="280" spans="1:92" ht="28.5" customHeight="1" thickBot="1" x14ac:dyDescent="0.4">
      <c r="A280" s="761" t="s">
        <v>9</v>
      </c>
      <c r="B280" s="1317" t="s">
        <v>654</v>
      </c>
      <c r="C280" s="1318"/>
      <c r="E280" s="1387" t="s">
        <v>294</v>
      </c>
      <c r="F280" s="1388"/>
      <c r="G280" s="1315">
        <f>VLOOKUP(B280,'Urbano.Piano inv. forn'!$D$86:$H$115,3,FALSE)</f>
        <v>0</v>
      </c>
      <c r="H280" s="1316"/>
      <c r="I280" s="104"/>
      <c r="J280" s="1387" t="s">
        <v>295</v>
      </c>
      <c r="K280" s="1389"/>
      <c r="L280" s="1388"/>
      <c r="M280" s="1315">
        <f>VLOOKUP(B280,'Urbano.Piano inv. forn'!$D$86:$H$115,4,FALSE)</f>
        <v>0</v>
      </c>
      <c r="N280" s="1316"/>
      <c r="P280" s="772" t="s">
        <v>296</v>
      </c>
      <c r="Q280" s="436"/>
      <c r="S280" s="774" t="s">
        <v>297</v>
      </c>
      <c r="T280" s="1171"/>
      <c r="U280" s="1173"/>
      <c r="V280" s="437"/>
    </row>
    <row r="281" spans="1:92" ht="13.5" customHeight="1" thickBot="1" x14ac:dyDescent="0.4">
      <c r="A281" s="133"/>
      <c r="B281" s="114"/>
      <c r="C281" s="114"/>
      <c r="E281" s="115"/>
      <c r="F281" s="115"/>
      <c r="G281" s="116"/>
      <c r="H281" s="116"/>
      <c r="I281" s="104"/>
      <c r="J281" s="115"/>
      <c r="K281" s="115"/>
      <c r="L281" s="115"/>
      <c r="M281" s="116"/>
      <c r="N281" s="116"/>
      <c r="P281" s="117"/>
      <c r="S281" s="113"/>
      <c r="T281" s="431"/>
      <c r="V281" s="134"/>
      <c r="W281" s="431"/>
    </row>
    <row r="282" spans="1:92" ht="33.75" customHeight="1" thickBot="1" x14ac:dyDescent="0.4">
      <c r="A282" s="1381" t="s">
        <v>298</v>
      </c>
      <c r="B282" s="1382"/>
      <c r="C282" s="1382"/>
      <c r="D282" s="1383"/>
      <c r="E282" s="1346">
        <f>VLOOKUP(B280,'Urbano.Piano inv. forn'!$D$86:$V$115,17,FALSE)</f>
        <v>0</v>
      </c>
      <c r="F282" s="1347"/>
      <c r="G282" s="1347"/>
      <c r="H282" s="1348"/>
      <c r="I282" s="104"/>
      <c r="J282" s="1381" t="s">
        <v>53</v>
      </c>
      <c r="K282" s="1384"/>
      <c r="L282" s="1382"/>
      <c r="M282" s="1346">
        <f>VLOOKUP(B280,'Urbano.Piano inv. forn'!$D$86:$V$115,19,FALSE)</f>
        <v>0</v>
      </c>
      <c r="N282" s="1348"/>
      <c r="O282" s="130"/>
      <c r="P282" s="773" t="s">
        <v>299</v>
      </c>
      <c r="Q282" s="135">
        <f>M282+E282</f>
        <v>0</v>
      </c>
      <c r="S282" s="774" t="s">
        <v>300</v>
      </c>
      <c r="T282" s="1171"/>
      <c r="U282" s="1173"/>
      <c r="V282" s="134"/>
      <c r="W282" s="431"/>
    </row>
    <row r="283" spans="1:92" ht="33.75" customHeight="1" thickBot="1" x14ac:dyDescent="0.4">
      <c r="A283" s="136"/>
      <c r="B283" s="137"/>
      <c r="C283" s="137"/>
      <c r="D283" s="137"/>
      <c r="E283" s="138"/>
      <c r="F283" s="138"/>
      <c r="G283" s="138"/>
      <c r="H283" s="138"/>
      <c r="I283" s="104"/>
      <c r="J283" s="115"/>
      <c r="K283" s="115"/>
      <c r="L283" s="115"/>
      <c r="M283" s="138"/>
      <c r="N283" s="138"/>
      <c r="O283" s="130"/>
      <c r="P283" s="113"/>
      <c r="Q283" s="130"/>
      <c r="S283" s="113"/>
      <c r="T283" s="114"/>
      <c r="U283" s="114"/>
      <c r="V283" s="134"/>
      <c r="W283" s="431"/>
    </row>
    <row r="284" spans="1:92" s="767" customFormat="1" ht="72" customHeight="1" x14ac:dyDescent="0.35">
      <c r="A284" s="1369" t="s">
        <v>301</v>
      </c>
      <c r="B284" s="1371" t="s">
        <v>302</v>
      </c>
      <c r="C284" s="1371" t="s">
        <v>303</v>
      </c>
      <c r="D284" s="764" t="s">
        <v>304</v>
      </c>
      <c r="E284" s="762" t="s">
        <v>305</v>
      </c>
      <c r="F284" s="764" t="s">
        <v>306</v>
      </c>
      <c r="G284" s="764" t="s">
        <v>307</v>
      </c>
      <c r="H284" s="765" t="s">
        <v>268</v>
      </c>
      <c r="I284" s="765" t="s">
        <v>308</v>
      </c>
      <c r="J284" s="765" t="s">
        <v>309</v>
      </c>
      <c r="K284" s="765" t="s">
        <v>818</v>
      </c>
      <c r="L284" s="765" t="s">
        <v>310</v>
      </c>
      <c r="M284" s="765" t="s">
        <v>311</v>
      </c>
      <c r="N284" s="765" t="s">
        <v>312</v>
      </c>
      <c r="O284" s="765" t="s">
        <v>313</v>
      </c>
      <c r="P284" s="765" t="s">
        <v>314</v>
      </c>
      <c r="Q284" s="765" t="s">
        <v>315</v>
      </c>
      <c r="R284" s="765" t="s">
        <v>316</v>
      </c>
      <c r="S284" s="765" t="s">
        <v>317</v>
      </c>
      <c r="T284" s="765" t="s">
        <v>819</v>
      </c>
      <c r="U284" s="766" t="s">
        <v>319</v>
      </c>
      <c r="V284" s="438"/>
      <c r="W284" s="166"/>
      <c r="X284" s="166"/>
      <c r="Y284" s="166"/>
      <c r="Z284" s="166"/>
      <c r="AA284" s="166"/>
      <c r="AB284" s="166"/>
      <c r="AC284" s="166"/>
      <c r="AD284" s="166"/>
      <c r="AE284" s="166"/>
      <c r="AF284" s="166"/>
      <c r="AG284" s="166"/>
      <c r="AH284" s="166"/>
      <c r="AI284" s="166"/>
      <c r="AJ284" s="166"/>
      <c r="AK284" s="166"/>
      <c r="AL284" s="166"/>
      <c r="AM284" s="166"/>
      <c r="AN284" s="166"/>
      <c r="AO284" s="166"/>
      <c r="AP284" s="166"/>
      <c r="AQ284" s="166"/>
      <c r="AR284" s="166"/>
      <c r="AS284" s="166"/>
      <c r="AT284" s="166"/>
      <c r="AU284" s="166"/>
      <c r="AV284" s="166"/>
      <c r="AW284" s="166"/>
      <c r="AX284" s="166"/>
      <c r="AY284" s="166"/>
      <c r="AZ284" s="166"/>
      <c r="BA284" s="166"/>
      <c r="BB284" s="166"/>
      <c r="BC284" s="166"/>
      <c r="BD284" s="166"/>
      <c r="BE284" s="166"/>
      <c r="BF284" s="166"/>
      <c r="BG284" s="166"/>
      <c r="BH284" s="166"/>
      <c r="BI284" s="166"/>
      <c r="BJ284" s="166"/>
      <c r="BK284" s="166"/>
      <c r="BL284" s="166"/>
      <c r="BM284" s="166"/>
      <c r="BN284" s="166"/>
      <c r="BO284" s="166"/>
      <c r="BP284" s="166"/>
      <c r="BQ284" s="166"/>
      <c r="BR284" s="166"/>
      <c r="BS284" s="166"/>
      <c r="BT284" s="166"/>
      <c r="BU284" s="166"/>
      <c r="BV284" s="166"/>
      <c r="BW284" s="166"/>
      <c r="BX284" s="166"/>
      <c r="BY284" s="166"/>
      <c r="BZ284" s="166"/>
      <c r="CA284" s="166"/>
      <c r="CB284" s="166"/>
      <c r="CC284" s="166"/>
      <c r="CD284" s="166"/>
      <c r="CE284" s="166"/>
      <c r="CF284" s="166"/>
      <c r="CG284" s="166"/>
      <c r="CH284" s="166"/>
      <c r="CI284" s="166"/>
      <c r="CJ284" s="166"/>
      <c r="CK284" s="166"/>
      <c r="CL284" s="166"/>
      <c r="CM284" s="166"/>
      <c r="CN284" s="166"/>
    </row>
    <row r="285" spans="1:92" s="767" customFormat="1" ht="28.5" customHeight="1" thickBot="1" x14ac:dyDescent="0.4">
      <c r="A285" s="1385"/>
      <c r="B285" s="1386"/>
      <c r="C285" s="1386"/>
      <c r="D285" s="763" t="s">
        <v>320</v>
      </c>
      <c r="E285" s="763" t="s">
        <v>321</v>
      </c>
      <c r="F285" s="763" t="s">
        <v>322</v>
      </c>
      <c r="G285" s="763" t="s">
        <v>322</v>
      </c>
      <c r="H285" s="763" t="s">
        <v>824</v>
      </c>
      <c r="I285" s="763" t="s">
        <v>29</v>
      </c>
      <c r="J285" s="763" t="s">
        <v>323</v>
      </c>
      <c r="K285" s="763" t="s">
        <v>324</v>
      </c>
      <c r="L285" s="763" t="s">
        <v>324</v>
      </c>
      <c r="M285" s="763" t="s">
        <v>325</v>
      </c>
      <c r="N285" s="763" t="s">
        <v>324</v>
      </c>
      <c r="O285" s="763" t="s">
        <v>326</v>
      </c>
      <c r="P285" s="763" t="s">
        <v>820</v>
      </c>
      <c r="Q285" s="763" t="s">
        <v>327</v>
      </c>
      <c r="R285" s="763" t="s">
        <v>328</v>
      </c>
      <c r="S285" s="763" t="s">
        <v>329</v>
      </c>
      <c r="T285" s="763" t="s">
        <v>329</v>
      </c>
      <c r="U285" s="768"/>
      <c r="V285" s="438"/>
      <c r="W285" s="166"/>
      <c r="X285" s="166"/>
      <c r="Y285" s="166"/>
      <c r="Z285" s="166"/>
      <c r="AA285" s="166"/>
      <c r="AB285" s="166"/>
      <c r="AC285" s="166"/>
      <c r="AD285" s="166"/>
      <c r="AE285" s="166"/>
      <c r="AF285" s="166"/>
      <c r="AG285" s="166"/>
      <c r="AH285" s="166"/>
      <c r="AI285" s="166"/>
      <c r="AJ285" s="166"/>
      <c r="AK285" s="166"/>
      <c r="AL285" s="166"/>
      <c r="AM285" s="166"/>
      <c r="AN285" s="166"/>
      <c r="AO285" s="166"/>
      <c r="AP285" s="166"/>
      <c r="AQ285" s="166"/>
      <c r="AR285" s="166"/>
      <c r="AS285" s="166"/>
      <c r="AT285" s="166"/>
      <c r="AU285" s="166"/>
      <c r="AV285" s="166"/>
      <c r="AW285" s="166"/>
      <c r="AX285" s="166"/>
      <c r="AY285" s="166"/>
      <c r="AZ285" s="166"/>
      <c r="BA285" s="166"/>
      <c r="BB285" s="166"/>
      <c r="BC285" s="166"/>
      <c r="BD285" s="166"/>
      <c r="BE285" s="166"/>
      <c r="BF285" s="166"/>
      <c r="BG285" s="166"/>
      <c r="BH285" s="166"/>
      <c r="BI285" s="166"/>
      <c r="BJ285" s="166"/>
      <c r="BK285" s="166"/>
      <c r="BL285" s="166"/>
      <c r="BM285" s="166"/>
      <c r="BN285" s="166"/>
      <c r="BO285" s="166"/>
      <c r="BP285" s="166"/>
      <c r="BQ285" s="166"/>
      <c r="BR285" s="166"/>
      <c r="BS285" s="166"/>
      <c r="BT285" s="166"/>
      <c r="BU285" s="166"/>
      <c r="BV285" s="166"/>
      <c r="BW285" s="166"/>
      <c r="BX285" s="166"/>
      <c r="BY285" s="166"/>
      <c r="BZ285" s="166"/>
      <c r="CA285" s="166"/>
      <c r="CB285" s="166"/>
      <c r="CC285" s="166"/>
      <c r="CD285" s="166"/>
      <c r="CE285" s="166"/>
      <c r="CF285" s="166"/>
      <c r="CG285" s="166"/>
      <c r="CH285" s="166"/>
      <c r="CI285" s="166"/>
      <c r="CJ285" s="166"/>
      <c r="CK285" s="166"/>
      <c r="CL285" s="166"/>
      <c r="CM285" s="166"/>
      <c r="CN285" s="166"/>
    </row>
    <row r="286" spans="1:92" ht="15" customHeight="1" x14ac:dyDescent="0.35">
      <c r="A286" s="1390" t="str">
        <f>B280</f>
        <v>urb. ibr_m.3</v>
      </c>
      <c r="B286" s="769">
        <v>1</v>
      </c>
      <c r="C286" s="185"/>
      <c r="D286" s="119"/>
      <c r="E286" s="119"/>
      <c r="F286" s="185"/>
      <c r="G286" s="440"/>
      <c r="H286" s="120"/>
      <c r="I286" s="441"/>
      <c r="J286" s="442"/>
      <c r="K286" s="442"/>
      <c r="L286" s="443"/>
      <c r="M286" s="441"/>
      <c r="N286" s="443"/>
      <c r="O286" s="148"/>
      <c r="P286" s="148"/>
      <c r="Q286" s="441"/>
      <c r="R286" s="441"/>
      <c r="S286" s="441"/>
      <c r="T286" s="441"/>
      <c r="U286" s="444"/>
      <c r="V286" s="437"/>
    </row>
    <row r="287" spans="1:92" x14ac:dyDescent="0.35">
      <c r="A287" s="1390"/>
      <c r="B287" s="770">
        <v>2</v>
      </c>
      <c r="C287" s="118"/>
      <c r="D287" s="112"/>
      <c r="E287" s="112"/>
      <c r="F287" s="118"/>
      <c r="G287" s="445"/>
      <c r="H287" s="118"/>
      <c r="I287" s="428"/>
      <c r="J287" s="446"/>
      <c r="K287" s="446"/>
      <c r="L287" s="447"/>
      <c r="M287" s="428"/>
      <c r="N287" s="447"/>
      <c r="O287" s="139"/>
      <c r="P287" s="139"/>
      <c r="Q287" s="428"/>
      <c r="R287" s="428" t="s">
        <v>330</v>
      </c>
      <c r="S287" s="428"/>
      <c r="T287" s="428"/>
      <c r="U287" s="448"/>
      <c r="V287" s="437"/>
    </row>
    <row r="288" spans="1:92" x14ac:dyDescent="0.35">
      <c r="A288" s="1390"/>
      <c r="B288" s="770">
        <v>3</v>
      </c>
      <c r="C288" s="118"/>
      <c r="D288" s="112"/>
      <c r="E288" s="112"/>
      <c r="F288" s="118"/>
      <c r="G288" s="445"/>
      <c r="H288" s="118"/>
      <c r="I288" s="428"/>
      <c r="J288" s="446"/>
      <c r="K288" s="446"/>
      <c r="L288" s="447"/>
      <c r="M288" s="428"/>
      <c r="N288" s="447"/>
      <c r="O288" s="139"/>
      <c r="P288" s="139"/>
      <c r="Q288" s="428"/>
      <c r="R288" s="428"/>
      <c r="S288" s="428"/>
      <c r="T288" s="428"/>
      <c r="U288" s="448"/>
      <c r="V288" s="437"/>
    </row>
    <row r="289" spans="1:92" x14ac:dyDescent="0.35">
      <c r="A289" s="1390"/>
      <c r="B289" s="770">
        <v>4</v>
      </c>
      <c r="C289" s="118"/>
      <c r="D289" s="112"/>
      <c r="E289" s="112"/>
      <c r="F289" s="118"/>
      <c r="G289" s="445"/>
      <c r="H289" s="118"/>
      <c r="I289" s="428"/>
      <c r="J289" s="446"/>
      <c r="K289" s="446"/>
      <c r="L289" s="447"/>
      <c r="M289" s="428"/>
      <c r="N289" s="447"/>
      <c r="O289" s="139"/>
      <c r="P289" s="139"/>
      <c r="Q289" s="428"/>
      <c r="R289" s="428"/>
      <c r="S289" s="428"/>
      <c r="T289" s="428"/>
      <c r="U289" s="448"/>
      <c r="V289" s="437"/>
    </row>
    <row r="290" spans="1:92" x14ac:dyDescent="0.35">
      <c r="A290" s="1390"/>
      <c r="B290" s="770">
        <v>5</v>
      </c>
      <c r="C290" s="118"/>
      <c r="D290" s="112"/>
      <c r="E290" s="112"/>
      <c r="F290" s="118"/>
      <c r="G290" s="445"/>
      <c r="H290" s="118"/>
      <c r="I290" s="428"/>
      <c r="J290" s="446"/>
      <c r="K290" s="446"/>
      <c r="L290" s="447"/>
      <c r="M290" s="428"/>
      <c r="N290" s="447"/>
      <c r="O290" s="139"/>
      <c r="P290" s="139"/>
      <c r="Q290" s="428"/>
      <c r="R290" s="428"/>
      <c r="S290" s="428"/>
      <c r="T290" s="428"/>
      <c r="U290" s="448"/>
      <c r="V290" s="437"/>
    </row>
    <row r="291" spans="1:92" x14ac:dyDescent="0.35">
      <c r="A291" s="1390"/>
      <c r="B291" s="770">
        <v>6</v>
      </c>
      <c r="C291" s="118"/>
      <c r="D291" s="112"/>
      <c r="E291" s="112"/>
      <c r="F291" s="118"/>
      <c r="G291" s="445"/>
      <c r="H291" s="118"/>
      <c r="I291" s="428"/>
      <c r="J291" s="446"/>
      <c r="K291" s="446"/>
      <c r="L291" s="447"/>
      <c r="M291" s="428"/>
      <c r="N291" s="447"/>
      <c r="O291" s="139"/>
      <c r="P291" s="139"/>
      <c r="Q291" s="428"/>
      <c r="R291" s="428"/>
      <c r="S291" s="428"/>
      <c r="T291" s="428"/>
      <c r="U291" s="448"/>
      <c r="V291" s="437"/>
    </row>
    <row r="292" spans="1:92" x14ac:dyDescent="0.35">
      <c r="A292" s="1390"/>
      <c r="B292" s="770">
        <v>7</v>
      </c>
      <c r="C292" s="118"/>
      <c r="D292" s="112"/>
      <c r="E292" s="112"/>
      <c r="F292" s="118"/>
      <c r="G292" s="445"/>
      <c r="H292" s="118"/>
      <c r="I292" s="428"/>
      <c r="J292" s="446"/>
      <c r="K292" s="446"/>
      <c r="L292" s="447"/>
      <c r="M292" s="428"/>
      <c r="N292" s="447"/>
      <c r="O292" s="139"/>
      <c r="P292" s="139"/>
      <c r="Q292" s="428"/>
      <c r="R292" s="428"/>
      <c r="S292" s="428"/>
      <c r="T292" s="428"/>
      <c r="U292" s="448"/>
      <c r="V292" s="437"/>
    </row>
    <row r="293" spans="1:92" x14ac:dyDescent="0.35">
      <c r="A293" s="1390"/>
      <c r="B293" s="770">
        <v>8</v>
      </c>
      <c r="C293" s="118"/>
      <c r="D293" s="112"/>
      <c r="E293" s="112"/>
      <c r="F293" s="118"/>
      <c r="G293" s="445"/>
      <c r="H293" s="118"/>
      <c r="I293" s="428"/>
      <c r="J293" s="446"/>
      <c r="K293" s="446"/>
      <c r="L293" s="447"/>
      <c r="M293" s="428"/>
      <c r="N293" s="447"/>
      <c r="O293" s="139"/>
      <c r="P293" s="139"/>
      <c r="Q293" s="428"/>
      <c r="R293" s="428"/>
      <c r="S293" s="428"/>
      <c r="T293" s="428"/>
      <c r="U293" s="448"/>
      <c r="V293" s="437"/>
    </row>
    <row r="294" spans="1:92" x14ac:dyDescent="0.35">
      <c r="A294" s="1390"/>
      <c r="B294" s="770">
        <v>9</v>
      </c>
      <c r="C294" s="118"/>
      <c r="D294" s="112"/>
      <c r="E294" s="112"/>
      <c r="F294" s="118"/>
      <c r="G294" s="445"/>
      <c r="H294" s="118"/>
      <c r="I294" s="428"/>
      <c r="J294" s="446"/>
      <c r="K294" s="446"/>
      <c r="L294" s="447"/>
      <c r="M294" s="428"/>
      <c r="N294" s="447"/>
      <c r="O294" s="139"/>
      <c r="P294" s="139"/>
      <c r="Q294" s="428"/>
      <c r="R294" s="428"/>
      <c r="S294" s="428"/>
      <c r="T294" s="428"/>
      <c r="U294" s="448"/>
      <c r="V294" s="437"/>
    </row>
    <row r="295" spans="1:92" ht="15" thickBot="1" x14ac:dyDescent="0.4">
      <c r="A295" s="1391"/>
      <c r="B295" s="771">
        <v>10</v>
      </c>
      <c r="C295" s="132"/>
      <c r="D295" s="131"/>
      <c r="E295" s="131"/>
      <c r="F295" s="132"/>
      <c r="G295" s="449"/>
      <c r="H295" s="132"/>
      <c r="I295" s="450"/>
      <c r="J295" s="451"/>
      <c r="K295" s="451"/>
      <c r="L295" s="452"/>
      <c r="M295" s="450"/>
      <c r="N295" s="452"/>
      <c r="O295" s="140"/>
      <c r="P295" s="140"/>
      <c r="Q295" s="450"/>
      <c r="R295" s="450"/>
      <c r="S295" s="450"/>
      <c r="T295" s="450"/>
      <c r="U295" s="453"/>
      <c r="V295" s="437"/>
    </row>
    <row r="296" spans="1:92" ht="25" thickBot="1" x14ac:dyDescent="0.4">
      <c r="A296" s="564"/>
      <c r="C296" s="565"/>
      <c r="D296" s="566"/>
      <c r="E296" s="424" t="s">
        <v>331</v>
      </c>
      <c r="F296" s="425">
        <f>COUNTA(F286:F295)</f>
        <v>0</v>
      </c>
      <c r="G296" s="426">
        <f>COUNTA(G286:G295)</f>
        <v>0</v>
      </c>
      <c r="H296" s="565"/>
      <c r="I296" s="431"/>
      <c r="J296" s="567"/>
      <c r="K296" s="567"/>
      <c r="L296" s="568"/>
      <c r="M296" s="1354" t="s">
        <v>563</v>
      </c>
      <c r="N296" s="1355"/>
      <c r="O296" s="747">
        <f>SUM(O286:O295)</f>
        <v>0</v>
      </c>
      <c r="P296" s="748">
        <f>SUM(P286:P295)</f>
        <v>0</v>
      </c>
      <c r="Q296" s="431"/>
      <c r="S296" s="113"/>
      <c r="T296" s="117"/>
      <c r="U296" s="531"/>
      <c r="V296" s="455"/>
      <c r="W296" s="454"/>
    </row>
    <row r="297" spans="1:92" ht="15" thickBot="1" x14ac:dyDescent="0.4">
      <c r="A297" s="456"/>
      <c r="B297" s="457"/>
      <c r="C297" s="407"/>
      <c r="D297" s="407"/>
      <c r="E297" s="407"/>
      <c r="F297" s="457"/>
      <c r="G297" s="407"/>
      <c r="H297" s="407"/>
      <c r="I297" s="457"/>
      <c r="J297" s="457"/>
      <c r="K297" s="457"/>
      <c r="L297" s="407"/>
      <c r="M297" s="407"/>
      <c r="N297" s="407"/>
      <c r="O297" s="407"/>
      <c r="P297" s="407"/>
      <c r="Q297" s="407"/>
      <c r="R297" s="407"/>
      <c r="S297" s="407"/>
      <c r="T297" s="458"/>
      <c r="U297" s="407"/>
      <c r="V297" s="459"/>
    </row>
    <row r="298" spans="1:92" ht="15" thickBot="1" x14ac:dyDescent="0.4">
      <c r="A298" s="432"/>
      <c r="B298" s="433"/>
      <c r="C298" s="434"/>
      <c r="D298" s="434"/>
      <c r="E298" s="434"/>
      <c r="F298" s="433"/>
      <c r="G298" s="434"/>
      <c r="H298" s="434"/>
      <c r="I298" s="433"/>
      <c r="J298" s="433"/>
      <c r="K298" s="433"/>
      <c r="L298" s="434"/>
      <c r="M298" s="434"/>
      <c r="N298" s="434"/>
      <c r="O298" s="434"/>
      <c r="P298" s="434"/>
      <c r="Q298" s="434"/>
      <c r="R298" s="434"/>
      <c r="S298" s="434"/>
      <c r="T298" s="434"/>
      <c r="U298" s="434"/>
      <c r="V298" s="435"/>
    </row>
    <row r="299" spans="1:92" ht="28.5" customHeight="1" thickBot="1" x14ac:dyDescent="0.4">
      <c r="A299" s="761" t="s">
        <v>9</v>
      </c>
      <c r="B299" s="1317" t="s">
        <v>654</v>
      </c>
      <c r="C299" s="1318"/>
      <c r="E299" s="1387" t="s">
        <v>294</v>
      </c>
      <c r="F299" s="1388"/>
      <c r="G299" s="1315">
        <f>VLOOKUP(B299,'Urbano.Piano inv. forn'!$D$86:$H$115,3,FALSE)</f>
        <v>0</v>
      </c>
      <c r="H299" s="1316"/>
      <c r="I299" s="104"/>
      <c r="J299" s="1387" t="s">
        <v>295</v>
      </c>
      <c r="K299" s="1389"/>
      <c r="L299" s="1388"/>
      <c r="M299" s="1315">
        <f>VLOOKUP(B299,'Urbano.Piano inv. forn'!$D$86:$H$115,4,FALSE)</f>
        <v>0</v>
      </c>
      <c r="N299" s="1316"/>
      <c r="P299" s="772" t="s">
        <v>296</v>
      </c>
      <c r="Q299" s="436"/>
      <c r="S299" s="774" t="s">
        <v>297</v>
      </c>
      <c r="T299" s="1171"/>
      <c r="U299" s="1173"/>
      <c r="V299" s="437"/>
    </row>
    <row r="300" spans="1:92" ht="13.5" customHeight="1" thickBot="1" x14ac:dyDescent="0.4">
      <c r="A300" s="133"/>
      <c r="B300" s="114"/>
      <c r="C300" s="114"/>
      <c r="E300" s="115"/>
      <c r="F300" s="115"/>
      <c r="G300" s="116"/>
      <c r="H300" s="116"/>
      <c r="I300" s="104"/>
      <c r="J300" s="115"/>
      <c r="K300" s="115"/>
      <c r="L300" s="115"/>
      <c r="M300" s="116"/>
      <c r="N300" s="116"/>
      <c r="P300" s="117"/>
      <c r="S300" s="113"/>
      <c r="T300" s="431"/>
      <c r="V300" s="134"/>
      <c r="W300" s="431"/>
    </row>
    <row r="301" spans="1:92" ht="33.75" customHeight="1" thickBot="1" x14ac:dyDescent="0.4">
      <c r="A301" s="1381" t="s">
        <v>298</v>
      </c>
      <c r="B301" s="1382"/>
      <c r="C301" s="1382"/>
      <c r="D301" s="1383"/>
      <c r="E301" s="1346">
        <f>VLOOKUP(B299,'Urbano.Piano inv. forn'!$D$86:$V$115,17,FALSE)</f>
        <v>0</v>
      </c>
      <c r="F301" s="1347"/>
      <c r="G301" s="1347"/>
      <c r="H301" s="1348"/>
      <c r="I301" s="104"/>
      <c r="J301" s="1381" t="s">
        <v>53</v>
      </c>
      <c r="K301" s="1384"/>
      <c r="L301" s="1382"/>
      <c r="M301" s="1346">
        <f>VLOOKUP(B299,'Urbano.Piano inv. forn'!$D$86:$V$115,19,FALSE)</f>
        <v>0</v>
      </c>
      <c r="N301" s="1348"/>
      <c r="O301" s="130"/>
      <c r="P301" s="773" t="s">
        <v>299</v>
      </c>
      <c r="Q301" s="135">
        <f>M301+E301</f>
        <v>0</v>
      </c>
      <c r="S301" s="774" t="s">
        <v>300</v>
      </c>
      <c r="T301" s="1171"/>
      <c r="U301" s="1173"/>
      <c r="V301" s="134"/>
      <c r="W301" s="431"/>
    </row>
    <row r="302" spans="1:92" ht="33.75" customHeight="1" thickBot="1" x14ac:dyDescent="0.4">
      <c r="A302" s="136"/>
      <c r="B302" s="137"/>
      <c r="C302" s="137"/>
      <c r="D302" s="137"/>
      <c r="E302" s="138"/>
      <c r="F302" s="138"/>
      <c r="G302" s="138"/>
      <c r="H302" s="138"/>
      <c r="I302" s="104"/>
      <c r="J302" s="115"/>
      <c r="K302" s="115"/>
      <c r="L302" s="115"/>
      <c r="M302" s="138"/>
      <c r="N302" s="138"/>
      <c r="O302" s="130"/>
      <c r="P302" s="113"/>
      <c r="Q302" s="130"/>
      <c r="S302" s="113"/>
      <c r="T302" s="114"/>
      <c r="U302" s="114"/>
      <c r="V302" s="134"/>
      <c r="W302" s="431"/>
    </row>
    <row r="303" spans="1:92" s="767" customFormat="1" ht="72" customHeight="1" x14ac:dyDescent="0.35">
      <c r="A303" s="1369" t="s">
        <v>301</v>
      </c>
      <c r="B303" s="1371" t="s">
        <v>302</v>
      </c>
      <c r="C303" s="1371" t="s">
        <v>303</v>
      </c>
      <c r="D303" s="764" t="s">
        <v>304</v>
      </c>
      <c r="E303" s="762" t="s">
        <v>305</v>
      </c>
      <c r="F303" s="764" t="s">
        <v>306</v>
      </c>
      <c r="G303" s="764" t="s">
        <v>307</v>
      </c>
      <c r="H303" s="765" t="s">
        <v>268</v>
      </c>
      <c r="I303" s="765" t="s">
        <v>308</v>
      </c>
      <c r="J303" s="765" t="s">
        <v>309</v>
      </c>
      <c r="K303" s="765" t="s">
        <v>818</v>
      </c>
      <c r="L303" s="765" t="s">
        <v>310</v>
      </c>
      <c r="M303" s="765" t="s">
        <v>311</v>
      </c>
      <c r="N303" s="765" t="s">
        <v>312</v>
      </c>
      <c r="O303" s="765" t="s">
        <v>313</v>
      </c>
      <c r="P303" s="765" t="s">
        <v>314</v>
      </c>
      <c r="Q303" s="765" t="s">
        <v>315</v>
      </c>
      <c r="R303" s="765" t="s">
        <v>316</v>
      </c>
      <c r="S303" s="765" t="s">
        <v>317</v>
      </c>
      <c r="T303" s="765" t="s">
        <v>819</v>
      </c>
      <c r="U303" s="766" t="s">
        <v>319</v>
      </c>
      <c r="V303" s="438"/>
      <c r="W303" s="166"/>
      <c r="X303" s="166"/>
      <c r="Y303" s="166"/>
      <c r="Z303" s="166"/>
      <c r="AA303" s="166"/>
      <c r="AB303" s="166"/>
      <c r="AC303" s="166"/>
      <c r="AD303" s="166"/>
      <c r="AE303" s="166"/>
      <c r="AF303" s="166"/>
      <c r="AG303" s="166"/>
      <c r="AH303" s="166"/>
      <c r="AI303" s="166"/>
      <c r="AJ303" s="166"/>
      <c r="AK303" s="166"/>
      <c r="AL303" s="166"/>
      <c r="AM303" s="166"/>
      <c r="AN303" s="166"/>
      <c r="AO303" s="166"/>
      <c r="AP303" s="166"/>
      <c r="AQ303" s="166"/>
      <c r="AR303" s="166"/>
      <c r="AS303" s="166"/>
      <c r="AT303" s="166"/>
      <c r="AU303" s="166"/>
      <c r="AV303" s="166"/>
      <c r="AW303" s="166"/>
      <c r="AX303" s="166"/>
      <c r="AY303" s="166"/>
      <c r="AZ303" s="166"/>
      <c r="BA303" s="166"/>
      <c r="BB303" s="166"/>
      <c r="BC303" s="166"/>
      <c r="BD303" s="166"/>
      <c r="BE303" s="166"/>
      <c r="BF303" s="166"/>
      <c r="BG303" s="166"/>
      <c r="BH303" s="166"/>
      <c r="BI303" s="166"/>
      <c r="BJ303" s="166"/>
      <c r="BK303" s="166"/>
      <c r="BL303" s="166"/>
      <c r="BM303" s="166"/>
      <c r="BN303" s="166"/>
      <c r="BO303" s="166"/>
      <c r="BP303" s="166"/>
      <c r="BQ303" s="166"/>
      <c r="BR303" s="166"/>
      <c r="BS303" s="166"/>
      <c r="BT303" s="166"/>
      <c r="BU303" s="166"/>
      <c r="BV303" s="166"/>
      <c r="BW303" s="166"/>
      <c r="BX303" s="166"/>
      <c r="BY303" s="166"/>
      <c r="BZ303" s="166"/>
      <c r="CA303" s="166"/>
      <c r="CB303" s="166"/>
      <c r="CC303" s="166"/>
      <c r="CD303" s="166"/>
      <c r="CE303" s="166"/>
      <c r="CF303" s="166"/>
      <c r="CG303" s="166"/>
      <c r="CH303" s="166"/>
      <c r="CI303" s="166"/>
      <c r="CJ303" s="166"/>
      <c r="CK303" s="166"/>
      <c r="CL303" s="166"/>
      <c r="CM303" s="166"/>
      <c r="CN303" s="166"/>
    </row>
    <row r="304" spans="1:92" s="767" customFormat="1" ht="28.5" customHeight="1" thickBot="1" x14ac:dyDescent="0.4">
      <c r="A304" s="1385"/>
      <c r="B304" s="1386"/>
      <c r="C304" s="1386"/>
      <c r="D304" s="763" t="s">
        <v>320</v>
      </c>
      <c r="E304" s="763" t="s">
        <v>321</v>
      </c>
      <c r="F304" s="763" t="s">
        <v>322</v>
      </c>
      <c r="G304" s="763" t="s">
        <v>322</v>
      </c>
      <c r="H304" s="763" t="s">
        <v>824</v>
      </c>
      <c r="I304" s="763" t="s">
        <v>29</v>
      </c>
      <c r="J304" s="763" t="s">
        <v>323</v>
      </c>
      <c r="K304" s="763" t="s">
        <v>324</v>
      </c>
      <c r="L304" s="763" t="s">
        <v>324</v>
      </c>
      <c r="M304" s="763" t="s">
        <v>325</v>
      </c>
      <c r="N304" s="763" t="s">
        <v>324</v>
      </c>
      <c r="O304" s="763" t="s">
        <v>326</v>
      </c>
      <c r="P304" s="763" t="s">
        <v>820</v>
      </c>
      <c r="Q304" s="763" t="s">
        <v>327</v>
      </c>
      <c r="R304" s="763" t="s">
        <v>328</v>
      </c>
      <c r="S304" s="763" t="s">
        <v>329</v>
      </c>
      <c r="T304" s="763" t="s">
        <v>329</v>
      </c>
      <c r="U304" s="768"/>
      <c r="V304" s="438"/>
      <c r="W304" s="166"/>
      <c r="X304" s="166"/>
      <c r="Y304" s="166"/>
      <c r="Z304" s="166"/>
      <c r="AA304" s="166"/>
      <c r="AB304" s="166"/>
      <c r="AC304" s="166"/>
      <c r="AD304" s="166"/>
      <c r="AE304" s="166"/>
      <c r="AF304" s="166"/>
      <c r="AG304" s="166"/>
      <c r="AH304" s="166"/>
      <c r="AI304" s="166"/>
      <c r="AJ304" s="166"/>
      <c r="AK304" s="166"/>
      <c r="AL304" s="166"/>
      <c r="AM304" s="166"/>
      <c r="AN304" s="166"/>
      <c r="AO304" s="166"/>
      <c r="AP304" s="166"/>
      <c r="AQ304" s="166"/>
      <c r="AR304" s="166"/>
      <c r="AS304" s="166"/>
      <c r="AT304" s="166"/>
      <c r="AU304" s="166"/>
      <c r="AV304" s="166"/>
      <c r="AW304" s="166"/>
      <c r="AX304" s="166"/>
      <c r="AY304" s="166"/>
      <c r="AZ304" s="166"/>
      <c r="BA304" s="166"/>
      <c r="BB304" s="166"/>
      <c r="BC304" s="166"/>
      <c r="BD304" s="166"/>
      <c r="BE304" s="166"/>
      <c r="BF304" s="166"/>
      <c r="BG304" s="166"/>
      <c r="BH304" s="166"/>
      <c r="BI304" s="166"/>
      <c r="BJ304" s="166"/>
      <c r="BK304" s="166"/>
      <c r="BL304" s="166"/>
      <c r="BM304" s="166"/>
      <c r="BN304" s="166"/>
      <c r="BO304" s="166"/>
      <c r="BP304" s="166"/>
      <c r="BQ304" s="166"/>
      <c r="BR304" s="166"/>
      <c r="BS304" s="166"/>
      <c r="BT304" s="166"/>
      <c r="BU304" s="166"/>
      <c r="BV304" s="166"/>
      <c r="BW304" s="166"/>
      <c r="BX304" s="166"/>
      <c r="BY304" s="166"/>
      <c r="BZ304" s="166"/>
      <c r="CA304" s="166"/>
      <c r="CB304" s="166"/>
      <c r="CC304" s="166"/>
      <c r="CD304" s="166"/>
      <c r="CE304" s="166"/>
      <c r="CF304" s="166"/>
      <c r="CG304" s="166"/>
      <c r="CH304" s="166"/>
      <c r="CI304" s="166"/>
      <c r="CJ304" s="166"/>
      <c r="CK304" s="166"/>
      <c r="CL304" s="166"/>
      <c r="CM304" s="166"/>
      <c r="CN304" s="166"/>
    </row>
    <row r="305" spans="1:23" ht="15" customHeight="1" x14ac:dyDescent="0.35">
      <c r="A305" s="1390" t="str">
        <f>B299</f>
        <v>urb. ibr_m.3</v>
      </c>
      <c r="B305" s="769">
        <v>1</v>
      </c>
      <c r="C305" s="185"/>
      <c r="D305" s="119"/>
      <c r="E305" s="119"/>
      <c r="F305" s="185"/>
      <c r="G305" s="440"/>
      <c r="H305" s="120"/>
      <c r="I305" s="441"/>
      <c r="J305" s="442"/>
      <c r="K305" s="442"/>
      <c r="L305" s="443"/>
      <c r="M305" s="441"/>
      <c r="N305" s="443"/>
      <c r="O305" s="148"/>
      <c r="P305" s="148"/>
      <c r="Q305" s="441"/>
      <c r="R305" s="441"/>
      <c r="S305" s="441"/>
      <c r="T305" s="441"/>
      <c r="U305" s="444"/>
      <c r="V305" s="437"/>
    </row>
    <row r="306" spans="1:23" x14ac:dyDescent="0.35">
      <c r="A306" s="1390"/>
      <c r="B306" s="770">
        <v>2</v>
      </c>
      <c r="C306" s="118"/>
      <c r="D306" s="112"/>
      <c r="E306" s="112"/>
      <c r="F306" s="118"/>
      <c r="G306" s="445"/>
      <c r="H306" s="118"/>
      <c r="I306" s="428"/>
      <c r="J306" s="446"/>
      <c r="K306" s="446"/>
      <c r="L306" s="447"/>
      <c r="M306" s="428"/>
      <c r="N306" s="447"/>
      <c r="O306" s="139"/>
      <c r="P306" s="139"/>
      <c r="Q306" s="428"/>
      <c r="R306" s="428" t="s">
        <v>330</v>
      </c>
      <c r="S306" s="428"/>
      <c r="T306" s="428"/>
      <c r="U306" s="448"/>
      <c r="V306" s="437"/>
    </row>
    <row r="307" spans="1:23" x14ac:dyDescent="0.35">
      <c r="A307" s="1390"/>
      <c r="B307" s="770">
        <v>3</v>
      </c>
      <c r="C307" s="118"/>
      <c r="D307" s="112"/>
      <c r="E307" s="112"/>
      <c r="F307" s="118"/>
      <c r="G307" s="445"/>
      <c r="H307" s="118"/>
      <c r="I307" s="428"/>
      <c r="J307" s="446"/>
      <c r="K307" s="446"/>
      <c r="L307" s="447"/>
      <c r="M307" s="428"/>
      <c r="N307" s="447"/>
      <c r="O307" s="139"/>
      <c r="P307" s="139"/>
      <c r="Q307" s="428"/>
      <c r="R307" s="428"/>
      <c r="S307" s="428"/>
      <c r="T307" s="428"/>
      <c r="U307" s="448"/>
      <c r="V307" s="437"/>
    </row>
    <row r="308" spans="1:23" x14ac:dyDescent="0.35">
      <c r="A308" s="1390"/>
      <c r="B308" s="770">
        <v>4</v>
      </c>
      <c r="C308" s="118"/>
      <c r="D308" s="112"/>
      <c r="E308" s="112"/>
      <c r="F308" s="118"/>
      <c r="G308" s="445"/>
      <c r="H308" s="118"/>
      <c r="I308" s="428"/>
      <c r="J308" s="446"/>
      <c r="K308" s="446"/>
      <c r="L308" s="447"/>
      <c r="M308" s="428"/>
      <c r="N308" s="447"/>
      <c r="O308" s="139"/>
      <c r="P308" s="139"/>
      <c r="Q308" s="428"/>
      <c r="R308" s="428"/>
      <c r="S308" s="428"/>
      <c r="T308" s="428"/>
      <c r="U308" s="448"/>
      <c r="V308" s="437"/>
    </row>
    <row r="309" spans="1:23" x14ac:dyDescent="0.35">
      <c r="A309" s="1390"/>
      <c r="B309" s="770">
        <v>5</v>
      </c>
      <c r="C309" s="118"/>
      <c r="D309" s="112"/>
      <c r="E309" s="112"/>
      <c r="F309" s="118"/>
      <c r="G309" s="445"/>
      <c r="H309" s="118"/>
      <c r="I309" s="428"/>
      <c r="J309" s="446"/>
      <c r="K309" s="446"/>
      <c r="L309" s="447"/>
      <c r="M309" s="428"/>
      <c r="N309" s="447"/>
      <c r="O309" s="139"/>
      <c r="P309" s="139"/>
      <c r="Q309" s="428"/>
      <c r="R309" s="428"/>
      <c r="S309" s="428"/>
      <c r="T309" s="428"/>
      <c r="U309" s="448"/>
      <c r="V309" s="437"/>
    </row>
    <row r="310" spans="1:23" x14ac:dyDescent="0.35">
      <c r="A310" s="1390"/>
      <c r="B310" s="770">
        <v>6</v>
      </c>
      <c r="C310" s="118"/>
      <c r="D310" s="112"/>
      <c r="E310" s="112"/>
      <c r="F310" s="118"/>
      <c r="G310" s="445"/>
      <c r="H310" s="118"/>
      <c r="I310" s="428"/>
      <c r="J310" s="446"/>
      <c r="K310" s="446"/>
      <c r="L310" s="447"/>
      <c r="M310" s="428"/>
      <c r="N310" s="447"/>
      <c r="O310" s="139"/>
      <c r="P310" s="139"/>
      <c r="Q310" s="428"/>
      <c r="R310" s="428"/>
      <c r="S310" s="428"/>
      <c r="T310" s="428"/>
      <c r="U310" s="448"/>
      <c r="V310" s="437"/>
    </row>
    <row r="311" spans="1:23" x14ac:dyDescent="0.35">
      <c r="A311" s="1390"/>
      <c r="B311" s="770">
        <v>7</v>
      </c>
      <c r="C311" s="118"/>
      <c r="D311" s="112"/>
      <c r="E311" s="112"/>
      <c r="F311" s="118"/>
      <c r="G311" s="445"/>
      <c r="H311" s="118"/>
      <c r="I311" s="428"/>
      <c r="J311" s="446"/>
      <c r="K311" s="446"/>
      <c r="L311" s="447"/>
      <c r="M311" s="428"/>
      <c r="N311" s="447"/>
      <c r="O311" s="139"/>
      <c r="P311" s="139"/>
      <c r="Q311" s="428"/>
      <c r="R311" s="428"/>
      <c r="S311" s="428"/>
      <c r="T311" s="428"/>
      <c r="U311" s="448"/>
      <c r="V311" s="437"/>
    </row>
    <row r="312" spans="1:23" x14ac:dyDescent="0.35">
      <c r="A312" s="1390"/>
      <c r="B312" s="770">
        <v>8</v>
      </c>
      <c r="C312" s="118"/>
      <c r="D312" s="112"/>
      <c r="E312" s="112"/>
      <c r="F312" s="118"/>
      <c r="G312" s="445"/>
      <c r="H312" s="118"/>
      <c r="I312" s="428"/>
      <c r="J312" s="446"/>
      <c r="K312" s="446"/>
      <c r="L312" s="447"/>
      <c r="M312" s="428"/>
      <c r="N312" s="447"/>
      <c r="O312" s="139"/>
      <c r="P312" s="139"/>
      <c r="Q312" s="428"/>
      <c r="R312" s="428"/>
      <c r="S312" s="428"/>
      <c r="T312" s="428"/>
      <c r="U312" s="448"/>
      <c r="V312" s="437"/>
    </row>
    <row r="313" spans="1:23" x14ac:dyDescent="0.35">
      <c r="A313" s="1390"/>
      <c r="B313" s="770">
        <v>9</v>
      </c>
      <c r="C313" s="118"/>
      <c r="D313" s="112"/>
      <c r="E313" s="112"/>
      <c r="F313" s="118"/>
      <c r="G313" s="445"/>
      <c r="H313" s="118"/>
      <c r="I313" s="428"/>
      <c r="J313" s="446"/>
      <c r="K313" s="446"/>
      <c r="L313" s="447"/>
      <c r="M313" s="428"/>
      <c r="N313" s="447"/>
      <c r="O313" s="139"/>
      <c r="P313" s="139"/>
      <c r="Q313" s="428"/>
      <c r="R313" s="428"/>
      <c r="S313" s="428"/>
      <c r="T313" s="428"/>
      <c r="U313" s="448"/>
      <c r="V313" s="437"/>
    </row>
    <row r="314" spans="1:23" ht="15" thickBot="1" x14ac:dyDescent="0.4">
      <c r="A314" s="1391"/>
      <c r="B314" s="771">
        <v>10</v>
      </c>
      <c r="C314" s="132"/>
      <c r="D314" s="131"/>
      <c r="E314" s="131"/>
      <c r="F314" s="132"/>
      <c r="G314" s="449"/>
      <c r="H314" s="132"/>
      <c r="I314" s="450"/>
      <c r="J314" s="451"/>
      <c r="K314" s="451"/>
      <c r="L314" s="452"/>
      <c r="M314" s="450"/>
      <c r="N314" s="452"/>
      <c r="O314" s="140"/>
      <c r="P314" s="140"/>
      <c r="Q314" s="450"/>
      <c r="R314" s="450"/>
      <c r="S314" s="450"/>
      <c r="T314" s="450"/>
      <c r="U314" s="453"/>
      <c r="V314" s="437"/>
    </row>
    <row r="315" spans="1:23" ht="25" thickBot="1" x14ac:dyDescent="0.4">
      <c r="A315" s="564"/>
      <c r="C315" s="565"/>
      <c r="D315" s="566"/>
      <c r="E315" s="424" t="s">
        <v>331</v>
      </c>
      <c r="F315" s="425">
        <f>COUNTA(F305:F314)</f>
        <v>0</v>
      </c>
      <c r="G315" s="426">
        <f>COUNTA(G305:G314)</f>
        <v>0</v>
      </c>
      <c r="H315" s="565"/>
      <c r="I315" s="431"/>
      <c r="J315" s="567"/>
      <c r="K315" s="567"/>
      <c r="L315" s="568"/>
      <c r="M315" s="1354" t="s">
        <v>563</v>
      </c>
      <c r="N315" s="1355"/>
      <c r="O315" s="747">
        <f>SUM(O305:O314)</f>
        <v>0</v>
      </c>
      <c r="P315" s="748">
        <f>SUM(P305:P314)</f>
        <v>0</v>
      </c>
      <c r="Q315" s="431"/>
      <c r="S315" s="113"/>
      <c r="T315" s="117"/>
      <c r="U315" s="531"/>
      <c r="V315" s="455"/>
      <c r="W315" s="454"/>
    </row>
    <row r="316" spans="1:23" ht="15" thickBot="1" x14ac:dyDescent="0.4">
      <c r="A316" s="456"/>
      <c r="B316" s="457"/>
      <c r="C316" s="407"/>
      <c r="D316" s="407"/>
      <c r="E316" s="407"/>
      <c r="F316" s="457"/>
      <c r="G316" s="407"/>
      <c r="H316" s="407"/>
      <c r="I316" s="457"/>
      <c r="J316" s="457"/>
      <c r="K316" s="457"/>
      <c r="L316" s="407"/>
      <c r="M316" s="407"/>
      <c r="N316" s="407"/>
      <c r="O316" s="407"/>
      <c r="P316" s="407"/>
      <c r="Q316" s="407"/>
      <c r="R316" s="407"/>
      <c r="S316" s="407"/>
      <c r="T316" s="458"/>
      <c r="U316" s="407"/>
      <c r="V316" s="459"/>
    </row>
    <row r="317" spans="1:23" ht="15" thickBot="1" x14ac:dyDescent="0.4">
      <c r="A317" s="432"/>
      <c r="B317" s="433"/>
      <c r="C317" s="434"/>
      <c r="D317" s="434"/>
      <c r="E317" s="434"/>
      <c r="F317" s="433"/>
      <c r="G317" s="434"/>
      <c r="H317" s="434"/>
      <c r="I317" s="433"/>
      <c r="J317" s="433"/>
      <c r="K317" s="433"/>
      <c r="L317" s="434"/>
      <c r="M317" s="434"/>
      <c r="N317" s="434"/>
      <c r="O317" s="434"/>
      <c r="P317" s="434"/>
      <c r="Q317" s="434"/>
      <c r="R317" s="434"/>
      <c r="S317" s="434"/>
      <c r="T317" s="434"/>
      <c r="U317" s="434"/>
      <c r="V317" s="435"/>
    </row>
    <row r="318" spans="1:23" ht="28.5" customHeight="1" thickBot="1" x14ac:dyDescent="0.4">
      <c r="A318" s="761" t="s">
        <v>9</v>
      </c>
      <c r="B318" s="1317" t="s">
        <v>654</v>
      </c>
      <c r="C318" s="1318"/>
      <c r="E318" s="1387" t="s">
        <v>294</v>
      </c>
      <c r="F318" s="1388"/>
      <c r="G318" s="1315">
        <f>VLOOKUP(B318,'Urbano.Piano inv. forn'!$D$86:$H$115,3,FALSE)</f>
        <v>0</v>
      </c>
      <c r="H318" s="1316"/>
      <c r="I318" s="104"/>
      <c r="J318" s="1387" t="s">
        <v>295</v>
      </c>
      <c r="K318" s="1389"/>
      <c r="L318" s="1388"/>
      <c r="M318" s="1315">
        <f>VLOOKUP(B318,'Urbano.Piano inv. forn'!$D$86:$H$115,4,FALSE)</f>
        <v>0</v>
      </c>
      <c r="N318" s="1316"/>
      <c r="P318" s="772" t="s">
        <v>296</v>
      </c>
      <c r="Q318" s="436"/>
      <c r="S318" s="774" t="s">
        <v>297</v>
      </c>
      <c r="T318" s="1171"/>
      <c r="U318" s="1173"/>
      <c r="V318" s="437"/>
    </row>
    <row r="319" spans="1:23" ht="13.5" customHeight="1" thickBot="1" x14ac:dyDescent="0.4">
      <c r="A319" s="133"/>
      <c r="B319" s="114"/>
      <c r="C319" s="114"/>
      <c r="E319" s="115"/>
      <c r="F319" s="115"/>
      <c r="G319" s="116"/>
      <c r="H319" s="116"/>
      <c r="I319" s="104"/>
      <c r="J319" s="115"/>
      <c r="K319" s="115"/>
      <c r="L319" s="115"/>
      <c r="M319" s="116"/>
      <c r="N319" s="116"/>
      <c r="P319" s="117"/>
      <c r="S319" s="113"/>
      <c r="T319" s="431"/>
      <c r="V319" s="134"/>
      <c r="W319" s="431"/>
    </row>
    <row r="320" spans="1:23" ht="33.75" customHeight="1" thickBot="1" x14ac:dyDescent="0.4">
      <c r="A320" s="1381" t="s">
        <v>298</v>
      </c>
      <c r="B320" s="1382"/>
      <c r="C320" s="1382"/>
      <c r="D320" s="1383"/>
      <c r="E320" s="1346">
        <f>VLOOKUP(B318,'Urbano.Piano inv. forn'!$D$86:$V$115,17,FALSE)</f>
        <v>0</v>
      </c>
      <c r="F320" s="1347"/>
      <c r="G320" s="1347"/>
      <c r="H320" s="1348"/>
      <c r="I320" s="104"/>
      <c r="J320" s="1381" t="s">
        <v>53</v>
      </c>
      <c r="K320" s="1384"/>
      <c r="L320" s="1382"/>
      <c r="M320" s="1346">
        <f>VLOOKUP(B318,'Urbano.Piano inv. forn'!$D$86:$V$115,19,FALSE)</f>
        <v>0</v>
      </c>
      <c r="N320" s="1348"/>
      <c r="O320" s="130"/>
      <c r="P320" s="773" t="s">
        <v>299</v>
      </c>
      <c r="Q320" s="135">
        <f>M320+E320</f>
        <v>0</v>
      </c>
      <c r="S320" s="774" t="s">
        <v>300</v>
      </c>
      <c r="T320" s="1171"/>
      <c r="U320" s="1173"/>
      <c r="V320" s="134"/>
      <c r="W320" s="431"/>
    </row>
    <row r="321" spans="1:92" ht="33.75" customHeight="1" thickBot="1" x14ac:dyDescent="0.4">
      <c r="A321" s="136"/>
      <c r="B321" s="137"/>
      <c r="C321" s="137"/>
      <c r="D321" s="137"/>
      <c r="E321" s="138"/>
      <c r="F321" s="138"/>
      <c r="G321" s="138"/>
      <c r="H321" s="138"/>
      <c r="I321" s="104"/>
      <c r="J321" s="115"/>
      <c r="K321" s="115"/>
      <c r="L321" s="115"/>
      <c r="M321" s="138"/>
      <c r="N321" s="138"/>
      <c r="O321" s="130"/>
      <c r="P321" s="113"/>
      <c r="Q321" s="130"/>
      <c r="S321" s="113"/>
      <c r="T321" s="114"/>
      <c r="U321" s="114"/>
      <c r="V321" s="134"/>
      <c r="W321" s="431"/>
    </row>
    <row r="322" spans="1:92" s="767" customFormat="1" ht="72" customHeight="1" x14ac:dyDescent="0.35">
      <c r="A322" s="1369" t="s">
        <v>301</v>
      </c>
      <c r="B322" s="1371" t="s">
        <v>302</v>
      </c>
      <c r="C322" s="1371" t="s">
        <v>303</v>
      </c>
      <c r="D322" s="764" t="s">
        <v>304</v>
      </c>
      <c r="E322" s="762" t="s">
        <v>305</v>
      </c>
      <c r="F322" s="764" t="s">
        <v>306</v>
      </c>
      <c r="G322" s="764" t="s">
        <v>307</v>
      </c>
      <c r="H322" s="765" t="s">
        <v>268</v>
      </c>
      <c r="I322" s="765" t="s">
        <v>308</v>
      </c>
      <c r="J322" s="765" t="s">
        <v>309</v>
      </c>
      <c r="K322" s="765" t="s">
        <v>818</v>
      </c>
      <c r="L322" s="765" t="s">
        <v>310</v>
      </c>
      <c r="M322" s="765" t="s">
        <v>311</v>
      </c>
      <c r="N322" s="765" t="s">
        <v>312</v>
      </c>
      <c r="O322" s="765" t="s">
        <v>313</v>
      </c>
      <c r="P322" s="765" t="s">
        <v>314</v>
      </c>
      <c r="Q322" s="765" t="s">
        <v>315</v>
      </c>
      <c r="R322" s="765" t="s">
        <v>316</v>
      </c>
      <c r="S322" s="765" t="s">
        <v>317</v>
      </c>
      <c r="T322" s="765" t="s">
        <v>819</v>
      </c>
      <c r="U322" s="766" t="s">
        <v>319</v>
      </c>
      <c r="V322" s="438"/>
      <c r="W322" s="166"/>
      <c r="X322" s="166"/>
      <c r="Y322" s="166"/>
      <c r="Z322" s="166"/>
      <c r="AA322" s="166"/>
      <c r="AB322" s="166"/>
      <c r="AC322" s="166"/>
      <c r="AD322" s="166"/>
      <c r="AE322" s="166"/>
      <c r="AF322" s="166"/>
      <c r="AG322" s="166"/>
      <c r="AH322" s="166"/>
      <c r="AI322" s="166"/>
      <c r="AJ322" s="166"/>
      <c r="AK322" s="166"/>
      <c r="AL322" s="166"/>
      <c r="AM322" s="166"/>
      <c r="AN322" s="166"/>
      <c r="AO322" s="166"/>
      <c r="AP322" s="166"/>
      <c r="AQ322" s="166"/>
      <c r="AR322" s="166"/>
      <c r="AS322" s="166"/>
      <c r="AT322" s="166"/>
      <c r="AU322" s="166"/>
      <c r="AV322" s="166"/>
      <c r="AW322" s="166"/>
      <c r="AX322" s="166"/>
      <c r="AY322" s="166"/>
      <c r="AZ322" s="166"/>
      <c r="BA322" s="166"/>
      <c r="BB322" s="166"/>
      <c r="BC322" s="166"/>
      <c r="BD322" s="166"/>
      <c r="BE322" s="166"/>
      <c r="BF322" s="166"/>
      <c r="BG322" s="166"/>
      <c r="BH322" s="166"/>
      <c r="BI322" s="166"/>
      <c r="BJ322" s="166"/>
      <c r="BK322" s="166"/>
      <c r="BL322" s="166"/>
      <c r="BM322" s="166"/>
      <c r="BN322" s="166"/>
      <c r="BO322" s="166"/>
      <c r="BP322" s="166"/>
      <c r="BQ322" s="166"/>
      <c r="BR322" s="166"/>
      <c r="BS322" s="166"/>
      <c r="BT322" s="166"/>
      <c r="BU322" s="166"/>
      <c r="BV322" s="166"/>
      <c r="BW322" s="166"/>
      <c r="BX322" s="166"/>
      <c r="BY322" s="166"/>
      <c r="BZ322" s="166"/>
      <c r="CA322" s="166"/>
      <c r="CB322" s="166"/>
      <c r="CC322" s="166"/>
      <c r="CD322" s="166"/>
      <c r="CE322" s="166"/>
      <c r="CF322" s="166"/>
      <c r="CG322" s="166"/>
      <c r="CH322" s="166"/>
      <c r="CI322" s="166"/>
      <c r="CJ322" s="166"/>
      <c r="CK322" s="166"/>
      <c r="CL322" s="166"/>
      <c r="CM322" s="166"/>
      <c r="CN322" s="166"/>
    </row>
    <row r="323" spans="1:92" s="767" customFormat="1" ht="28.5" customHeight="1" thickBot="1" x14ac:dyDescent="0.4">
      <c r="A323" s="1385"/>
      <c r="B323" s="1386"/>
      <c r="C323" s="1386"/>
      <c r="D323" s="763" t="s">
        <v>320</v>
      </c>
      <c r="E323" s="763" t="s">
        <v>321</v>
      </c>
      <c r="F323" s="763" t="s">
        <v>322</v>
      </c>
      <c r="G323" s="763" t="s">
        <v>322</v>
      </c>
      <c r="H323" s="763" t="s">
        <v>824</v>
      </c>
      <c r="I323" s="763" t="s">
        <v>29</v>
      </c>
      <c r="J323" s="763" t="s">
        <v>323</v>
      </c>
      <c r="K323" s="763" t="s">
        <v>324</v>
      </c>
      <c r="L323" s="763" t="s">
        <v>324</v>
      </c>
      <c r="M323" s="763" t="s">
        <v>325</v>
      </c>
      <c r="N323" s="763" t="s">
        <v>324</v>
      </c>
      <c r="O323" s="763" t="s">
        <v>326</v>
      </c>
      <c r="P323" s="763" t="s">
        <v>820</v>
      </c>
      <c r="Q323" s="763" t="s">
        <v>327</v>
      </c>
      <c r="R323" s="763" t="s">
        <v>328</v>
      </c>
      <c r="S323" s="763" t="s">
        <v>329</v>
      </c>
      <c r="T323" s="763" t="s">
        <v>329</v>
      </c>
      <c r="U323" s="768"/>
      <c r="V323" s="438"/>
      <c r="W323" s="166"/>
      <c r="X323" s="166"/>
      <c r="Y323" s="166"/>
      <c r="Z323" s="166"/>
      <c r="AA323" s="166"/>
      <c r="AB323" s="166"/>
      <c r="AC323" s="166"/>
      <c r="AD323" s="166"/>
      <c r="AE323" s="166"/>
      <c r="AF323" s="166"/>
      <c r="AG323" s="166"/>
      <c r="AH323" s="166"/>
      <c r="AI323" s="166"/>
      <c r="AJ323" s="166"/>
      <c r="AK323" s="166"/>
      <c r="AL323" s="166"/>
      <c r="AM323" s="166"/>
      <c r="AN323" s="166"/>
      <c r="AO323" s="166"/>
      <c r="AP323" s="166"/>
      <c r="AQ323" s="166"/>
      <c r="AR323" s="166"/>
      <c r="AS323" s="166"/>
      <c r="AT323" s="166"/>
      <c r="AU323" s="166"/>
      <c r="AV323" s="166"/>
      <c r="AW323" s="166"/>
      <c r="AX323" s="166"/>
      <c r="AY323" s="166"/>
      <c r="AZ323" s="166"/>
      <c r="BA323" s="166"/>
      <c r="BB323" s="166"/>
      <c r="BC323" s="166"/>
      <c r="BD323" s="166"/>
      <c r="BE323" s="166"/>
      <c r="BF323" s="166"/>
      <c r="BG323" s="166"/>
      <c r="BH323" s="166"/>
      <c r="BI323" s="166"/>
      <c r="BJ323" s="166"/>
      <c r="BK323" s="166"/>
      <c r="BL323" s="166"/>
      <c r="BM323" s="166"/>
      <c r="BN323" s="166"/>
      <c r="BO323" s="166"/>
      <c r="BP323" s="166"/>
      <c r="BQ323" s="166"/>
      <c r="BR323" s="166"/>
      <c r="BS323" s="166"/>
      <c r="BT323" s="166"/>
      <c r="BU323" s="166"/>
      <c r="BV323" s="166"/>
      <c r="BW323" s="166"/>
      <c r="BX323" s="166"/>
      <c r="BY323" s="166"/>
      <c r="BZ323" s="166"/>
      <c r="CA323" s="166"/>
      <c r="CB323" s="166"/>
      <c r="CC323" s="166"/>
      <c r="CD323" s="166"/>
      <c r="CE323" s="166"/>
      <c r="CF323" s="166"/>
      <c r="CG323" s="166"/>
      <c r="CH323" s="166"/>
      <c r="CI323" s="166"/>
      <c r="CJ323" s="166"/>
      <c r="CK323" s="166"/>
      <c r="CL323" s="166"/>
      <c r="CM323" s="166"/>
      <c r="CN323" s="166"/>
    </row>
    <row r="324" spans="1:92" ht="15" customHeight="1" x14ac:dyDescent="0.35">
      <c r="A324" s="1390" t="str">
        <f>B318</f>
        <v>urb. ibr_m.3</v>
      </c>
      <c r="B324" s="769">
        <v>1</v>
      </c>
      <c r="C324" s="185"/>
      <c r="D324" s="119"/>
      <c r="E324" s="119"/>
      <c r="F324" s="185"/>
      <c r="G324" s="440"/>
      <c r="H324" s="120"/>
      <c r="I324" s="441"/>
      <c r="J324" s="442"/>
      <c r="K324" s="442"/>
      <c r="L324" s="443"/>
      <c r="M324" s="441"/>
      <c r="N324" s="443"/>
      <c r="O324" s="148"/>
      <c r="P324" s="148"/>
      <c r="Q324" s="441"/>
      <c r="R324" s="441"/>
      <c r="S324" s="441"/>
      <c r="T324" s="441"/>
      <c r="U324" s="444"/>
      <c r="V324" s="437"/>
    </row>
    <row r="325" spans="1:92" x14ac:dyDescent="0.35">
      <c r="A325" s="1390"/>
      <c r="B325" s="770">
        <v>2</v>
      </c>
      <c r="C325" s="118"/>
      <c r="D325" s="112"/>
      <c r="E325" s="112"/>
      <c r="F325" s="118"/>
      <c r="G325" s="445"/>
      <c r="H325" s="118"/>
      <c r="I325" s="428"/>
      <c r="J325" s="446"/>
      <c r="K325" s="446"/>
      <c r="L325" s="447"/>
      <c r="M325" s="428"/>
      <c r="N325" s="447"/>
      <c r="O325" s="139"/>
      <c r="P325" s="139"/>
      <c r="Q325" s="428"/>
      <c r="R325" s="428" t="s">
        <v>330</v>
      </c>
      <c r="S325" s="428"/>
      <c r="T325" s="428"/>
      <c r="U325" s="448"/>
      <c r="V325" s="437"/>
    </row>
    <row r="326" spans="1:92" x14ac:dyDescent="0.35">
      <c r="A326" s="1390"/>
      <c r="B326" s="770">
        <v>3</v>
      </c>
      <c r="C326" s="118"/>
      <c r="D326" s="112"/>
      <c r="E326" s="112"/>
      <c r="F326" s="118"/>
      <c r="G326" s="445"/>
      <c r="H326" s="118"/>
      <c r="I326" s="428"/>
      <c r="J326" s="446"/>
      <c r="K326" s="446"/>
      <c r="L326" s="447"/>
      <c r="M326" s="428"/>
      <c r="N326" s="447"/>
      <c r="O326" s="139"/>
      <c r="P326" s="139"/>
      <c r="Q326" s="428"/>
      <c r="R326" s="428"/>
      <c r="S326" s="428"/>
      <c r="T326" s="428"/>
      <c r="U326" s="448"/>
      <c r="V326" s="437"/>
    </row>
    <row r="327" spans="1:92" x14ac:dyDescent="0.35">
      <c r="A327" s="1390"/>
      <c r="B327" s="770">
        <v>4</v>
      </c>
      <c r="C327" s="118"/>
      <c r="D327" s="112"/>
      <c r="E327" s="112"/>
      <c r="F327" s="118"/>
      <c r="G327" s="445"/>
      <c r="H327" s="118"/>
      <c r="I327" s="428"/>
      <c r="J327" s="446"/>
      <c r="K327" s="446"/>
      <c r="L327" s="447"/>
      <c r="M327" s="428"/>
      <c r="N327" s="447"/>
      <c r="O327" s="139"/>
      <c r="P327" s="139"/>
      <c r="Q327" s="428"/>
      <c r="R327" s="428"/>
      <c r="S327" s="428"/>
      <c r="T327" s="428"/>
      <c r="U327" s="448"/>
      <c r="V327" s="437"/>
    </row>
    <row r="328" spans="1:92" x14ac:dyDescent="0.35">
      <c r="A328" s="1390"/>
      <c r="B328" s="770">
        <v>5</v>
      </c>
      <c r="C328" s="118"/>
      <c r="D328" s="112"/>
      <c r="E328" s="112"/>
      <c r="F328" s="118"/>
      <c r="G328" s="445"/>
      <c r="H328" s="118"/>
      <c r="I328" s="428"/>
      <c r="J328" s="446"/>
      <c r="K328" s="446"/>
      <c r="L328" s="447"/>
      <c r="M328" s="428"/>
      <c r="N328" s="447"/>
      <c r="O328" s="139"/>
      <c r="P328" s="139"/>
      <c r="Q328" s="428"/>
      <c r="R328" s="428"/>
      <c r="S328" s="428"/>
      <c r="T328" s="428"/>
      <c r="U328" s="448"/>
      <c r="V328" s="437"/>
    </row>
    <row r="329" spans="1:92" x14ac:dyDescent="0.35">
      <c r="A329" s="1390"/>
      <c r="B329" s="770">
        <v>6</v>
      </c>
      <c r="C329" s="118"/>
      <c r="D329" s="112"/>
      <c r="E329" s="112"/>
      <c r="F329" s="118"/>
      <c r="G329" s="445"/>
      <c r="H329" s="118"/>
      <c r="I329" s="428"/>
      <c r="J329" s="446"/>
      <c r="K329" s="446"/>
      <c r="L329" s="447"/>
      <c r="M329" s="428"/>
      <c r="N329" s="447"/>
      <c r="O329" s="139"/>
      <c r="P329" s="139"/>
      <c r="Q329" s="428"/>
      <c r="R329" s="428"/>
      <c r="S329" s="428"/>
      <c r="T329" s="428"/>
      <c r="U329" s="448"/>
      <c r="V329" s="437"/>
    </row>
    <row r="330" spans="1:92" x14ac:dyDescent="0.35">
      <c r="A330" s="1390"/>
      <c r="B330" s="770">
        <v>7</v>
      </c>
      <c r="C330" s="118"/>
      <c r="D330" s="112"/>
      <c r="E330" s="112"/>
      <c r="F330" s="118"/>
      <c r="G330" s="445"/>
      <c r="H330" s="118"/>
      <c r="I330" s="428"/>
      <c r="J330" s="446"/>
      <c r="K330" s="446"/>
      <c r="L330" s="447"/>
      <c r="M330" s="428"/>
      <c r="N330" s="447"/>
      <c r="O330" s="139"/>
      <c r="P330" s="139"/>
      <c r="Q330" s="428"/>
      <c r="R330" s="428"/>
      <c r="S330" s="428"/>
      <c r="T330" s="428"/>
      <c r="U330" s="448"/>
      <c r="V330" s="437"/>
    </row>
    <row r="331" spans="1:92" x14ac:dyDescent="0.35">
      <c r="A331" s="1390"/>
      <c r="B331" s="770">
        <v>8</v>
      </c>
      <c r="C331" s="118"/>
      <c r="D331" s="112"/>
      <c r="E331" s="112"/>
      <c r="F331" s="118"/>
      <c r="G331" s="445"/>
      <c r="H331" s="118"/>
      <c r="I331" s="428"/>
      <c r="J331" s="446"/>
      <c r="K331" s="446"/>
      <c r="L331" s="447"/>
      <c r="M331" s="428"/>
      <c r="N331" s="447"/>
      <c r="O331" s="139"/>
      <c r="P331" s="139"/>
      <c r="Q331" s="428"/>
      <c r="R331" s="428"/>
      <c r="S331" s="428"/>
      <c r="T331" s="428"/>
      <c r="U331" s="448"/>
      <c r="V331" s="437"/>
    </row>
    <row r="332" spans="1:92" x14ac:dyDescent="0.35">
      <c r="A332" s="1390"/>
      <c r="B332" s="770">
        <v>9</v>
      </c>
      <c r="C332" s="118"/>
      <c r="D332" s="112"/>
      <c r="E332" s="112"/>
      <c r="F332" s="118"/>
      <c r="G332" s="445"/>
      <c r="H332" s="118"/>
      <c r="I332" s="428"/>
      <c r="J332" s="446"/>
      <c r="K332" s="446"/>
      <c r="L332" s="447"/>
      <c r="M332" s="428"/>
      <c r="N332" s="447"/>
      <c r="O332" s="139"/>
      <c r="P332" s="139"/>
      <c r="Q332" s="428"/>
      <c r="R332" s="428"/>
      <c r="S332" s="428"/>
      <c r="T332" s="428"/>
      <c r="U332" s="448"/>
      <c r="V332" s="437"/>
    </row>
    <row r="333" spans="1:92" ht="15" thickBot="1" x14ac:dyDescent="0.4">
      <c r="A333" s="1391"/>
      <c r="B333" s="771">
        <v>10</v>
      </c>
      <c r="C333" s="132"/>
      <c r="D333" s="131"/>
      <c r="E333" s="131"/>
      <c r="F333" s="132"/>
      <c r="G333" s="449"/>
      <c r="H333" s="132"/>
      <c r="I333" s="450"/>
      <c r="J333" s="451"/>
      <c r="K333" s="451"/>
      <c r="L333" s="452"/>
      <c r="M333" s="450"/>
      <c r="N333" s="452"/>
      <c r="O333" s="140"/>
      <c r="P333" s="140"/>
      <c r="Q333" s="450"/>
      <c r="R333" s="450"/>
      <c r="S333" s="450"/>
      <c r="T333" s="450"/>
      <c r="U333" s="453"/>
      <c r="V333" s="437"/>
    </row>
    <row r="334" spans="1:92" ht="25" thickBot="1" x14ac:dyDescent="0.4">
      <c r="A334" s="564"/>
      <c r="C334" s="565"/>
      <c r="D334" s="566"/>
      <c r="E334" s="424" t="s">
        <v>331</v>
      </c>
      <c r="F334" s="425">
        <f>COUNTA(F324:F333)</f>
        <v>0</v>
      </c>
      <c r="G334" s="426">
        <f>COUNTA(G324:G333)</f>
        <v>0</v>
      </c>
      <c r="H334" s="565"/>
      <c r="I334" s="431"/>
      <c r="J334" s="567"/>
      <c r="K334" s="567"/>
      <c r="L334" s="568"/>
      <c r="M334" s="1354" t="s">
        <v>563</v>
      </c>
      <c r="N334" s="1355"/>
      <c r="O334" s="747">
        <f>SUM(O324:O333)</f>
        <v>0</v>
      </c>
      <c r="P334" s="748">
        <f>SUM(P324:P333)</f>
        <v>0</v>
      </c>
      <c r="Q334" s="431"/>
      <c r="S334" s="113"/>
      <c r="T334" s="117"/>
      <c r="U334" s="531"/>
      <c r="V334" s="455"/>
      <c r="W334" s="454"/>
    </row>
    <row r="335" spans="1:92" ht="15" thickBot="1" x14ac:dyDescent="0.4">
      <c r="A335" s="456"/>
      <c r="B335" s="457"/>
      <c r="C335" s="407"/>
      <c r="D335" s="407"/>
      <c r="E335" s="407"/>
      <c r="F335" s="457"/>
      <c r="G335" s="407"/>
      <c r="H335" s="407"/>
      <c r="I335" s="457"/>
      <c r="J335" s="457"/>
      <c r="K335" s="457"/>
      <c r="L335" s="407"/>
      <c r="M335" s="407"/>
      <c r="N335" s="407"/>
      <c r="O335" s="407"/>
      <c r="P335" s="407"/>
      <c r="Q335" s="407"/>
      <c r="R335" s="407"/>
      <c r="S335" s="407"/>
      <c r="T335" s="458"/>
      <c r="U335" s="407"/>
      <c r="V335" s="459"/>
    </row>
    <row r="336" spans="1:92" ht="15" thickBot="1" x14ac:dyDescent="0.4">
      <c r="A336" s="432"/>
      <c r="B336" s="433"/>
      <c r="C336" s="434"/>
      <c r="D336" s="434"/>
      <c r="E336" s="434"/>
      <c r="F336" s="433"/>
      <c r="G336" s="434"/>
      <c r="H336" s="434"/>
      <c r="I336" s="433"/>
      <c r="J336" s="433"/>
      <c r="K336" s="433"/>
      <c r="L336" s="434"/>
      <c r="M336" s="434"/>
      <c r="N336" s="434"/>
      <c r="O336" s="434"/>
      <c r="P336" s="434"/>
      <c r="Q336" s="434"/>
      <c r="R336" s="434"/>
      <c r="S336" s="434"/>
      <c r="T336" s="434"/>
      <c r="U336" s="434"/>
      <c r="V336" s="435"/>
    </row>
    <row r="337" spans="1:92" ht="28.5" customHeight="1" thickBot="1" x14ac:dyDescent="0.4">
      <c r="A337" s="761" t="s">
        <v>9</v>
      </c>
      <c r="B337" s="1317" t="s">
        <v>654</v>
      </c>
      <c r="C337" s="1318"/>
      <c r="E337" s="1387" t="s">
        <v>294</v>
      </c>
      <c r="F337" s="1388"/>
      <c r="G337" s="1315">
        <f>VLOOKUP(B337,'Urbano.Piano inv. forn'!$D$86:$H$115,3,FALSE)</f>
        <v>0</v>
      </c>
      <c r="H337" s="1316"/>
      <c r="I337" s="104"/>
      <c r="J337" s="1387" t="s">
        <v>295</v>
      </c>
      <c r="K337" s="1389"/>
      <c r="L337" s="1388"/>
      <c r="M337" s="1315">
        <f>VLOOKUP(B337,'Urbano.Piano inv. forn'!$D$86:$H$115,4,FALSE)</f>
        <v>0</v>
      </c>
      <c r="N337" s="1316"/>
      <c r="P337" s="772" t="s">
        <v>296</v>
      </c>
      <c r="Q337" s="436"/>
      <c r="S337" s="774" t="s">
        <v>297</v>
      </c>
      <c r="T337" s="1171"/>
      <c r="U337" s="1173"/>
      <c r="V337" s="437"/>
    </row>
    <row r="338" spans="1:92" ht="13.5" customHeight="1" thickBot="1" x14ac:dyDescent="0.4">
      <c r="A338" s="133"/>
      <c r="B338" s="114"/>
      <c r="C338" s="114"/>
      <c r="E338" s="115"/>
      <c r="F338" s="115"/>
      <c r="G338" s="116"/>
      <c r="H338" s="116"/>
      <c r="I338" s="104"/>
      <c r="J338" s="115"/>
      <c r="K338" s="115"/>
      <c r="L338" s="115"/>
      <c r="M338" s="116"/>
      <c r="N338" s="116"/>
      <c r="P338" s="117"/>
      <c r="S338" s="113"/>
      <c r="T338" s="431"/>
      <c r="V338" s="134"/>
      <c r="W338" s="431"/>
    </row>
    <row r="339" spans="1:92" ht="33.75" customHeight="1" thickBot="1" x14ac:dyDescent="0.4">
      <c r="A339" s="1381" t="s">
        <v>298</v>
      </c>
      <c r="B339" s="1382"/>
      <c r="C339" s="1382"/>
      <c r="D339" s="1383"/>
      <c r="E339" s="1346">
        <f>VLOOKUP(B337,'Urbano.Piano inv. forn'!$D$86:$V$115,17,FALSE)</f>
        <v>0</v>
      </c>
      <c r="F339" s="1347"/>
      <c r="G339" s="1347"/>
      <c r="H339" s="1348"/>
      <c r="I339" s="104"/>
      <c r="J339" s="1381" t="s">
        <v>53</v>
      </c>
      <c r="K339" s="1384"/>
      <c r="L339" s="1382"/>
      <c r="M339" s="1346">
        <f>VLOOKUP(B337,'Urbano.Piano inv. forn'!$D$86:$V$115,19,FALSE)</f>
        <v>0</v>
      </c>
      <c r="N339" s="1348"/>
      <c r="O339" s="130"/>
      <c r="P339" s="773" t="s">
        <v>299</v>
      </c>
      <c r="Q339" s="135">
        <f>M339+E339</f>
        <v>0</v>
      </c>
      <c r="S339" s="774" t="s">
        <v>300</v>
      </c>
      <c r="T339" s="1171"/>
      <c r="U339" s="1173"/>
      <c r="V339" s="134"/>
      <c r="W339" s="431"/>
    </row>
    <row r="340" spans="1:92" ht="33.75" customHeight="1" thickBot="1" x14ac:dyDescent="0.4">
      <c r="A340" s="136"/>
      <c r="B340" s="137"/>
      <c r="C340" s="137"/>
      <c r="D340" s="137"/>
      <c r="E340" s="138"/>
      <c r="F340" s="138"/>
      <c r="G340" s="138"/>
      <c r="H340" s="138"/>
      <c r="I340" s="104"/>
      <c r="J340" s="115"/>
      <c r="K340" s="115"/>
      <c r="L340" s="115"/>
      <c r="M340" s="138"/>
      <c r="N340" s="138"/>
      <c r="O340" s="130"/>
      <c r="P340" s="113"/>
      <c r="Q340" s="130"/>
      <c r="S340" s="113"/>
      <c r="T340" s="114"/>
      <c r="U340" s="114"/>
      <c r="V340" s="134"/>
      <c r="W340" s="431"/>
    </row>
    <row r="341" spans="1:92" s="767" customFormat="1" ht="72" customHeight="1" x14ac:dyDescent="0.35">
      <c r="A341" s="1369" t="s">
        <v>301</v>
      </c>
      <c r="B341" s="1371" t="s">
        <v>302</v>
      </c>
      <c r="C341" s="1371" t="s">
        <v>303</v>
      </c>
      <c r="D341" s="764" t="s">
        <v>304</v>
      </c>
      <c r="E341" s="762" t="s">
        <v>305</v>
      </c>
      <c r="F341" s="764" t="s">
        <v>306</v>
      </c>
      <c r="G341" s="764" t="s">
        <v>307</v>
      </c>
      <c r="H341" s="765" t="s">
        <v>268</v>
      </c>
      <c r="I341" s="765" t="s">
        <v>308</v>
      </c>
      <c r="J341" s="765" t="s">
        <v>309</v>
      </c>
      <c r="K341" s="765" t="s">
        <v>818</v>
      </c>
      <c r="L341" s="765" t="s">
        <v>310</v>
      </c>
      <c r="M341" s="765" t="s">
        <v>311</v>
      </c>
      <c r="N341" s="765" t="s">
        <v>312</v>
      </c>
      <c r="O341" s="765" t="s">
        <v>313</v>
      </c>
      <c r="P341" s="765" t="s">
        <v>314</v>
      </c>
      <c r="Q341" s="765" t="s">
        <v>315</v>
      </c>
      <c r="R341" s="765" t="s">
        <v>316</v>
      </c>
      <c r="S341" s="765" t="s">
        <v>317</v>
      </c>
      <c r="T341" s="765" t="s">
        <v>819</v>
      </c>
      <c r="U341" s="766" t="s">
        <v>319</v>
      </c>
      <c r="V341" s="438"/>
      <c r="W341" s="166"/>
      <c r="X341" s="166"/>
      <c r="Y341" s="166"/>
      <c r="Z341" s="166"/>
      <c r="AA341" s="166"/>
      <c r="AB341" s="166"/>
      <c r="AC341" s="166"/>
      <c r="AD341" s="166"/>
      <c r="AE341" s="166"/>
      <c r="AF341" s="166"/>
      <c r="AG341" s="166"/>
      <c r="AH341" s="166"/>
      <c r="AI341" s="166"/>
      <c r="AJ341" s="166"/>
      <c r="AK341" s="166"/>
      <c r="AL341" s="166"/>
      <c r="AM341" s="166"/>
      <c r="AN341" s="166"/>
      <c r="AO341" s="166"/>
      <c r="AP341" s="166"/>
      <c r="AQ341" s="166"/>
      <c r="AR341" s="166"/>
      <c r="AS341" s="166"/>
      <c r="AT341" s="166"/>
      <c r="AU341" s="166"/>
      <c r="AV341" s="166"/>
      <c r="AW341" s="166"/>
      <c r="AX341" s="166"/>
      <c r="AY341" s="166"/>
      <c r="AZ341" s="166"/>
      <c r="BA341" s="166"/>
      <c r="BB341" s="166"/>
      <c r="BC341" s="166"/>
      <c r="BD341" s="166"/>
      <c r="BE341" s="166"/>
      <c r="BF341" s="166"/>
      <c r="BG341" s="166"/>
      <c r="BH341" s="166"/>
      <c r="BI341" s="166"/>
      <c r="BJ341" s="166"/>
      <c r="BK341" s="166"/>
      <c r="BL341" s="166"/>
      <c r="BM341" s="166"/>
      <c r="BN341" s="166"/>
      <c r="BO341" s="166"/>
      <c r="BP341" s="166"/>
      <c r="BQ341" s="166"/>
      <c r="BR341" s="166"/>
      <c r="BS341" s="166"/>
      <c r="BT341" s="166"/>
      <c r="BU341" s="166"/>
      <c r="BV341" s="166"/>
      <c r="BW341" s="166"/>
      <c r="BX341" s="166"/>
      <c r="BY341" s="166"/>
      <c r="BZ341" s="166"/>
      <c r="CA341" s="166"/>
      <c r="CB341" s="166"/>
      <c r="CC341" s="166"/>
      <c r="CD341" s="166"/>
      <c r="CE341" s="166"/>
      <c r="CF341" s="166"/>
      <c r="CG341" s="166"/>
      <c r="CH341" s="166"/>
      <c r="CI341" s="166"/>
      <c r="CJ341" s="166"/>
      <c r="CK341" s="166"/>
      <c r="CL341" s="166"/>
      <c r="CM341" s="166"/>
      <c r="CN341" s="166"/>
    </row>
    <row r="342" spans="1:92" s="767" customFormat="1" ht="28.5" customHeight="1" thickBot="1" x14ac:dyDescent="0.4">
      <c r="A342" s="1385"/>
      <c r="B342" s="1386"/>
      <c r="C342" s="1386"/>
      <c r="D342" s="763" t="s">
        <v>320</v>
      </c>
      <c r="E342" s="763" t="s">
        <v>321</v>
      </c>
      <c r="F342" s="763" t="s">
        <v>322</v>
      </c>
      <c r="G342" s="763" t="s">
        <v>322</v>
      </c>
      <c r="H342" s="763" t="s">
        <v>824</v>
      </c>
      <c r="I342" s="763" t="s">
        <v>29</v>
      </c>
      <c r="J342" s="763" t="s">
        <v>323</v>
      </c>
      <c r="K342" s="763" t="s">
        <v>324</v>
      </c>
      <c r="L342" s="763" t="s">
        <v>324</v>
      </c>
      <c r="M342" s="763" t="s">
        <v>325</v>
      </c>
      <c r="N342" s="763" t="s">
        <v>324</v>
      </c>
      <c r="O342" s="763" t="s">
        <v>326</v>
      </c>
      <c r="P342" s="763" t="s">
        <v>820</v>
      </c>
      <c r="Q342" s="763" t="s">
        <v>327</v>
      </c>
      <c r="R342" s="763" t="s">
        <v>328</v>
      </c>
      <c r="S342" s="763" t="s">
        <v>329</v>
      </c>
      <c r="T342" s="763" t="s">
        <v>329</v>
      </c>
      <c r="U342" s="768"/>
      <c r="V342" s="438"/>
      <c r="W342" s="166"/>
      <c r="X342" s="166"/>
      <c r="Y342" s="166"/>
      <c r="Z342" s="166"/>
      <c r="AA342" s="166"/>
      <c r="AB342" s="166"/>
      <c r="AC342" s="166"/>
      <c r="AD342" s="166"/>
      <c r="AE342" s="166"/>
      <c r="AF342" s="166"/>
      <c r="AG342" s="166"/>
      <c r="AH342" s="166"/>
      <c r="AI342" s="166"/>
      <c r="AJ342" s="166"/>
      <c r="AK342" s="166"/>
      <c r="AL342" s="166"/>
      <c r="AM342" s="166"/>
      <c r="AN342" s="166"/>
      <c r="AO342" s="166"/>
      <c r="AP342" s="166"/>
      <c r="AQ342" s="166"/>
      <c r="AR342" s="166"/>
      <c r="AS342" s="166"/>
      <c r="AT342" s="166"/>
      <c r="AU342" s="166"/>
      <c r="AV342" s="166"/>
      <c r="AW342" s="166"/>
      <c r="AX342" s="166"/>
      <c r="AY342" s="166"/>
      <c r="AZ342" s="166"/>
      <c r="BA342" s="166"/>
      <c r="BB342" s="166"/>
      <c r="BC342" s="166"/>
      <c r="BD342" s="166"/>
      <c r="BE342" s="166"/>
      <c r="BF342" s="166"/>
      <c r="BG342" s="166"/>
      <c r="BH342" s="166"/>
      <c r="BI342" s="166"/>
      <c r="BJ342" s="166"/>
      <c r="BK342" s="166"/>
      <c r="BL342" s="166"/>
      <c r="BM342" s="166"/>
      <c r="BN342" s="166"/>
      <c r="BO342" s="166"/>
      <c r="BP342" s="166"/>
      <c r="BQ342" s="166"/>
      <c r="BR342" s="166"/>
      <c r="BS342" s="166"/>
      <c r="BT342" s="166"/>
      <c r="BU342" s="166"/>
      <c r="BV342" s="166"/>
      <c r="BW342" s="166"/>
      <c r="BX342" s="166"/>
      <c r="BY342" s="166"/>
      <c r="BZ342" s="166"/>
      <c r="CA342" s="166"/>
      <c r="CB342" s="166"/>
      <c r="CC342" s="166"/>
      <c r="CD342" s="166"/>
      <c r="CE342" s="166"/>
      <c r="CF342" s="166"/>
      <c r="CG342" s="166"/>
      <c r="CH342" s="166"/>
      <c r="CI342" s="166"/>
      <c r="CJ342" s="166"/>
      <c r="CK342" s="166"/>
      <c r="CL342" s="166"/>
      <c r="CM342" s="166"/>
      <c r="CN342" s="166"/>
    </row>
    <row r="343" spans="1:92" ht="15" customHeight="1" x14ac:dyDescent="0.35">
      <c r="A343" s="1390" t="str">
        <f>B337</f>
        <v>urb. ibr_m.3</v>
      </c>
      <c r="B343" s="769">
        <v>1</v>
      </c>
      <c r="C343" s="185"/>
      <c r="D343" s="119"/>
      <c r="E343" s="119"/>
      <c r="F343" s="185"/>
      <c r="G343" s="440"/>
      <c r="H343" s="120"/>
      <c r="I343" s="441"/>
      <c r="J343" s="442"/>
      <c r="K343" s="442"/>
      <c r="L343" s="443"/>
      <c r="M343" s="441"/>
      <c r="N343" s="443"/>
      <c r="O343" s="148"/>
      <c r="P343" s="148"/>
      <c r="Q343" s="441"/>
      <c r="R343" s="441"/>
      <c r="S343" s="441"/>
      <c r="T343" s="441"/>
      <c r="U343" s="444"/>
      <c r="V343" s="437"/>
    </row>
    <row r="344" spans="1:92" x14ac:dyDescent="0.35">
      <c r="A344" s="1390"/>
      <c r="B344" s="770">
        <v>2</v>
      </c>
      <c r="C344" s="118"/>
      <c r="D344" s="112"/>
      <c r="E344" s="112"/>
      <c r="F344" s="118"/>
      <c r="G344" s="445"/>
      <c r="H344" s="118"/>
      <c r="I344" s="428"/>
      <c r="J344" s="446"/>
      <c r="K344" s="446"/>
      <c r="L344" s="447"/>
      <c r="M344" s="428"/>
      <c r="N344" s="447"/>
      <c r="O344" s="139"/>
      <c r="P344" s="139"/>
      <c r="Q344" s="428"/>
      <c r="R344" s="428" t="s">
        <v>330</v>
      </c>
      <c r="S344" s="428"/>
      <c r="T344" s="428"/>
      <c r="U344" s="448"/>
      <c r="V344" s="437"/>
    </row>
    <row r="345" spans="1:92" x14ac:dyDescent="0.35">
      <c r="A345" s="1390"/>
      <c r="B345" s="770">
        <v>3</v>
      </c>
      <c r="C345" s="118"/>
      <c r="D345" s="112"/>
      <c r="E345" s="112"/>
      <c r="F345" s="118"/>
      <c r="G345" s="445"/>
      <c r="H345" s="118"/>
      <c r="I345" s="428"/>
      <c r="J345" s="446"/>
      <c r="K345" s="446"/>
      <c r="L345" s="447"/>
      <c r="M345" s="428"/>
      <c r="N345" s="447"/>
      <c r="O345" s="139"/>
      <c r="P345" s="139"/>
      <c r="Q345" s="428"/>
      <c r="R345" s="428"/>
      <c r="S345" s="428"/>
      <c r="T345" s="428"/>
      <c r="U345" s="448"/>
      <c r="V345" s="437"/>
    </row>
    <row r="346" spans="1:92" x14ac:dyDescent="0.35">
      <c r="A346" s="1390"/>
      <c r="B346" s="770">
        <v>4</v>
      </c>
      <c r="C346" s="118"/>
      <c r="D346" s="112"/>
      <c r="E346" s="112"/>
      <c r="F346" s="118"/>
      <c r="G346" s="445"/>
      <c r="H346" s="118"/>
      <c r="I346" s="428"/>
      <c r="J346" s="446"/>
      <c r="K346" s="446"/>
      <c r="L346" s="447"/>
      <c r="M346" s="428"/>
      <c r="N346" s="447"/>
      <c r="O346" s="139"/>
      <c r="P346" s="139"/>
      <c r="Q346" s="428"/>
      <c r="R346" s="428"/>
      <c r="S346" s="428"/>
      <c r="T346" s="428"/>
      <c r="U346" s="448"/>
      <c r="V346" s="437"/>
    </row>
    <row r="347" spans="1:92" x14ac:dyDescent="0.35">
      <c r="A347" s="1390"/>
      <c r="B347" s="770">
        <v>5</v>
      </c>
      <c r="C347" s="118"/>
      <c r="D347" s="112"/>
      <c r="E347" s="112"/>
      <c r="F347" s="118"/>
      <c r="G347" s="445"/>
      <c r="H347" s="118"/>
      <c r="I347" s="428"/>
      <c r="J347" s="446"/>
      <c r="K347" s="446"/>
      <c r="L347" s="447"/>
      <c r="M347" s="428"/>
      <c r="N347" s="447"/>
      <c r="O347" s="139"/>
      <c r="P347" s="139"/>
      <c r="Q347" s="428"/>
      <c r="R347" s="428"/>
      <c r="S347" s="428"/>
      <c r="T347" s="428"/>
      <c r="U347" s="448"/>
      <c r="V347" s="437"/>
    </row>
    <row r="348" spans="1:92" x14ac:dyDescent="0.35">
      <c r="A348" s="1390"/>
      <c r="B348" s="770">
        <v>6</v>
      </c>
      <c r="C348" s="118"/>
      <c r="D348" s="112"/>
      <c r="E348" s="112"/>
      <c r="F348" s="118"/>
      <c r="G348" s="445"/>
      <c r="H348" s="118"/>
      <c r="I348" s="428"/>
      <c r="J348" s="446"/>
      <c r="K348" s="446"/>
      <c r="L348" s="447"/>
      <c r="M348" s="428"/>
      <c r="N348" s="447"/>
      <c r="O348" s="139"/>
      <c r="P348" s="139"/>
      <c r="Q348" s="428"/>
      <c r="R348" s="428"/>
      <c r="S348" s="428"/>
      <c r="T348" s="428"/>
      <c r="U348" s="448"/>
      <c r="V348" s="437"/>
    </row>
    <row r="349" spans="1:92" x14ac:dyDescent="0.35">
      <c r="A349" s="1390"/>
      <c r="B349" s="770">
        <v>7</v>
      </c>
      <c r="C349" s="118"/>
      <c r="D349" s="112"/>
      <c r="E349" s="112"/>
      <c r="F349" s="118"/>
      <c r="G349" s="445"/>
      <c r="H349" s="118"/>
      <c r="I349" s="428"/>
      <c r="J349" s="446"/>
      <c r="K349" s="446"/>
      <c r="L349" s="447"/>
      <c r="M349" s="428"/>
      <c r="N349" s="447"/>
      <c r="O349" s="139"/>
      <c r="P349" s="139"/>
      <c r="Q349" s="428"/>
      <c r="R349" s="428"/>
      <c r="S349" s="428"/>
      <c r="T349" s="428"/>
      <c r="U349" s="448"/>
      <c r="V349" s="437"/>
    </row>
    <row r="350" spans="1:92" x14ac:dyDescent="0.35">
      <c r="A350" s="1390"/>
      <c r="B350" s="770">
        <v>8</v>
      </c>
      <c r="C350" s="118"/>
      <c r="D350" s="112"/>
      <c r="E350" s="112"/>
      <c r="F350" s="118"/>
      <c r="G350" s="445"/>
      <c r="H350" s="118"/>
      <c r="I350" s="428"/>
      <c r="J350" s="446"/>
      <c r="K350" s="446"/>
      <c r="L350" s="447"/>
      <c r="M350" s="428"/>
      <c r="N350" s="447"/>
      <c r="O350" s="139"/>
      <c r="P350" s="139"/>
      <c r="Q350" s="428"/>
      <c r="R350" s="428"/>
      <c r="S350" s="428"/>
      <c r="T350" s="428"/>
      <c r="U350" s="448"/>
      <c r="V350" s="437"/>
    </row>
    <row r="351" spans="1:92" x14ac:dyDescent="0.35">
      <c r="A351" s="1390"/>
      <c r="B351" s="770">
        <v>9</v>
      </c>
      <c r="C351" s="118"/>
      <c r="D351" s="112"/>
      <c r="E351" s="112"/>
      <c r="F351" s="118"/>
      <c r="G351" s="445"/>
      <c r="H351" s="118"/>
      <c r="I351" s="428"/>
      <c r="J351" s="446"/>
      <c r="K351" s="446"/>
      <c r="L351" s="447"/>
      <c r="M351" s="428"/>
      <c r="N351" s="447"/>
      <c r="O351" s="139"/>
      <c r="P351" s="139"/>
      <c r="Q351" s="428"/>
      <c r="R351" s="428"/>
      <c r="S351" s="428"/>
      <c r="T351" s="428"/>
      <c r="U351" s="448"/>
      <c r="V351" s="437"/>
    </row>
    <row r="352" spans="1:92" ht="15" thickBot="1" x14ac:dyDescent="0.4">
      <c r="A352" s="1391"/>
      <c r="B352" s="771">
        <v>10</v>
      </c>
      <c r="C352" s="132"/>
      <c r="D352" s="131"/>
      <c r="E352" s="131"/>
      <c r="F352" s="132"/>
      <c r="G352" s="449"/>
      <c r="H352" s="132"/>
      <c r="I352" s="450"/>
      <c r="J352" s="451"/>
      <c r="K352" s="451"/>
      <c r="L352" s="452"/>
      <c r="M352" s="450"/>
      <c r="N352" s="452"/>
      <c r="O352" s="140"/>
      <c r="P352" s="140"/>
      <c r="Q352" s="450"/>
      <c r="R352" s="450"/>
      <c r="S352" s="450"/>
      <c r="T352" s="450"/>
      <c r="U352" s="453"/>
      <c r="V352" s="437"/>
    </row>
    <row r="353" spans="1:92" ht="25" thickBot="1" x14ac:dyDescent="0.4">
      <c r="A353" s="564"/>
      <c r="C353" s="565"/>
      <c r="D353" s="566"/>
      <c r="E353" s="424" t="s">
        <v>331</v>
      </c>
      <c r="F353" s="425">
        <f>COUNTA(F343:F352)</f>
        <v>0</v>
      </c>
      <c r="G353" s="426">
        <f>COUNTA(G343:G352)</f>
        <v>0</v>
      </c>
      <c r="H353" s="565"/>
      <c r="I353" s="431"/>
      <c r="J353" s="567"/>
      <c r="K353" s="567"/>
      <c r="L353" s="568"/>
      <c r="M353" s="1354" t="s">
        <v>563</v>
      </c>
      <c r="N353" s="1355"/>
      <c r="O353" s="747">
        <f>SUM(O343:O352)</f>
        <v>0</v>
      </c>
      <c r="P353" s="748">
        <f>SUM(P343:P352)</f>
        <v>0</v>
      </c>
      <c r="Q353" s="431"/>
      <c r="S353" s="113"/>
      <c r="T353" s="117"/>
      <c r="U353" s="531"/>
      <c r="V353" s="455"/>
      <c r="W353" s="454"/>
    </row>
    <row r="354" spans="1:92" ht="15" thickBot="1" x14ac:dyDescent="0.4">
      <c r="A354" s="456"/>
      <c r="B354" s="457"/>
      <c r="C354" s="407"/>
      <c r="D354" s="407"/>
      <c r="E354" s="407"/>
      <c r="F354" s="457"/>
      <c r="G354" s="407"/>
      <c r="H354" s="407"/>
      <c r="I354" s="457"/>
      <c r="J354" s="457"/>
      <c r="K354" s="457"/>
      <c r="L354" s="407"/>
      <c r="M354" s="407"/>
      <c r="N354" s="407"/>
      <c r="O354" s="407"/>
      <c r="P354" s="407"/>
      <c r="Q354" s="407"/>
      <c r="R354" s="407"/>
      <c r="S354" s="407"/>
      <c r="T354" s="458"/>
      <c r="U354" s="407"/>
      <c r="V354" s="459"/>
    </row>
    <row r="355" spans="1:92" ht="15" thickBot="1" x14ac:dyDescent="0.4">
      <c r="A355" s="432"/>
      <c r="B355" s="433"/>
      <c r="C355" s="434"/>
      <c r="D355" s="434"/>
      <c r="E355" s="434"/>
      <c r="F355" s="433"/>
      <c r="G355" s="434"/>
      <c r="H355" s="434"/>
      <c r="I355" s="433"/>
      <c r="J355" s="433"/>
      <c r="K355" s="433"/>
      <c r="L355" s="434"/>
      <c r="M355" s="434"/>
      <c r="N355" s="434"/>
      <c r="O355" s="434"/>
      <c r="P355" s="434"/>
      <c r="Q355" s="434"/>
      <c r="R355" s="434"/>
      <c r="S355" s="434"/>
      <c r="T355" s="434"/>
      <c r="U355" s="434"/>
      <c r="V355" s="435"/>
    </row>
    <row r="356" spans="1:92" ht="28.5" customHeight="1" thickBot="1" x14ac:dyDescent="0.4">
      <c r="A356" s="761" t="s">
        <v>9</v>
      </c>
      <c r="B356" s="1317" t="s">
        <v>654</v>
      </c>
      <c r="C356" s="1318"/>
      <c r="E356" s="1387" t="s">
        <v>294</v>
      </c>
      <c r="F356" s="1388"/>
      <c r="G356" s="1315">
        <f>VLOOKUP(B356,'Urbano.Piano inv. forn'!$D$86:$H$115,3,FALSE)</f>
        <v>0</v>
      </c>
      <c r="H356" s="1316"/>
      <c r="I356" s="104"/>
      <c r="J356" s="1387" t="s">
        <v>295</v>
      </c>
      <c r="K356" s="1389"/>
      <c r="L356" s="1388"/>
      <c r="M356" s="1315">
        <f>VLOOKUP(B356,'Urbano.Piano inv. forn'!$D$86:$H$115,4,FALSE)</f>
        <v>0</v>
      </c>
      <c r="N356" s="1316"/>
      <c r="P356" s="772" t="s">
        <v>296</v>
      </c>
      <c r="Q356" s="436"/>
      <c r="S356" s="774" t="s">
        <v>297</v>
      </c>
      <c r="T356" s="1171"/>
      <c r="U356" s="1173"/>
      <c r="V356" s="437"/>
    </row>
    <row r="357" spans="1:92" ht="13.5" customHeight="1" thickBot="1" x14ac:dyDescent="0.4">
      <c r="A357" s="133"/>
      <c r="B357" s="114"/>
      <c r="C357" s="114"/>
      <c r="E357" s="115"/>
      <c r="F357" s="115"/>
      <c r="G357" s="116"/>
      <c r="H357" s="116"/>
      <c r="I357" s="104"/>
      <c r="J357" s="115"/>
      <c r="K357" s="115"/>
      <c r="L357" s="115"/>
      <c r="M357" s="116"/>
      <c r="N357" s="116"/>
      <c r="P357" s="117"/>
      <c r="S357" s="113"/>
      <c r="T357" s="431"/>
      <c r="V357" s="134"/>
      <c r="W357" s="431"/>
    </row>
    <row r="358" spans="1:92" ht="33.75" customHeight="1" thickBot="1" x14ac:dyDescent="0.4">
      <c r="A358" s="1381" t="s">
        <v>298</v>
      </c>
      <c r="B358" s="1382"/>
      <c r="C358" s="1382"/>
      <c r="D358" s="1383"/>
      <c r="E358" s="1346">
        <f>VLOOKUP(B356,'Urbano.Piano inv. forn'!$D$86:$V$115,17,FALSE)</f>
        <v>0</v>
      </c>
      <c r="F358" s="1347"/>
      <c r="G358" s="1347"/>
      <c r="H358" s="1348"/>
      <c r="I358" s="104"/>
      <c r="J358" s="1381" t="s">
        <v>53</v>
      </c>
      <c r="K358" s="1384"/>
      <c r="L358" s="1382"/>
      <c r="M358" s="1346">
        <f>VLOOKUP(B356,'Urbano.Piano inv. forn'!$D$86:$V$115,19,FALSE)</f>
        <v>0</v>
      </c>
      <c r="N358" s="1348"/>
      <c r="O358" s="130"/>
      <c r="P358" s="773" t="s">
        <v>299</v>
      </c>
      <c r="Q358" s="135">
        <f>M358+E358</f>
        <v>0</v>
      </c>
      <c r="S358" s="774" t="s">
        <v>300</v>
      </c>
      <c r="T358" s="1171"/>
      <c r="U358" s="1173"/>
      <c r="V358" s="134"/>
      <c r="W358" s="431"/>
    </row>
    <row r="359" spans="1:92" ht="33.75" customHeight="1" thickBot="1" x14ac:dyDescent="0.4">
      <c r="A359" s="136"/>
      <c r="B359" s="137"/>
      <c r="C359" s="137"/>
      <c r="D359" s="137"/>
      <c r="E359" s="138"/>
      <c r="F359" s="138"/>
      <c r="G359" s="138"/>
      <c r="H359" s="138"/>
      <c r="I359" s="104"/>
      <c r="J359" s="115"/>
      <c r="K359" s="115"/>
      <c r="L359" s="115"/>
      <c r="M359" s="138"/>
      <c r="N359" s="138"/>
      <c r="O359" s="130"/>
      <c r="P359" s="113"/>
      <c r="Q359" s="130"/>
      <c r="S359" s="113"/>
      <c r="T359" s="114"/>
      <c r="U359" s="114"/>
      <c r="V359" s="134"/>
      <c r="W359" s="431"/>
    </row>
    <row r="360" spans="1:92" s="767" customFormat="1" ht="72" customHeight="1" x14ac:dyDescent="0.35">
      <c r="A360" s="1369" t="s">
        <v>301</v>
      </c>
      <c r="B360" s="1371" t="s">
        <v>302</v>
      </c>
      <c r="C360" s="1371" t="s">
        <v>303</v>
      </c>
      <c r="D360" s="764" t="s">
        <v>304</v>
      </c>
      <c r="E360" s="762" t="s">
        <v>305</v>
      </c>
      <c r="F360" s="764" t="s">
        <v>306</v>
      </c>
      <c r="G360" s="764" t="s">
        <v>307</v>
      </c>
      <c r="H360" s="765" t="s">
        <v>268</v>
      </c>
      <c r="I360" s="765" t="s">
        <v>308</v>
      </c>
      <c r="J360" s="765" t="s">
        <v>309</v>
      </c>
      <c r="K360" s="765" t="s">
        <v>818</v>
      </c>
      <c r="L360" s="765" t="s">
        <v>310</v>
      </c>
      <c r="M360" s="765" t="s">
        <v>311</v>
      </c>
      <c r="N360" s="765" t="s">
        <v>312</v>
      </c>
      <c r="O360" s="765" t="s">
        <v>313</v>
      </c>
      <c r="P360" s="765" t="s">
        <v>314</v>
      </c>
      <c r="Q360" s="765" t="s">
        <v>315</v>
      </c>
      <c r="R360" s="765" t="s">
        <v>316</v>
      </c>
      <c r="S360" s="765" t="s">
        <v>317</v>
      </c>
      <c r="T360" s="765" t="s">
        <v>819</v>
      </c>
      <c r="U360" s="766" t="s">
        <v>319</v>
      </c>
      <c r="V360" s="438"/>
      <c r="W360" s="166"/>
      <c r="X360" s="166"/>
      <c r="Y360" s="166"/>
      <c r="Z360" s="166"/>
      <c r="AA360" s="166"/>
      <c r="AB360" s="166"/>
      <c r="AC360" s="166"/>
      <c r="AD360" s="166"/>
      <c r="AE360" s="166"/>
      <c r="AF360" s="166"/>
      <c r="AG360" s="166"/>
      <c r="AH360" s="166"/>
      <c r="AI360" s="166"/>
      <c r="AJ360" s="166"/>
      <c r="AK360" s="166"/>
      <c r="AL360" s="166"/>
      <c r="AM360" s="166"/>
      <c r="AN360" s="166"/>
      <c r="AO360" s="166"/>
      <c r="AP360" s="166"/>
      <c r="AQ360" s="166"/>
      <c r="AR360" s="166"/>
      <c r="AS360" s="166"/>
      <c r="AT360" s="166"/>
      <c r="AU360" s="166"/>
      <c r="AV360" s="166"/>
      <c r="AW360" s="166"/>
      <c r="AX360" s="166"/>
      <c r="AY360" s="166"/>
      <c r="AZ360" s="166"/>
      <c r="BA360" s="166"/>
      <c r="BB360" s="166"/>
      <c r="BC360" s="166"/>
      <c r="BD360" s="166"/>
      <c r="BE360" s="166"/>
      <c r="BF360" s="166"/>
      <c r="BG360" s="166"/>
      <c r="BH360" s="166"/>
      <c r="BI360" s="166"/>
      <c r="BJ360" s="166"/>
      <c r="BK360" s="166"/>
      <c r="BL360" s="166"/>
      <c r="BM360" s="166"/>
      <c r="BN360" s="166"/>
      <c r="BO360" s="166"/>
      <c r="BP360" s="166"/>
      <c r="BQ360" s="166"/>
      <c r="BR360" s="166"/>
      <c r="BS360" s="166"/>
      <c r="BT360" s="166"/>
      <c r="BU360" s="166"/>
      <c r="BV360" s="166"/>
      <c r="BW360" s="166"/>
      <c r="BX360" s="166"/>
      <c r="BY360" s="166"/>
      <c r="BZ360" s="166"/>
      <c r="CA360" s="166"/>
      <c r="CB360" s="166"/>
      <c r="CC360" s="166"/>
      <c r="CD360" s="166"/>
      <c r="CE360" s="166"/>
      <c r="CF360" s="166"/>
      <c r="CG360" s="166"/>
      <c r="CH360" s="166"/>
      <c r="CI360" s="166"/>
      <c r="CJ360" s="166"/>
      <c r="CK360" s="166"/>
      <c r="CL360" s="166"/>
      <c r="CM360" s="166"/>
      <c r="CN360" s="166"/>
    </row>
    <row r="361" spans="1:92" s="767" customFormat="1" ht="28.5" customHeight="1" thickBot="1" x14ac:dyDescent="0.4">
      <c r="A361" s="1385"/>
      <c r="B361" s="1386"/>
      <c r="C361" s="1386"/>
      <c r="D361" s="763" t="s">
        <v>320</v>
      </c>
      <c r="E361" s="763" t="s">
        <v>321</v>
      </c>
      <c r="F361" s="763" t="s">
        <v>322</v>
      </c>
      <c r="G361" s="763" t="s">
        <v>322</v>
      </c>
      <c r="H361" s="763" t="s">
        <v>824</v>
      </c>
      <c r="I361" s="763" t="s">
        <v>29</v>
      </c>
      <c r="J361" s="763" t="s">
        <v>323</v>
      </c>
      <c r="K361" s="763" t="s">
        <v>324</v>
      </c>
      <c r="L361" s="763" t="s">
        <v>324</v>
      </c>
      <c r="M361" s="763" t="s">
        <v>325</v>
      </c>
      <c r="N361" s="763" t="s">
        <v>324</v>
      </c>
      <c r="O361" s="763" t="s">
        <v>326</v>
      </c>
      <c r="P361" s="763" t="s">
        <v>820</v>
      </c>
      <c r="Q361" s="763" t="s">
        <v>327</v>
      </c>
      <c r="R361" s="763" t="s">
        <v>328</v>
      </c>
      <c r="S361" s="763" t="s">
        <v>329</v>
      </c>
      <c r="T361" s="763" t="s">
        <v>329</v>
      </c>
      <c r="U361" s="768"/>
      <c r="V361" s="438"/>
      <c r="W361" s="166"/>
      <c r="X361" s="166"/>
      <c r="Y361" s="166"/>
      <c r="Z361" s="166"/>
      <c r="AA361" s="166"/>
      <c r="AB361" s="166"/>
      <c r="AC361" s="166"/>
      <c r="AD361" s="166"/>
      <c r="AE361" s="166"/>
      <c r="AF361" s="166"/>
      <c r="AG361" s="166"/>
      <c r="AH361" s="166"/>
      <c r="AI361" s="166"/>
      <c r="AJ361" s="166"/>
      <c r="AK361" s="166"/>
      <c r="AL361" s="166"/>
      <c r="AM361" s="166"/>
      <c r="AN361" s="166"/>
      <c r="AO361" s="166"/>
      <c r="AP361" s="166"/>
      <c r="AQ361" s="166"/>
      <c r="AR361" s="166"/>
      <c r="AS361" s="166"/>
      <c r="AT361" s="166"/>
      <c r="AU361" s="166"/>
      <c r="AV361" s="166"/>
      <c r="AW361" s="166"/>
      <c r="AX361" s="166"/>
      <c r="AY361" s="166"/>
      <c r="AZ361" s="166"/>
      <c r="BA361" s="166"/>
      <c r="BB361" s="166"/>
      <c r="BC361" s="166"/>
      <c r="BD361" s="166"/>
      <c r="BE361" s="166"/>
      <c r="BF361" s="166"/>
      <c r="BG361" s="166"/>
      <c r="BH361" s="166"/>
      <c r="BI361" s="166"/>
      <c r="BJ361" s="166"/>
      <c r="BK361" s="166"/>
      <c r="BL361" s="166"/>
      <c r="BM361" s="166"/>
      <c r="BN361" s="166"/>
      <c r="BO361" s="166"/>
      <c r="BP361" s="166"/>
      <c r="BQ361" s="166"/>
      <c r="BR361" s="166"/>
      <c r="BS361" s="166"/>
      <c r="BT361" s="166"/>
      <c r="BU361" s="166"/>
      <c r="BV361" s="166"/>
      <c r="BW361" s="166"/>
      <c r="BX361" s="166"/>
      <c r="BY361" s="166"/>
      <c r="BZ361" s="166"/>
      <c r="CA361" s="166"/>
      <c r="CB361" s="166"/>
      <c r="CC361" s="166"/>
      <c r="CD361" s="166"/>
      <c r="CE361" s="166"/>
      <c r="CF361" s="166"/>
      <c r="CG361" s="166"/>
      <c r="CH361" s="166"/>
      <c r="CI361" s="166"/>
      <c r="CJ361" s="166"/>
      <c r="CK361" s="166"/>
      <c r="CL361" s="166"/>
      <c r="CM361" s="166"/>
      <c r="CN361" s="166"/>
    </row>
    <row r="362" spans="1:92" ht="15" customHeight="1" x14ac:dyDescent="0.35">
      <c r="A362" s="1390" t="str">
        <f>B356</f>
        <v>urb. ibr_m.3</v>
      </c>
      <c r="B362" s="769">
        <v>1</v>
      </c>
      <c r="C362" s="185"/>
      <c r="D362" s="119"/>
      <c r="E362" s="119"/>
      <c r="F362" s="185"/>
      <c r="G362" s="440"/>
      <c r="H362" s="120"/>
      <c r="I362" s="441"/>
      <c r="J362" s="442"/>
      <c r="K362" s="442"/>
      <c r="L362" s="443"/>
      <c r="M362" s="441"/>
      <c r="N362" s="443"/>
      <c r="O362" s="148"/>
      <c r="P362" s="148"/>
      <c r="Q362" s="441"/>
      <c r="R362" s="441"/>
      <c r="S362" s="441"/>
      <c r="T362" s="441"/>
      <c r="U362" s="444"/>
      <c r="V362" s="437"/>
    </row>
    <row r="363" spans="1:92" x14ac:dyDescent="0.35">
      <c r="A363" s="1390"/>
      <c r="B363" s="770">
        <v>2</v>
      </c>
      <c r="C363" s="118"/>
      <c r="D363" s="112"/>
      <c r="E363" s="112"/>
      <c r="F363" s="118"/>
      <c r="G363" s="445"/>
      <c r="H363" s="118"/>
      <c r="I363" s="428"/>
      <c r="J363" s="446"/>
      <c r="K363" s="446"/>
      <c r="L363" s="447"/>
      <c r="M363" s="428"/>
      <c r="N363" s="447"/>
      <c r="O363" s="139"/>
      <c r="P363" s="139"/>
      <c r="Q363" s="428"/>
      <c r="R363" s="428" t="s">
        <v>330</v>
      </c>
      <c r="S363" s="428"/>
      <c r="T363" s="428"/>
      <c r="U363" s="448"/>
      <c r="V363" s="437"/>
    </row>
    <row r="364" spans="1:92" x14ac:dyDescent="0.35">
      <c r="A364" s="1390"/>
      <c r="B364" s="770">
        <v>3</v>
      </c>
      <c r="C364" s="118"/>
      <c r="D364" s="112"/>
      <c r="E364" s="112"/>
      <c r="F364" s="118"/>
      <c r="G364" s="445"/>
      <c r="H364" s="118"/>
      <c r="I364" s="428"/>
      <c r="J364" s="446"/>
      <c r="K364" s="446"/>
      <c r="L364" s="447"/>
      <c r="M364" s="428"/>
      <c r="N364" s="447"/>
      <c r="O364" s="139"/>
      <c r="P364" s="139"/>
      <c r="Q364" s="428"/>
      <c r="R364" s="428"/>
      <c r="S364" s="428"/>
      <c r="T364" s="428"/>
      <c r="U364" s="448"/>
      <c r="V364" s="437"/>
    </row>
    <row r="365" spans="1:92" x14ac:dyDescent="0.35">
      <c r="A365" s="1390"/>
      <c r="B365" s="770">
        <v>4</v>
      </c>
      <c r="C365" s="118"/>
      <c r="D365" s="112"/>
      <c r="E365" s="112"/>
      <c r="F365" s="118"/>
      <c r="G365" s="445"/>
      <c r="H365" s="118"/>
      <c r="I365" s="428"/>
      <c r="J365" s="446"/>
      <c r="K365" s="446"/>
      <c r="L365" s="447"/>
      <c r="M365" s="428"/>
      <c r="N365" s="447"/>
      <c r="O365" s="139"/>
      <c r="P365" s="139"/>
      <c r="Q365" s="428"/>
      <c r="R365" s="428"/>
      <c r="S365" s="428"/>
      <c r="T365" s="428"/>
      <c r="U365" s="448"/>
      <c r="V365" s="437"/>
    </row>
    <row r="366" spans="1:92" x14ac:dyDescent="0.35">
      <c r="A366" s="1390"/>
      <c r="B366" s="770">
        <v>5</v>
      </c>
      <c r="C366" s="118"/>
      <c r="D366" s="112"/>
      <c r="E366" s="112"/>
      <c r="F366" s="118"/>
      <c r="G366" s="445"/>
      <c r="H366" s="118"/>
      <c r="I366" s="428"/>
      <c r="J366" s="446"/>
      <c r="K366" s="446"/>
      <c r="L366" s="447"/>
      <c r="M366" s="428"/>
      <c r="N366" s="447"/>
      <c r="O366" s="139"/>
      <c r="P366" s="139"/>
      <c r="Q366" s="428"/>
      <c r="R366" s="428"/>
      <c r="S366" s="428"/>
      <c r="T366" s="428"/>
      <c r="U366" s="448"/>
      <c r="V366" s="437"/>
    </row>
    <row r="367" spans="1:92" x14ac:dyDescent="0.35">
      <c r="A367" s="1390"/>
      <c r="B367" s="770">
        <v>6</v>
      </c>
      <c r="C367" s="118"/>
      <c r="D367" s="112"/>
      <c r="E367" s="112"/>
      <c r="F367" s="118"/>
      <c r="G367" s="445"/>
      <c r="H367" s="118"/>
      <c r="I367" s="428"/>
      <c r="J367" s="446"/>
      <c r="K367" s="446"/>
      <c r="L367" s="447"/>
      <c r="M367" s="428"/>
      <c r="N367" s="447"/>
      <c r="O367" s="139"/>
      <c r="P367" s="139"/>
      <c r="Q367" s="428"/>
      <c r="R367" s="428"/>
      <c r="S367" s="428"/>
      <c r="T367" s="428"/>
      <c r="U367" s="448"/>
      <c r="V367" s="437"/>
    </row>
    <row r="368" spans="1:92" x14ac:dyDescent="0.35">
      <c r="A368" s="1390"/>
      <c r="B368" s="770">
        <v>7</v>
      </c>
      <c r="C368" s="118"/>
      <c r="D368" s="112"/>
      <c r="E368" s="112"/>
      <c r="F368" s="118"/>
      <c r="G368" s="445"/>
      <c r="H368" s="118"/>
      <c r="I368" s="428"/>
      <c r="J368" s="446"/>
      <c r="K368" s="446"/>
      <c r="L368" s="447"/>
      <c r="M368" s="428"/>
      <c r="N368" s="447"/>
      <c r="O368" s="139"/>
      <c r="P368" s="139"/>
      <c r="Q368" s="428"/>
      <c r="R368" s="428"/>
      <c r="S368" s="428"/>
      <c r="T368" s="428"/>
      <c r="U368" s="448"/>
      <c r="V368" s="437"/>
    </row>
    <row r="369" spans="1:92" x14ac:dyDescent="0.35">
      <c r="A369" s="1390"/>
      <c r="B369" s="770">
        <v>8</v>
      </c>
      <c r="C369" s="118"/>
      <c r="D369" s="112"/>
      <c r="E369" s="112"/>
      <c r="F369" s="118"/>
      <c r="G369" s="445"/>
      <c r="H369" s="118"/>
      <c r="I369" s="428"/>
      <c r="J369" s="446"/>
      <c r="K369" s="446"/>
      <c r="L369" s="447"/>
      <c r="M369" s="428"/>
      <c r="N369" s="447"/>
      <c r="O369" s="139"/>
      <c r="P369" s="139"/>
      <c r="Q369" s="428"/>
      <c r="R369" s="428"/>
      <c r="S369" s="428"/>
      <c r="T369" s="428"/>
      <c r="U369" s="448"/>
      <c r="V369" s="437"/>
    </row>
    <row r="370" spans="1:92" x14ac:dyDescent="0.35">
      <c r="A370" s="1390"/>
      <c r="B370" s="770">
        <v>9</v>
      </c>
      <c r="C370" s="118"/>
      <c r="D370" s="112"/>
      <c r="E370" s="112"/>
      <c r="F370" s="118"/>
      <c r="G370" s="445"/>
      <c r="H370" s="118"/>
      <c r="I370" s="428"/>
      <c r="J370" s="446"/>
      <c r="K370" s="446"/>
      <c r="L370" s="447"/>
      <c r="M370" s="428"/>
      <c r="N370" s="447"/>
      <c r="O370" s="139"/>
      <c r="P370" s="139"/>
      <c r="Q370" s="428"/>
      <c r="R370" s="428"/>
      <c r="S370" s="428"/>
      <c r="T370" s="428"/>
      <c r="U370" s="448"/>
      <c r="V370" s="437"/>
    </row>
    <row r="371" spans="1:92" ht="15" thickBot="1" x14ac:dyDescent="0.4">
      <c r="A371" s="1391"/>
      <c r="B371" s="771">
        <v>10</v>
      </c>
      <c r="C371" s="132"/>
      <c r="D371" s="131"/>
      <c r="E371" s="131"/>
      <c r="F371" s="132"/>
      <c r="G371" s="449"/>
      <c r="H371" s="132"/>
      <c r="I371" s="450"/>
      <c r="J371" s="451"/>
      <c r="K371" s="451"/>
      <c r="L371" s="452"/>
      <c r="M371" s="450"/>
      <c r="N371" s="452"/>
      <c r="O371" s="140"/>
      <c r="P371" s="140"/>
      <c r="Q371" s="450"/>
      <c r="R371" s="450"/>
      <c r="S371" s="450"/>
      <c r="T371" s="450"/>
      <c r="U371" s="453"/>
      <c r="V371" s="437"/>
    </row>
    <row r="372" spans="1:92" ht="25" thickBot="1" x14ac:dyDescent="0.4">
      <c r="A372" s="564"/>
      <c r="C372" s="565"/>
      <c r="D372" s="566"/>
      <c r="E372" s="424" t="s">
        <v>331</v>
      </c>
      <c r="F372" s="425">
        <f>COUNTA(F362:F371)</f>
        <v>0</v>
      </c>
      <c r="G372" s="426">
        <f>COUNTA(G362:G371)</f>
        <v>0</v>
      </c>
      <c r="H372" s="565"/>
      <c r="I372" s="431"/>
      <c r="J372" s="567"/>
      <c r="K372" s="567"/>
      <c r="L372" s="568"/>
      <c r="M372" s="1354" t="s">
        <v>563</v>
      </c>
      <c r="N372" s="1355"/>
      <c r="O372" s="747">
        <f>SUM(O362:O371)</f>
        <v>0</v>
      </c>
      <c r="P372" s="748">
        <f>SUM(P362:P371)</f>
        <v>0</v>
      </c>
      <c r="Q372" s="431"/>
      <c r="S372" s="113"/>
      <c r="T372" s="117"/>
      <c r="U372" s="531"/>
      <c r="V372" s="455"/>
      <c r="W372" s="454"/>
    </row>
    <row r="373" spans="1:92" ht="15" thickBot="1" x14ac:dyDescent="0.4">
      <c r="A373" s="456"/>
      <c r="B373" s="457"/>
      <c r="C373" s="407"/>
      <c r="D373" s="407"/>
      <c r="E373" s="407"/>
      <c r="F373" s="457"/>
      <c r="G373" s="407"/>
      <c r="H373" s="407"/>
      <c r="I373" s="457"/>
      <c r="J373" s="457"/>
      <c r="K373" s="457"/>
      <c r="L373" s="407"/>
      <c r="M373" s="407"/>
      <c r="N373" s="407"/>
      <c r="O373" s="407"/>
      <c r="P373" s="407"/>
      <c r="Q373" s="407"/>
      <c r="R373" s="407"/>
      <c r="S373" s="407"/>
      <c r="T373" s="458"/>
      <c r="U373" s="407"/>
      <c r="V373" s="459"/>
    </row>
    <row r="374" spans="1:92" ht="15" thickBot="1" x14ac:dyDescent="0.4">
      <c r="A374" s="432"/>
      <c r="B374" s="433"/>
      <c r="C374" s="434"/>
      <c r="D374" s="434"/>
      <c r="E374" s="434"/>
      <c r="F374" s="433"/>
      <c r="G374" s="434"/>
      <c r="H374" s="434"/>
      <c r="I374" s="433"/>
      <c r="J374" s="433"/>
      <c r="K374" s="433"/>
      <c r="L374" s="434"/>
      <c r="M374" s="434"/>
      <c r="N374" s="434"/>
      <c r="O374" s="434"/>
      <c r="P374" s="434"/>
      <c r="Q374" s="434"/>
      <c r="R374" s="434"/>
      <c r="S374" s="434"/>
      <c r="T374" s="434"/>
      <c r="U374" s="434"/>
      <c r="V374" s="435"/>
    </row>
    <row r="375" spans="1:92" ht="28.5" customHeight="1" thickBot="1" x14ac:dyDescent="0.4">
      <c r="A375" s="761" t="s">
        <v>9</v>
      </c>
      <c r="B375" s="1317" t="s">
        <v>654</v>
      </c>
      <c r="C375" s="1318"/>
      <c r="E375" s="1387" t="s">
        <v>294</v>
      </c>
      <c r="F375" s="1388"/>
      <c r="G375" s="1315">
        <f>VLOOKUP(B375,'Urbano.Piano inv. forn'!$D$86:$H$115,3,FALSE)</f>
        <v>0</v>
      </c>
      <c r="H375" s="1316"/>
      <c r="I375" s="104"/>
      <c r="J375" s="1387" t="s">
        <v>295</v>
      </c>
      <c r="K375" s="1389"/>
      <c r="L375" s="1388"/>
      <c r="M375" s="1315">
        <f>VLOOKUP(B375,'Urbano.Piano inv. forn'!$D$86:$H$115,4,FALSE)</f>
        <v>0</v>
      </c>
      <c r="N375" s="1316"/>
      <c r="P375" s="772" t="s">
        <v>296</v>
      </c>
      <c r="Q375" s="436"/>
      <c r="S375" s="774" t="s">
        <v>297</v>
      </c>
      <c r="T375" s="1171"/>
      <c r="U375" s="1173"/>
      <c r="V375" s="437"/>
    </row>
    <row r="376" spans="1:92" ht="13.5" customHeight="1" thickBot="1" x14ac:dyDescent="0.4">
      <c r="A376" s="133"/>
      <c r="B376" s="114"/>
      <c r="C376" s="114"/>
      <c r="E376" s="115"/>
      <c r="F376" s="115"/>
      <c r="G376" s="116"/>
      <c r="H376" s="116"/>
      <c r="I376" s="104"/>
      <c r="J376" s="115"/>
      <c r="K376" s="115"/>
      <c r="L376" s="115"/>
      <c r="M376" s="116"/>
      <c r="N376" s="116"/>
      <c r="P376" s="117"/>
      <c r="S376" s="113"/>
      <c r="T376" s="431"/>
      <c r="V376" s="134"/>
      <c r="W376" s="431"/>
    </row>
    <row r="377" spans="1:92" ht="33.75" customHeight="1" thickBot="1" x14ac:dyDescent="0.4">
      <c r="A377" s="1381" t="s">
        <v>298</v>
      </c>
      <c r="B377" s="1382"/>
      <c r="C377" s="1382"/>
      <c r="D377" s="1383"/>
      <c r="E377" s="1346">
        <f>VLOOKUP(B375,'Urbano.Piano inv. forn'!$D$86:$V$115,17,FALSE)</f>
        <v>0</v>
      </c>
      <c r="F377" s="1347"/>
      <c r="G377" s="1347"/>
      <c r="H377" s="1348"/>
      <c r="I377" s="104"/>
      <c r="J377" s="1381" t="s">
        <v>53</v>
      </c>
      <c r="K377" s="1384"/>
      <c r="L377" s="1382"/>
      <c r="M377" s="1346">
        <f>VLOOKUP(B375,'Urbano.Piano inv. forn'!$D$86:$V$115,19,FALSE)</f>
        <v>0</v>
      </c>
      <c r="N377" s="1348"/>
      <c r="O377" s="130"/>
      <c r="P377" s="773" t="s">
        <v>299</v>
      </c>
      <c r="Q377" s="135">
        <f>M377+E377</f>
        <v>0</v>
      </c>
      <c r="S377" s="774" t="s">
        <v>300</v>
      </c>
      <c r="T377" s="1171"/>
      <c r="U377" s="1173"/>
      <c r="V377" s="134"/>
      <c r="W377" s="431"/>
    </row>
    <row r="378" spans="1:92" ht="33.75" customHeight="1" thickBot="1" x14ac:dyDescent="0.4">
      <c r="A378" s="136"/>
      <c r="B378" s="137"/>
      <c r="C378" s="137"/>
      <c r="D378" s="137"/>
      <c r="E378" s="138"/>
      <c r="F378" s="138"/>
      <c r="G378" s="138"/>
      <c r="H378" s="138"/>
      <c r="I378" s="104"/>
      <c r="J378" s="115"/>
      <c r="K378" s="115"/>
      <c r="L378" s="115"/>
      <c r="M378" s="138"/>
      <c r="N378" s="138"/>
      <c r="O378" s="130"/>
      <c r="P378" s="113"/>
      <c r="Q378" s="130"/>
      <c r="S378" s="113"/>
      <c r="T378" s="114"/>
      <c r="U378" s="114"/>
      <c r="V378" s="134"/>
      <c r="W378" s="431"/>
    </row>
    <row r="379" spans="1:92" s="767" customFormat="1" ht="72" customHeight="1" x14ac:dyDescent="0.35">
      <c r="A379" s="1369" t="s">
        <v>301</v>
      </c>
      <c r="B379" s="1371" t="s">
        <v>302</v>
      </c>
      <c r="C379" s="1371" t="s">
        <v>303</v>
      </c>
      <c r="D379" s="764" t="s">
        <v>304</v>
      </c>
      <c r="E379" s="762" t="s">
        <v>305</v>
      </c>
      <c r="F379" s="764" t="s">
        <v>306</v>
      </c>
      <c r="G379" s="764" t="s">
        <v>307</v>
      </c>
      <c r="H379" s="765" t="s">
        <v>268</v>
      </c>
      <c r="I379" s="765" t="s">
        <v>308</v>
      </c>
      <c r="J379" s="765" t="s">
        <v>309</v>
      </c>
      <c r="K379" s="765" t="s">
        <v>818</v>
      </c>
      <c r="L379" s="765" t="s">
        <v>310</v>
      </c>
      <c r="M379" s="765" t="s">
        <v>311</v>
      </c>
      <c r="N379" s="765" t="s">
        <v>312</v>
      </c>
      <c r="O379" s="765" t="s">
        <v>313</v>
      </c>
      <c r="P379" s="765" t="s">
        <v>314</v>
      </c>
      <c r="Q379" s="765" t="s">
        <v>315</v>
      </c>
      <c r="R379" s="765" t="s">
        <v>316</v>
      </c>
      <c r="S379" s="765" t="s">
        <v>317</v>
      </c>
      <c r="T379" s="765" t="s">
        <v>819</v>
      </c>
      <c r="U379" s="766" t="s">
        <v>319</v>
      </c>
      <c r="V379" s="438"/>
      <c r="W379" s="166"/>
      <c r="X379" s="166"/>
      <c r="Y379" s="166"/>
      <c r="Z379" s="166"/>
      <c r="AA379" s="166"/>
      <c r="AB379" s="166"/>
      <c r="AC379" s="166"/>
      <c r="AD379" s="166"/>
      <c r="AE379" s="166"/>
      <c r="AF379" s="166"/>
      <c r="AG379" s="166"/>
      <c r="AH379" s="166"/>
      <c r="AI379" s="166"/>
      <c r="AJ379" s="166"/>
      <c r="AK379" s="166"/>
      <c r="AL379" s="166"/>
      <c r="AM379" s="166"/>
      <c r="AN379" s="166"/>
      <c r="AO379" s="166"/>
      <c r="AP379" s="166"/>
      <c r="AQ379" s="166"/>
      <c r="AR379" s="166"/>
      <c r="AS379" s="166"/>
      <c r="AT379" s="166"/>
      <c r="AU379" s="166"/>
      <c r="AV379" s="166"/>
      <c r="AW379" s="166"/>
      <c r="AX379" s="166"/>
      <c r="AY379" s="166"/>
      <c r="AZ379" s="166"/>
      <c r="BA379" s="166"/>
      <c r="BB379" s="166"/>
      <c r="BC379" s="166"/>
      <c r="BD379" s="166"/>
      <c r="BE379" s="166"/>
      <c r="BF379" s="166"/>
      <c r="BG379" s="166"/>
      <c r="BH379" s="166"/>
      <c r="BI379" s="166"/>
      <c r="BJ379" s="166"/>
      <c r="BK379" s="166"/>
      <c r="BL379" s="166"/>
      <c r="BM379" s="166"/>
      <c r="BN379" s="166"/>
      <c r="BO379" s="166"/>
      <c r="BP379" s="166"/>
      <c r="BQ379" s="166"/>
      <c r="BR379" s="166"/>
      <c r="BS379" s="166"/>
      <c r="BT379" s="166"/>
      <c r="BU379" s="166"/>
      <c r="BV379" s="166"/>
      <c r="BW379" s="166"/>
      <c r="BX379" s="166"/>
      <c r="BY379" s="166"/>
      <c r="BZ379" s="166"/>
      <c r="CA379" s="166"/>
      <c r="CB379" s="166"/>
      <c r="CC379" s="166"/>
      <c r="CD379" s="166"/>
      <c r="CE379" s="166"/>
      <c r="CF379" s="166"/>
      <c r="CG379" s="166"/>
      <c r="CH379" s="166"/>
      <c r="CI379" s="166"/>
      <c r="CJ379" s="166"/>
      <c r="CK379" s="166"/>
      <c r="CL379" s="166"/>
      <c r="CM379" s="166"/>
      <c r="CN379" s="166"/>
    </row>
    <row r="380" spans="1:92" s="767" customFormat="1" ht="28.5" customHeight="1" thickBot="1" x14ac:dyDescent="0.4">
      <c r="A380" s="1385"/>
      <c r="B380" s="1386"/>
      <c r="C380" s="1386"/>
      <c r="D380" s="763" t="s">
        <v>320</v>
      </c>
      <c r="E380" s="763" t="s">
        <v>321</v>
      </c>
      <c r="F380" s="763" t="s">
        <v>322</v>
      </c>
      <c r="G380" s="763" t="s">
        <v>322</v>
      </c>
      <c r="H380" s="763" t="s">
        <v>824</v>
      </c>
      <c r="I380" s="763" t="s">
        <v>29</v>
      </c>
      <c r="J380" s="763" t="s">
        <v>323</v>
      </c>
      <c r="K380" s="763" t="s">
        <v>324</v>
      </c>
      <c r="L380" s="763" t="s">
        <v>324</v>
      </c>
      <c r="M380" s="763" t="s">
        <v>325</v>
      </c>
      <c r="N380" s="763" t="s">
        <v>324</v>
      </c>
      <c r="O380" s="763" t="s">
        <v>326</v>
      </c>
      <c r="P380" s="763" t="s">
        <v>820</v>
      </c>
      <c r="Q380" s="763" t="s">
        <v>327</v>
      </c>
      <c r="R380" s="763" t="s">
        <v>328</v>
      </c>
      <c r="S380" s="763" t="s">
        <v>329</v>
      </c>
      <c r="T380" s="763" t="s">
        <v>329</v>
      </c>
      <c r="U380" s="768"/>
      <c r="V380" s="438"/>
      <c r="W380" s="166"/>
      <c r="X380" s="166"/>
      <c r="Y380" s="166"/>
      <c r="Z380" s="166"/>
      <c r="AA380" s="166"/>
      <c r="AB380" s="166"/>
      <c r="AC380" s="166"/>
      <c r="AD380" s="166"/>
      <c r="AE380" s="166"/>
      <c r="AF380" s="166"/>
      <c r="AG380" s="166"/>
      <c r="AH380" s="166"/>
      <c r="AI380" s="166"/>
      <c r="AJ380" s="166"/>
      <c r="AK380" s="166"/>
      <c r="AL380" s="166"/>
      <c r="AM380" s="166"/>
      <c r="AN380" s="166"/>
      <c r="AO380" s="166"/>
      <c r="AP380" s="166"/>
      <c r="AQ380" s="166"/>
      <c r="AR380" s="166"/>
      <c r="AS380" s="166"/>
      <c r="AT380" s="166"/>
      <c r="AU380" s="166"/>
      <c r="AV380" s="166"/>
      <c r="AW380" s="166"/>
      <c r="AX380" s="166"/>
      <c r="AY380" s="166"/>
      <c r="AZ380" s="166"/>
      <c r="BA380" s="166"/>
      <c r="BB380" s="166"/>
      <c r="BC380" s="166"/>
      <c r="BD380" s="166"/>
      <c r="BE380" s="166"/>
      <c r="BF380" s="166"/>
      <c r="BG380" s="166"/>
      <c r="BH380" s="166"/>
      <c r="BI380" s="166"/>
      <c r="BJ380" s="166"/>
      <c r="BK380" s="166"/>
      <c r="BL380" s="166"/>
      <c r="BM380" s="166"/>
      <c r="BN380" s="166"/>
      <c r="BO380" s="166"/>
      <c r="BP380" s="166"/>
      <c r="BQ380" s="166"/>
      <c r="BR380" s="166"/>
      <c r="BS380" s="166"/>
      <c r="BT380" s="166"/>
      <c r="BU380" s="166"/>
      <c r="BV380" s="166"/>
      <c r="BW380" s="166"/>
      <c r="BX380" s="166"/>
      <c r="BY380" s="166"/>
      <c r="BZ380" s="166"/>
      <c r="CA380" s="166"/>
      <c r="CB380" s="166"/>
      <c r="CC380" s="166"/>
      <c r="CD380" s="166"/>
      <c r="CE380" s="166"/>
      <c r="CF380" s="166"/>
      <c r="CG380" s="166"/>
      <c r="CH380" s="166"/>
      <c r="CI380" s="166"/>
      <c r="CJ380" s="166"/>
      <c r="CK380" s="166"/>
      <c r="CL380" s="166"/>
      <c r="CM380" s="166"/>
      <c r="CN380" s="166"/>
    </row>
    <row r="381" spans="1:92" ht="15" customHeight="1" x14ac:dyDescent="0.35">
      <c r="A381" s="1390" t="str">
        <f>B375</f>
        <v>urb. ibr_m.3</v>
      </c>
      <c r="B381" s="769">
        <v>1</v>
      </c>
      <c r="C381" s="185"/>
      <c r="D381" s="119"/>
      <c r="E381" s="119"/>
      <c r="F381" s="185"/>
      <c r="G381" s="440"/>
      <c r="H381" s="120"/>
      <c r="I381" s="441"/>
      <c r="J381" s="442"/>
      <c r="K381" s="442"/>
      <c r="L381" s="443"/>
      <c r="M381" s="441"/>
      <c r="N381" s="443"/>
      <c r="O381" s="148"/>
      <c r="P381" s="148"/>
      <c r="Q381" s="441"/>
      <c r="R381" s="441"/>
      <c r="S381" s="441"/>
      <c r="T381" s="441"/>
      <c r="U381" s="444"/>
      <c r="V381" s="437"/>
    </row>
    <row r="382" spans="1:92" x14ac:dyDescent="0.35">
      <c r="A382" s="1390"/>
      <c r="B382" s="770">
        <v>2</v>
      </c>
      <c r="C382" s="118"/>
      <c r="D382" s="112"/>
      <c r="E382" s="112"/>
      <c r="F382" s="118"/>
      <c r="G382" s="445"/>
      <c r="H382" s="118"/>
      <c r="I382" s="428"/>
      <c r="J382" s="446"/>
      <c r="K382" s="446"/>
      <c r="L382" s="447"/>
      <c r="M382" s="428"/>
      <c r="N382" s="447"/>
      <c r="O382" s="139"/>
      <c r="P382" s="139"/>
      <c r="Q382" s="428"/>
      <c r="R382" s="428" t="s">
        <v>330</v>
      </c>
      <c r="S382" s="428"/>
      <c r="T382" s="428"/>
      <c r="U382" s="448"/>
      <c r="V382" s="437"/>
    </row>
    <row r="383" spans="1:92" x14ac:dyDescent="0.35">
      <c r="A383" s="1390"/>
      <c r="B383" s="770">
        <v>3</v>
      </c>
      <c r="C383" s="118"/>
      <c r="D383" s="112"/>
      <c r="E383" s="112"/>
      <c r="F383" s="118"/>
      <c r="G383" s="445"/>
      <c r="H383" s="118"/>
      <c r="I383" s="428"/>
      <c r="J383" s="446"/>
      <c r="K383" s="446"/>
      <c r="L383" s="447"/>
      <c r="M383" s="428"/>
      <c r="N383" s="447"/>
      <c r="O383" s="139"/>
      <c r="P383" s="139"/>
      <c r="Q383" s="428"/>
      <c r="R383" s="428"/>
      <c r="S383" s="428"/>
      <c r="T383" s="428"/>
      <c r="U383" s="448"/>
      <c r="V383" s="437"/>
    </row>
    <row r="384" spans="1:92" x14ac:dyDescent="0.35">
      <c r="A384" s="1390"/>
      <c r="B384" s="770">
        <v>4</v>
      </c>
      <c r="C384" s="118"/>
      <c r="D384" s="112"/>
      <c r="E384" s="112"/>
      <c r="F384" s="118"/>
      <c r="G384" s="445"/>
      <c r="H384" s="118"/>
      <c r="I384" s="428"/>
      <c r="J384" s="446"/>
      <c r="K384" s="446"/>
      <c r="L384" s="447"/>
      <c r="M384" s="428"/>
      <c r="N384" s="447"/>
      <c r="O384" s="139"/>
      <c r="P384" s="139"/>
      <c r="Q384" s="428"/>
      <c r="R384" s="428"/>
      <c r="S384" s="428"/>
      <c r="T384" s="428"/>
      <c r="U384" s="448"/>
      <c r="V384" s="437"/>
    </row>
    <row r="385" spans="1:92" x14ac:dyDescent="0.35">
      <c r="A385" s="1390"/>
      <c r="B385" s="770">
        <v>5</v>
      </c>
      <c r="C385" s="118"/>
      <c r="D385" s="112"/>
      <c r="E385" s="112"/>
      <c r="F385" s="118"/>
      <c r="G385" s="445"/>
      <c r="H385" s="118"/>
      <c r="I385" s="428"/>
      <c r="J385" s="446"/>
      <c r="K385" s="446"/>
      <c r="L385" s="447"/>
      <c r="M385" s="428"/>
      <c r="N385" s="447"/>
      <c r="O385" s="139"/>
      <c r="P385" s="139"/>
      <c r="Q385" s="428"/>
      <c r="R385" s="428"/>
      <c r="S385" s="428"/>
      <c r="T385" s="428"/>
      <c r="U385" s="448"/>
      <c r="V385" s="437"/>
    </row>
    <row r="386" spans="1:92" x14ac:dyDescent="0.35">
      <c r="A386" s="1390"/>
      <c r="B386" s="770">
        <v>6</v>
      </c>
      <c r="C386" s="118"/>
      <c r="D386" s="112"/>
      <c r="E386" s="112"/>
      <c r="F386" s="118"/>
      <c r="G386" s="445"/>
      <c r="H386" s="118"/>
      <c r="I386" s="428"/>
      <c r="J386" s="446"/>
      <c r="K386" s="446"/>
      <c r="L386" s="447"/>
      <c r="M386" s="428"/>
      <c r="N386" s="447"/>
      <c r="O386" s="139"/>
      <c r="P386" s="139"/>
      <c r="Q386" s="428"/>
      <c r="R386" s="428"/>
      <c r="S386" s="428"/>
      <c r="T386" s="428"/>
      <c r="U386" s="448"/>
      <c r="V386" s="437"/>
    </row>
    <row r="387" spans="1:92" x14ac:dyDescent="0.35">
      <c r="A387" s="1390"/>
      <c r="B387" s="770">
        <v>7</v>
      </c>
      <c r="C387" s="118"/>
      <c r="D387" s="112"/>
      <c r="E387" s="112"/>
      <c r="F387" s="118"/>
      <c r="G387" s="445"/>
      <c r="H387" s="118"/>
      <c r="I387" s="428"/>
      <c r="J387" s="446"/>
      <c r="K387" s="446"/>
      <c r="L387" s="447"/>
      <c r="M387" s="428"/>
      <c r="N387" s="447"/>
      <c r="O387" s="139"/>
      <c r="P387" s="139"/>
      <c r="Q387" s="428"/>
      <c r="R387" s="428"/>
      <c r="S387" s="428"/>
      <c r="T387" s="428"/>
      <c r="U387" s="448"/>
      <c r="V387" s="437"/>
    </row>
    <row r="388" spans="1:92" x14ac:dyDescent="0.35">
      <c r="A388" s="1390"/>
      <c r="B388" s="770">
        <v>8</v>
      </c>
      <c r="C388" s="118"/>
      <c r="D388" s="112"/>
      <c r="E388" s="112"/>
      <c r="F388" s="118"/>
      <c r="G388" s="445"/>
      <c r="H388" s="118"/>
      <c r="I388" s="428"/>
      <c r="J388" s="446"/>
      <c r="K388" s="446"/>
      <c r="L388" s="447"/>
      <c r="M388" s="428"/>
      <c r="N388" s="447"/>
      <c r="O388" s="139"/>
      <c r="P388" s="139"/>
      <c r="Q388" s="428"/>
      <c r="R388" s="428"/>
      <c r="S388" s="428"/>
      <c r="T388" s="428"/>
      <c r="U388" s="448"/>
      <c r="V388" s="437"/>
    </row>
    <row r="389" spans="1:92" x14ac:dyDescent="0.35">
      <c r="A389" s="1390"/>
      <c r="B389" s="770">
        <v>9</v>
      </c>
      <c r="C389" s="118"/>
      <c r="D389" s="112"/>
      <c r="E389" s="112"/>
      <c r="F389" s="118"/>
      <c r="G389" s="445"/>
      <c r="H389" s="118"/>
      <c r="I389" s="428"/>
      <c r="J389" s="446"/>
      <c r="K389" s="446"/>
      <c r="L389" s="447"/>
      <c r="M389" s="428"/>
      <c r="N389" s="447"/>
      <c r="O389" s="139"/>
      <c r="P389" s="139"/>
      <c r="Q389" s="428"/>
      <c r="R389" s="428"/>
      <c r="S389" s="428"/>
      <c r="T389" s="428"/>
      <c r="U389" s="448"/>
      <c r="V389" s="437"/>
    </row>
    <row r="390" spans="1:92" ht="15" thickBot="1" x14ac:dyDescent="0.4">
      <c r="A390" s="1391"/>
      <c r="B390" s="771">
        <v>10</v>
      </c>
      <c r="C390" s="132"/>
      <c r="D390" s="131"/>
      <c r="E390" s="131"/>
      <c r="F390" s="132"/>
      <c r="G390" s="449"/>
      <c r="H390" s="132"/>
      <c r="I390" s="450"/>
      <c r="J390" s="451"/>
      <c r="K390" s="451"/>
      <c r="L390" s="452"/>
      <c r="M390" s="450"/>
      <c r="N390" s="452"/>
      <c r="O390" s="140"/>
      <c r="P390" s="140"/>
      <c r="Q390" s="450"/>
      <c r="R390" s="450"/>
      <c r="S390" s="450"/>
      <c r="T390" s="450"/>
      <c r="U390" s="453"/>
      <c r="V390" s="437"/>
    </row>
    <row r="391" spans="1:92" ht="25" thickBot="1" x14ac:dyDescent="0.4">
      <c r="A391" s="564"/>
      <c r="C391" s="565"/>
      <c r="D391" s="566"/>
      <c r="E391" s="424" t="s">
        <v>331</v>
      </c>
      <c r="F391" s="425">
        <f>COUNTA(F381:F390)</f>
        <v>0</v>
      </c>
      <c r="G391" s="426">
        <f>COUNTA(G381:G390)</f>
        <v>0</v>
      </c>
      <c r="H391" s="565"/>
      <c r="I391" s="431"/>
      <c r="J391" s="567"/>
      <c r="K391" s="567"/>
      <c r="L391" s="568"/>
      <c r="M391" s="1354" t="s">
        <v>563</v>
      </c>
      <c r="N391" s="1355"/>
      <c r="O391" s="747">
        <f>SUM(O381:O390)</f>
        <v>0</v>
      </c>
      <c r="P391" s="748">
        <f>SUM(P381:P390)</f>
        <v>0</v>
      </c>
      <c r="Q391" s="431"/>
      <c r="S391" s="113"/>
      <c r="T391" s="117"/>
      <c r="U391" s="531"/>
      <c r="V391" s="455"/>
      <c r="W391" s="454"/>
    </row>
    <row r="392" spans="1:92" ht="15" thickBot="1" x14ac:dyDescent="0.4">
      <c r="A392" s="456"/>
      <c r="B392" s="457"/>
      <c r="C392" s="407"/>
      <c r="D392" s="407"/>
      <c r="E392" s="407"/>
      <c r="F392" s="457"/>
      <c r="G392" s="407"/>
      <c r="H392" s="407"/>
      <c r="I392" s="457"/>
      <c r="J392" s="457"/>
      <c r="K392" s="457"/>
      <c r="L392" s="407"/>
      <c r="M392" s="407"/>
      <c r="N392" s="407"/>
      <c r="O392" s="407"/>
      <c r="P392" s="407"/>
      <c r="Q392" s="407"/>
      <c r="R392" s="407"/>
      <c r="S392" s="407"/>
      <c r="T392" s="458"/>
      <c r="U392" s="407"/>
      <c r="V392" s="459"/>
    </row>
    <row r="393" spans="1:92" ht="15" thickBot="1" x14ac:dyDescent="0.4">
      <c r="A393" s="432"/>
      <c r="B393" s="433"/>
      <c r="C393" s="434"/>
      <c r="D393" s="434"/>
      <c r="E393" s="434"/>
      <c r="F393" s="433"/>
      <c r="G393" s="434"/>
      <c r="H393" s="434"/>
      <c r="I393" s="433"/>
      <c r="J393" s="433"/>
      <c r="K393" s="433"/>
      <c r="L393" s="434"/>
      <c r="M393" s="434"/>
      <c r="N393" s="434"/>
      <c r="O393" s="434"/>
      <c r="P393" s="434"/>
      <c r="Q393" s="434"/>
      <c r="R393" s="434"/>
      <c r="S393" s="434"/>
      <c r="T393" s="434"/>
      <c r="U393" s="434"/>
      <c r="V393" s="435"/>
    </row>
    <row r="394" spans="1:92" ht="28.5" customHeight="1" thickBot="1" x14ac:dyDescent="0.4">
      <c r="A394" s="761" t="s">
        <v>9</v>
      </c>
      <c r="B394" s="1317" t="s">
        <v>654</v>
      </c>
      <c r="C394" s="1318"/>
      <c r="E394" s="1387" t="s">
        <v>294</v>
      </c>
      <c r="F394" s="1388"/>
      <c r="G394" s="1315">
        <f>VLOOKUP(B394,'Urbano.Piano inv. forn'!$D$86:$H$115,3,FALSE)</f>
        <v>0</v>
      </c>
      <c r="H394" s="1316"/>
      <c r="I394" s="104"/>
      <c r="J394" s="1387" t="s">
        <v>295</v>
      </c>
      <c r="K394" s="1389"/>
      <c r="L394" s="1388"/>
      <c r="M394" s="1315">
        <f>VLOOKUP(B394,'Urbano.Piano inv. forn'!$D$86:$H$115,4,FALSE)</f>
        <v>0</v>
      </c>
      <c r="N394" s="1316"/>
      <c r="P394" s="772" t="s">
        <v>296</v>
      </c>
      <c r="Q394" s="436"/>
      <c r="S394" s="774" t="s">
        <v>297</v>
      </c>
      <c r="T394" s="1171"/>
      <c r="U394" s="1173"/>
      <c r="V394" s="437"/>
    </row>
    <row r="395" spans="1:92" ht="13.5" customHeight="1" thickBot="1" x14ac:dyDescent="0.4">
      <c r="A395" s="133"/>
      <c r="B395" s="114"/>
      <c r="C395" s="114"/>
      <c r="E395" s="115"/>
      <c r="F395" s="115"/>
      <c r="G395" s="116"/>
      <c r="H395" s="116"/>
      <c r="I395" s="104"/>
      <c r="J395" s="115"/>
      <c r="K395" s="115"/>
      <c r="L395" s="115"/>
      <c r="M395" s="116"/>
      <c r="N395" s="116"/>
      <c r="P395" s="117"/>
      <c r="S395" s="113"/>
      <c r="T395" s="431"/>
      <c r="V395" s="134"/>
      <c r="W395" s="431"/>
    </row>
    <row r="396" spans="1:92" ht="33.75" customHeight="1" thickBot="1" x14ac:dyDescent="0.4">
      <c r="A396" s="1381" t="s">
        <v>298</v>
      </c>
      <c r="B396" s="1382"/>
      <c r="C396" s="1382"/>
      <c r="D396" s="1383"/>
      <c r="E396" s="1346">
        <f>VLOOKUP(B394,'Urbano.Piano inv. forn'!$D$86:$V$115,17,FALSE)</f>
        <v>0</v>
      </c>
      <c r="F396" s="1347"/>
      <c r="G396" s="1347"/>
      <c r="H396" s="1348"/>
      <c r="I396" s="104"/>
      <c r="J396" s="1381" t="s">
        <v>53</v>
      </c>
      <c r="K396" s="1384"/>
      <c r="L396" s="1382"/>
      <c r="M396" s="1346">
        <f>VLOOKUP(B394,'Urbano.Piano inv. forn'!$D$86:$V$115,19,FALSE)</f>
        <v>0</v>
      </c>
      <c r="N396" s="1348"/>
      <c r="O396" s="130"/>
      <c r="P396" s="773" t="s">
        <v>299</v>
      </c>
      <c r="Q396" s="135">
        <f>M396+E396</f>
        <v>0</v>
      </c>
      <c r="S396" s="774" t="s">
        <v>300</v>
      </c>
      <c r="T396" s="1171"/>
      <c r="U396" s="1173"/>
      <c r="V396" s="134"/>
      <c r="W396" s="431"/>
    </row>
    <row r="397" spans="1:92" ht="33.75" customHeight="1" thickBot="1" x14ac:dyDescent="0.4">
      <c r="A397" s="136"/>
      <c r="B397" s="137"/>
      <c r="C397" s="137"/>
      <c r="D397" s="137"/>
      <c r="E397" s="138"/>
      <c r="F397" s="138"/>
      <c r="G397" s="138"/>
      <c r="H397" s="138"/>
      <c r="I397" s="104"/>
      <c r="J397" s="115"/>
      <c r="K397" s="115"/>
      <c r="L397" s="115"/>
      <c r="M397" s="138"/>
      <c r="N397" s="138"/>
      <c r="O397" s="130"/>
      <c r="P397" s="113"/>
      <c r="Q397" s="130"/>
      <c r="S397" s="113"/>
      <c r="T397" s="114"/>
      <c r="U397" s="114"/>
      <c r="V397" s="134"/>
      <c r="W397" s="431"/>
    </row>
    <row r="398" spans="1:92" s="767" customFormat="1" ht="72" customHeight="1" x14ac:dyDescent="0.35">
      <c r="A398" s="1369" t="s">
        <v>301</v>
      </c>
      <c r="B398" s="1371" t="s">
        <v>302</v>
      </c>
      <c r="C398" s="1371" t="s">
        <v>303</v>
      </c>
      <c r="D398" s="764" t="s">
        <v>304</v>
      </c>
      <c r="E398" s="762" t="s">
        <v>305</v>
      </c>
      <c r="F398" s="764" t="s">
        <v>306</v>
      </c>
      <c r="G398" s="764" t="s">
        <v>307</v>
      </c>
      <c r="H398" s="765" t="s">
        <v>268</v>
      </c>
      <c r="I398" s="765" t="s">
        <v>308</v>
      </c>
      <c r="J398" s="765" t="s">
        <v>309</v>
      </c>
      <c r="K398" s="765" t="s">
        <v>818</v>
      </c>
      <c r="L398" s="765" t="s">
        <v>310</v>
      </c>
      <c r="M398" s="765" t="s">
        <v>311</v>
      </c>
      <c r="N398" s="765" t="s">
        <v>312</v>
      </c>
      <c r="O398" s="765" t="s">
        <v>313</v>
      </c>
      <c r="P398" s="765" t="s">
        <v>314</v>
      </c>
      <c r="Q398" s="765" t="s">
        <v>315</v>
      </c>
      <c r="R398" s="765" t="s">
        <v>316</v>
      </c>
      <c r="S398" s="765" t="s">
        <v>317</v>
      </c>
      <c r="T398" s="765" t="s">
        <v>819</v>
      </c>
      <c r="U398" s="766" t="s">
        <v>319</v>
      </c>
      <c r="V398" s="438"/>
      <c r="W398" s="166"/>
      <c r="X398" s="166"/>
      <c r="Y398" s="166"/>
      <c r="Z398" s="166"/>
      <c r="AA398" s="166"/>
      <c r="AB398" s="166"/>
      <c r="AC398" s="166"/>
      <c r="AD398" s="166"/>
      <c r="AE398" s="166"/>
      <c r="AF398" s="166"/>
      <c r="AG398" s="166"/>
      <c r="AH398" s="166"/>
      <c r="AI398" s="166"/>
      <c r="AJ398" s="166"/>
      <c r="AK398" s="166"/>
      <c r="AL398" s="166"/>
      <c r="AM398" s="166"/>
      <c r="AN398" s="166"/>
      <c r="AO398" s="166"/>
      <c r="AP398" s="166"/>
      <c r="AQ398" s="166"/>
      <c r="AR398" s="166"/>
      <c r="AS398" s="166"/>
      <c r="AT398" s="166"/>
      <c r="AU398" s="166"/>
      <c r="AV398" s="166"/>
      <c r="AW398" s="166"/>
      <c r="AX398" s="166"/>
      <c r="AY398" s="166"/>
      <c r="AZ398" s="166"/>
      <c r="BA398" s="166"/>
      <c r="BB398" s="166"/>
      <c r="BC398" s="166"/>
      <c r="BD398" s="166"/>
      <c r="BE398" s="166"/>
      <c r="BF398" s="166"/>
      <c r="BG398" s="166"/>
      <c r="BH398" s="166"/>
      <c r="BI398" s="166"/>
      <c r="BJ398" s="166"/>
      <c r="BK398" s="166"/>
      <c r="BL398" s="166"/>
      <c r="BM398" s="166"/>
      <c r="BN398" s="166"/>
      <c r="BO398" s="166"/>
      <c r="BP398" s="166"/>
      <c r="BQ398" s="166"/>
      <c r="BR398" s="166"/>
      <c r="BS398" s="166"/>
      <c r="BT398" s="166"/>
      <c r="BU398" s="166"/>
      <c r="BV398" s="166"/>
      <c r="BW398" s="166"/>
      <c r="BX398" s="166"/>
      <c r="BY398" s="166"/>
      <c r="BZ398" s="166"/>
      <c r="CA398" s="166"/>
      <c r="CB398" s="166"/>
      <c r="CC398" s="166"/>
      <c r="CD398" s="166"/>
      <c r="CE398" s="166"/>
      <c r="CF398" s="166"/>
      <c r="CG398" s="166"/>
      <c r="CH398" s="166"/>
      <c r="CI398" s="166"/>
      <c r="CJ398" s="166"/>
      <c r="CK398" s="166"/>
      <c r="CL398" s="166"/>
      <c r="CM398" s="166"/>
      <c r="CN398" s="166"/>
    </row>
    <row r="399" spans="1:92" s="767" customFormat="1" ht="28.5" customHeight="1" thickBot="1" x14ac:dyDescent="0.4">
      <c r="A399" s="1385"/>
      <c r="B399" s="1386"/>
      <c r="C399" s="1386"/>
      <c r="D399" s="763" t="s">
        <v>320</v>
      </c>
      <c r="E399" s="763" t="s">
        <v>321</v>
      </c>
      <c r="F399" s="763" t="s">
        <v>322</v>
      </c>
      <c r="G399" s="763" t="s">
        <v>322</v>
      </c>
      <c r="H399" s="763" t="s">
        <v>824</v>
      </c>
      <c r="I399" s="763" t="s">
        <v>29</v>
      </c>
      <c r="J399" s="763" t="s">
        <v>323</v>
      </c>
      <c r="K399" s="763" t="s">
        <v>324</v>
      </c>
      <c r="L399" s="763" t="s">
        <v>324</v>
      </c>
      <c r="M399" s="763" t="s">
        <v>325</v>
      </c>
      <c r="N399" s="763" t="s">
        <v>324</v>
      </c>
      <c r="O399" s="763" t="s">
        <v>326</v>
      </c>
      <c r="P399" s="763" t="s">
        <v>820</v>
      </c>
      <c r="Q399" s="763" t="s">
        <v>327</v>
      </c>
      <c r="R399" s="763" t="s">
        <v>328</v>
      </c>
      <c r="S399" s="763" t="s">
        <v>329</v>
      </c>
      <c r="T399" s="763" t="s">
        <v>329</v>
      </c>
      <c r="U399" s="768"/>
      <c r="V399" s="438"/>
      <c r="W399" s="166"/>
      <c r="X399" s="166"/>
      <c r="Y399" s="166"/>
      <c r="Z399" s="166"/>
      <c r="AA399" s="166"/>
      <c r="AB399" s="166"/>
      <c r="AC399" s="166"/>
      <c r="AD399" s="166"/>
      <c r="AE399" s="166"/>
      <c r="AF399" s="166"/>
      <c r="AG399" s="166"/>
      <c r="AH399" s="166"/>
      <c r="AI399" s="166"/>
      <c r="AJ399" s="166"/>
      <c r="AK399" s="166"/>
      <c r="AL399" s="166"/>
      <c r="AM399" s="166"/>
      <c r="AN399" s="166"/>
      <c r="AO399" s="166"/>
      <c r="AP399" s="166"/>
      <c r="AQ399" s="166"/>
      <c r="AR399" s="166"/>
      <c r="AS399" s="166"/>
      <c r="AT399" s="166"/>
      <c r="AU399" s="166"/>
      <c r="AV399" s="166"/>
      <c r="AW399" s="166"/>
      <c r="AX399" s="166"/>
      <c r="AY399" s="166"/>
      <c r="AZ399" s="166"/>
      <c r="BA399" s="166"/>
      <c r="BB399" s="166"/>
      <c r="BC399" s="166"/>
      <c r="BD399" s="166"/>
      <c r="BE399" s="166"/>
      <c r="BF399" s="166"/>
      <c r="BG399" s="166"/>
      <c r="BH399" s="166"/>
      <c r="BI399" s="166"/>
      <c r="BJ399" s="166"/>
      <c r="BK399" s="166"/>
      <c r="BL399" s="166"/>
      <c r="BM399" s="166"/>
      <c r="BN399" s="166"/>
      <c r="BO399" s="166"/>
      <c r="BP399" s="166"/>
      <c r="BQ399" s="166"/>
      <c r="BR399" s="166"/>
      <c r="BS399" s="166"/>
      <c r="BT399" s="166"/>
      <c r="BU399" s="166"/>
      <c r="BV399" s="166"/>
      <c r="BW399" s="166"/>
      <c r="BX399" s="166"/>
      <c r="BY399" s="166"/>
      <c r="BZ399" s="166"/>
      <c r="CA399" s="166"/>
      <c r="CB399" s="166"/>
      <c r="CC399" s="166"/>
      <c r="CD399" s="166"/>
      <c r="CE399" s="166"/>
      <c r="CF399" s="166"/>
      <c r="CG399" s="166"/>
      <c r="CH399" s="166"/>
      <c r="CI399" s="166"/>
      <c r="CJ399" s="166"/>
      <c r="CK399" s="166"/>
      <c r="CL399" s="166"/>
      <c r="CM399" s="166"/>
      <c r="CN399" s="166"/>
    </row>
    <row r="400" spans="1:92" ht="15" customHeight="1" x14ac:dyDescent="0.35">
      <c r="A400" s="1390" t="str">
        <f>B394</f>
        <v>urb. ibr_m.3</v>
      </c>
      <c r="B400" s="769">
        <v>1</v>
      </c>
      <c r="C400" s="185"/>
      <c r="D400" s="119"/>
      <c r="E400" s="119"/>
      <c r="F400" s="185"/>
      <c r="G400" s="440"/>
      <c r="H400" s="120"/>
      <c r="I400" s="441"/>
      <c r="J400" s="442"/>
      <c r="K400" s="442"/>
      <c r="L400" s="443"/>
      <c r="M400" s="441"/>
      <c r="N400" s="443"/>
      <c r="O400" s="148"/>
      <c r="P400" s="148"/>
      <c r="Q400" s="441"/>
      <c r="R400" s="441"/>
      <c r="S400" s="441"/>
      <c r="T400" s="441"/>
      <c r="U400" s="444"/>
      <c r="V400" s="437"/>
    </row>
    <row r="401" spans="1:23" x14ac:dyDescent="0.35">
      <c r="A401" s="1390"/>
      <c r="B401" s="770">
        <v>2</v>
      </c>
      <c r="C401" s="118"/>
      <c r="D401" s="112"/>
      <c r="E401" s="112"/>
      <c r="F401" s="118"/>
      <c r="G401" s="445"/>
      <c r="H401" s="118"/>
      <c r="I401" s="428"/>
      <c r="J401" s="446"/>
      <c r="K401" s="446"/>
      <c r="L401" s="447"/>
      <c r="M401" s="428"/>
      <c r="N401" s="447"/>
      <c r="O401" s="139"/>
      <c r="P401" s="139"/>
      <c r="Q401" s="428"/>
      <c r="R401" s="428" t="s">
        <v>330</v>
      </c>
      <c r="S401" s="428"/>
      <c r="T401" s="428"/>
      <c r="U401" s="448"/>
      <c r="V401" s="437"/>
    </row>
    <row r="402" spans="1:23" x14ac:dyDescent="0.35">
      <c r="A402" s="1390"/>
      <c r="B402" s="770">
        <v>3</v>
      </c>
      <c r="C402" s="118"/>
      <c r="D402" s="112"/>
      <c r="E402" s="112"/>
      <c r="F402" s="118"/>
      <c r="G402" s="445"/>
      <c r="H402" s="118"/>
      <c r="I402" s="428"/>
      <c r="J402" s="446"/>
      <c r="K402" s="446"/>
      <c r="L402" s="447"/>
      <c r="M402" s="428"/>
      <c r="N402" s="447"/>
      <c r="O402" s="139"/>
      <c r="P402" s="139"/>
      <c r="Q402" s="428"/>
      <c r="R402" s="428"/>
      <c r="S402" s="428"/>
      <c r="T402" s="428"/>
      <c r="U402" s="448"/>
      <c r="V402" s="437"/>
    </row>
    <row r="403" spans="1:23" x14ac:dyDescent="0.35">
      <c r="A403" s="1390"/>
      <c r="B403" s="770">
        <v>4</v>
      </c>
      <c r="C403" s="118"/>
      <c r="D403" s="112"/>
      <c r="E403" s="112"/>
      <c r="F403" s="118"/>
      <c r="G403" s="445"/>
      <c r="H403" s="118"/>
      <c r="I403" s="428"/>
      <c r="J403" s="446"/>
      <c r="K403" s="446"/>
      <c r="L403" s="447"/>
      <c r="M403" s="428"/>
      <c r="N403" s="447"/>
      <c r="O403" s="139"/>
      <c r="P403" s="139"/>
      <c r="Q403" s="428"/>
      <c r="R403" s="428"/>
      <c r="S403" s="428"/>
      <c r="T403" s="428"/>
      <c r="U403" s="448"/>
      <c r="V403" s="437"/>
    </row>
    <row r="404" spans="1:23" x14ac:dyDescent="0.35">
      <c r="A404" s="1390"/>
      <c r="B404" s="770">
        <v>5</v>
      </c>
      <c r="C404" s="118"/>
      <c r="D404" s="112"/>
      <c r="E404" s="112"/>
      <c r="F404" s="118"/>
      <c r="G404" s="445"/>
      <c r="H404" s="118"/>
      <c r="I404" s="428"/>
      <c r="J404" s="446"/>
      <c r="K404" s="446"/>
      <c r="L404" s="447"/>
      <c r="M404" s="428"/>
      <c r="N404" s="447"/>
      <c r="O404" s="139"/>
      <c r="P404" s="139"/>
      <c r="Q404" s="428"/>
      <c r="R404" s="428"/>
      <c r="S404" s="428"/>
      <c r="T404" s="428"/>
      <c r="U404" s="448"/>
      <c r="V404" s="437"/>
    </row>
    <row r="405" spans="1:23" x14ac:dyDescent="0.35">
      <c r="A405" s="1390"/>
      <c r="B405" s="770">
        <v>6</v>
      </c>
      <c r="C405" s="118"/>
      <c r="D405" s="112"/>
      <c r="E405" s="112"/>
      <c r="F405" s="118"/>
      <c r="G405" s="445"/>
      <c r="H405" s="118"/>
      <c r="I405" s="428"/>
      <c r="J405" s="446"/>
      <c r="K405" s="446"/>
      <c r="L405" s="447"/>
      <c r="M405" s="428"/>
      <c r="N405" s="447"/>
      <c r="O405" s="139"/>
      <c r="P405" s="139"/>
      <c r="Q405" s="428"/>
      <c r="R405" s="428"/>
      <c r="S405" s="428"/>
      <c r="T405" s="428"/>
      <c r="U405" s="448"/>
      <c r="V405" s="437"/>
    </row>
    <row r="406" spans="1:23" x14ac:dyDescent="0.35">
      <c r="A406" s="1390"/>
      <c r="B406" s="770">
        <v>7</v>
      </c>
      <c r="C406" s="118"/>
      <c r="D406" s="112"/>
      <c r="E406" s="112"/>
      <c r="F406" s="118"/>
      <c r="G406" s="445"/>
      <c r="H406" s="118"/>
      <c r="I406" s="428"/>
      <c r="J406" s="446"/>
      <c r="K406" s="446"/>
      <c r="L406" s="447"/>
      <c r="M406" s="428"/>
      <c r="N406" s="447"/>
      <c r="O406" s="139"/>
      <c r="P406" s="139"/>
      <c r="Q406" s="428"/>
      <c r="R406" s="428"/>
      <c r="S406" s="428"/>
      <c r="T406" s="428"/>
      <c r="U406" s="448"/>
      <c r="V406" s="437"/>
    </row>
    <row r="407" spans="1:23" x14ac:dyDescent="0.35">
      <c r="A407" s="1390"/>
      <c r="B407" s="770">
        <v>8</v>
      </c>
      <c r="C407" s="118"/>
      <c r="D407" s="112"/>
      <c r="E407" s="112"/>
      <c r="F407" s="118"/>
      <c r="G407" s="445"/>
      <c r="H407" s="118"/>
      <c r="I407" s="428"/>
      <c r="J407" s="446"/>
      <c r="K407" s="446"/>
      <c r="L407" s="447"/>
      <c r="M407" s="428"/>
      <c r="N407" s="447"/>
      <c r="O407" s="139"/>
      <c r="P407" s="139"/>
      <c r="Q407" s="428"/>
      <c r="R407" s="428"/>
      <c r="S407" s="428"/>
      <c r="T407" s="428"/>
      <c r="U407" s="448"/>
      <c r="V407" s="437"/>
    </row>
    <row r="408" spans="1:23" x14ac:dyDescent="0.35">
      <c r="A408" s="1390"/>
      <c r="B408" s="770">
        <v>9</v>
      </c>
      <c r="C408" s="118"/>
      <c r="D408" s="112"/>
      <c r="E408" s="112"/>
      <c r="F408" s="118"/>
      <c r="G408" s="445"/>
      <c r="H408" s="118"/>
      <c r="I408" s="428"/>
      <c r="J408" s="446"/>
      <c r="K408" s="446"/>
      <c r="L408" s="447"/>
      <c r="M408" s="428"/>
      <c r="N408" s="447"/>
      <c r="O408" s="139"/>
      <c r="P408" s="139"/>
      <c r="Q408" s="428"/>
      <c r="R408" s="428"/>
      <c r="S408" s="428"/>
      <c r="T408" s="428"/>
      <c r="U408" s="448"/>
      <c r="V408" s="437"/>
    </row>
    <row r="409" spans="1:23" ht="15" thickBot="1" x14ac:dyDescent="0.4">
      <c r="A409" s="1391"/>
      <c r="B409" s="771">
        <v>10</v>
      </c>
      <c r="C409" s="132"/>
      <c r="D409" s="131"/>
      <c r="E409" s="131"/>
      <c r="F409" s="132"/>
      <c r="G409" s="449"/>
      <c r="H409" s="132"/>
      <c r="I409" s="450"/>
      <c r="J409" s="451"/>
      <c r="K409" s="451"/>
      <c r="L409" s="452"/>
      <c r="M409" s="450"/>
      <c r="N409" s="452"/>
      <c r="O409" s="140"/>
      <c r="P409" s="140"/>
      <c r="Q409" s="450"/>
      <c r="R409" s="450"/>
      <c r="S409" s="450"/>
      <c r="T409" s="450"/>
      <c r="U409" s="453"/>
      <c r="V409" s="437"/>
    </row>
    <row r="410" spans="1:23" ht="25" thickBot="1" x14ac:dyDescent="0.4">
      <c r="A410" s="564"/>
      <c r="C410" s="565"/>
      <c r="D410" s="566"/>
      <c r="E410" s="424" t="s">
        <v>331</v>
      </c>
      <c r="F410" s="425">
        <f>COUNTA(F400:F409)</f>
        <v>0</v>
      </c>
      <c r="G410" s="426">
        <f>COUNTA(G400:G409)</f>
        <v>0</v>
      </c>
      <c r="H410" s="565"/>
      <c r="I410" s="431"/>
      <c r="J410" s="567"/>
      <c r="K410" s="567"/>
      <c r="L410" s="568"/>
      <c r="M410" s="1354" t="s">
        <v>563</v>
      </c>
      <c r="N410" s="1355"/>
      <c r="O410" s="747">
        <f>SUM(O400:O409)</f>
        <v>0</v>
      </c>
      <c r="P410" s="748">
        <f>SUM(P400:P409)</f>
        <v>0</v>
      </c>
      <c r="Q410" s="431"/>
      <c r="S410" s="113"/>
      <c r="T410" s="117"/>
      <c r="U410" s="531"/>
      <c r="V410" s="455"/>
      <c r="W410" s="454"/>
    </row>
    <row r="411" spans="1:23" ht="15" thickBot="1" x14ac:dyDescent="0.4">
      <c r="A411" s="456"/>
      <c r="B411" s="457"/>
      <c r="C411" s="407"/>
      <c r="D411" s="407"/>
      <c r="E411" s="407"/>
      <c r="F411" s="457"/>
      <c r="G411" s="407"/>
      <c r="H411" s="407"/>
      <c r="I411" s="457"/>
      <c r="J411" s="457"/>
      <c r="K411" s="457"/>
      <c r="L411" s="407"/>
      <c r="M411" s="407"/>
      <c r="N411" s="407"/>
      <c r="O411" s="407"/>
      <c r="P411" s="407"/>
      <c r="Q411" s="407"/>
      <c r="R411" s="407"/>
      <c r="S411" s="407"/>
      <c r="T411" s="458"/>
      <c r="U411" s="407"/>
      <c r="V411" s="459"/>
    </row>
    <row r="412" spans="1:23" ht="15" thickBot="1" x14ac:dyDescent="0.4">
      <c r="A412" s="432"/>
      <c r="B412" s="433"/>
      <c r="C412" s="434"/>
      <c r="D412" s="434"/>
      <c r="E412" s="434"/>
      <c r="F412" s="433"/>
      <c r="G412" s="434"/>
      <c r="H412" s="434"/>
      <c r="I412" s="433"/>
      <c r="J412" s="433"/>
      <c r="K412" s="433"/>
      <c r="L412" s="434"/>
      <c r="M412" s="434"/>
      <c r="N412" s="434"/>
      <c r="O412" s="434"/>
      <c r="P412" s="434"/>
      <c r="Q412" s="434"/>
      <c r="R412" s="434"/>
      <c r="S412" s="434"/>
      <c r="T412" s="434"/>
      <c r="U412" s="434"/>
      <c r="V412" s="435"/>
    </row>
    <row r="413" spans="1:23" ht="28.5" customHeight="1" thickBot="1" x14ac:dyDescent="0.4">
      <c r="A413" s="761" t="s">
        <v>9</v>
      </c>
      <c r="B413" s="1317" t="s">
        <v>654</v>
      </c>
      <c r="C413" s="1318"/>
      <c r="E413" s="1387" t="s">
        <v>294</v>
      </c>
      <c r="F413" s="1388"/>
      <c r="G413" s="1315">
        <f>VLOOKUP(B413,'Urbano.Piano inv. forn'!$D$86:$H$115,3,FALSE)</f>
        <v>0</v>
      </c>
      <c r="H413" s="1316"/>
      <c r="I413" s="104"/>
      <c r="J413" s="1387" t="s">
        <v>295</v>
      </c>
      <c r="K413" s="1389"/>
      <c r="L413" s="1388"/>
      <c r="M413" s="1315">
        <f>VLOOKUP(B413,'Urbano.Piano inv. forn'!$D$86:$H$115,4,FALSE)</f>
        <v>0</v>
      </c>
      <c r="N413" s="1316"/>
      <c r="P413" s="772" t="s">
        <v>296</v>
      </c>
      <c r="Q413" s="436"/>
      <c r="S413" s="774" t="s">
        <v>297</v>
      </c>
      <c r="T413" s="1171"/>
      <c r="U413" s="1173"/>
      <c r="V413" s="437"/>
    </row>
    <row r="414" spans="1:23" ht="13.5" customHeight="1" thickBot="1" x14ac:dyDescent="0.4">
      <c r="A414" s="133"/>
      <c r="B414" s="114"/>
      <c r="C414" s="114"/>
      <c r="E414" s="115"/>
      <c r="F414" s="115"/>
      <c r="G414" s="116"/>
      <c r="H414" s="116"/>
      <c r="I414" s="104"/>
      <c r="J414" s="115"/>
      <c r="K414" s="115"/>
      <c r="L414" s="115"/>
      <c r="M414" s="116"/>
      <c r="N414" s="116"/>
      <c r="P414" s="117"/>
      <c r="S414" s="113"/>
      <c r="T414" s="431"/>
      <c r="V414" s="134"/>
      <c r="W414" s="431"/>
    </row>
    <row r="415" spans="1:23" ht="33.75" customHeight="1" thickBot="1" x14ac:dyDescent="0.4">
      <c r="A415" s="1381" t="s">
        <v>298</v>
      </c>
      <c r="B415" s="1382"/>
      <c r="C415" s="1382"/>
      <c r="D415" s="1383"/>
      <c r="E415" s="1346">
        <f>VLOOKUP(B413,'Urbano.Piano inv. forn'!$D$86:$V$115,17,FALSE)</f>
        <v>0</v>
      </c>
      <c r="F415" s="1347"/>
      <c r="G415" s="1347"/>
      <c r="H415" s="1348"/>
      <c r="I415" s="104"/>
      <c r="J415" s="1381" t="s">
        <v>53</v>
      </c>
      <c r="K415" s="1384"/>
      <c r="L415" s="1382"/>
      <c r="M415" s="1346">
        <f>VLOOKUP(B413,'Urbano.Piano inv. forn'!$D$86:$V$115,19,FALSE)</f>
        <v>0</v>
      </c>
      <c r="N415" s="1348"/>
      <c r="O415" s="130"/>
      <c r="P415" s="773" t="s">
        <v>299</v>
      </c>
      <c r="Q415" s="135">
        <f>M415+E415</f>
        <v>0</v>
      </c>
      <c r="S415" s="774" t="s">
        <v>300</v>
      </c>
      <c r="T415" s="1171"/>
      <c r="U415" s="1173"/>
      <c r="V415" s="134"/>
      <c r="W415" s="431"/>
    </row>
    <row r="416" spans="1:23" ht="33.75" customHeight="1" thickBot="1" x14ac:dyDescent="0.4">
      <c r="A416" s="136"/>
      <c r="B416" s="137"/>
      <c r="C416" s="137"/>
      <c r="D416" s="137"/>
      <c r="E416" s="138"/>
      <c r="F416" s="138"/>
      <c r="G416" s="138"/>
      <c r="H416" s="138"/>
      <c r="I416" s="104"/>
      <c r="J416" s="115"/>
      <c r="K416" s="115"/>
      <c r="L416" s="115"/>
      <c r="M416" s="138"/>
      <c r="N416" s="138"/>
      <c r="O416" s="130"/>
      <c r="P416" s="113"/>
      <c r="Q416" s="130"/>
      <c r="S416" s="113"/>
      <c r="T416" s="114"/>
      <c r="U416" s="114"/>
      <c r="V416" s="134"/>
      <c r="W416" s="431"/>
    </row>
    <row r="417" spans="1:92" s="767" customFormat="1" ht="72" customHeight="1" x14ac:dyDescent="0.35">
      <c r="A417" s="1369" t="s">
        <v>301</v>
      </c>
      <c r="B417" s="1371" t="s">
        <v>302</v>
      </c>
      <c r="C417" s="1371" t="s">
        <v>303</v>
      </c>
      <c r="D417" s="764" t="s">
        <v>304</v>
      </c>
      <c r="E417" s="762" t="s">
        <v>305</v>
      </c>
      <c r="F417" s="764" t="s">
        <v>306</v>
      </c>
      <c r="G417" s="764" t="s">
        <v>307</v>
      </c>
      <c r="H417" s="765" t="s">
        <v>268</v>
      </c>
      <c r="I417" s="765" t="s">
        <v>308</v>
      </c>
      <c r="J417" s="765" t="s">
        <v>309</v>
      </c>
      <c r="K417" s="765" t="s">
        <v>818</v>
      </c>
      <c r="L417" s="765" t="s">
        <v>310</v>
      </c>
      <c r="M417" s="765" t="s">
        <v>311</v>
      </c>
      <c r="N417" s="765" t="s">
        <v>312</v>
      </c>
      <c r="O417" s="765" t="s">
        <v>313</v>
      </c>
      <c r="P417" s="765" t="s">
        <v>314</v>
      </c>
      <c r="Q417" s="765" t="s">
        <v>315</v>
      </c>
      <c r="R417" s="765" t="s">
        <v>316</v>
      </c>
      <c r="S417" s="765" t="s">
        <v>317</v>
      </c>
      <c r="T417" s="765" t="s">
        <v>819</v>
      </c>
      <c r="U417" s="766" t="s">
        <v>319</v>
      </c>
      <c r="V417" s="438"/>
      <c r="W417" s="166"/>
      <c r="X417" s="166"/>
      <c r="Y417" s="166"/>
      <c r="Z417" s="166"/>
      <c r="AA417" s="166"/>
      <c r="AB417" s="166"/>
      <c r="AC417" s="166"/>
      <c r="AD417" s="166"/>
      <c r="AE417" s="166"/>
      <c r="AF417" s="166"/>
      <c r="AG417" s="166"/>
      <c r="AH417" s="166"/>
      <c r="AI417" s="166"/>
      <c r="AJ417" s="166"/>
      <c r="AK417" s="166"/>
      <c r="AL417" s="166"/>
      <c r="AM417" s="166"/>
      <c r="AN417" s="166"/>
      <c r="AO417" s="166"/>
      <c r="AP417" s="166"/>
      <c r="AQ417" s="166"/>
      <c r="AR417" s="166"/>
      <c r="AS417" s="166"/>
      <c r="AT417" s="166"/>
      <c r="AU417" s="166"/>
      <c r="AV417" s="166"/>
      <c r="AW417" s="166"/>
      <c r="AX417" s="166"/>
      <c r="AY417" s="166"/>
      <c r="AZ417" s="166"/>
      <c r="BA417" s="166"/>
      <c r="BB417" s="166"/>
      <c r="BC417" s="166"/>
      <c r="BD417" s="166"/>
      <c r="BE417" s="166"/>
      <c r="BF417" s="166"/>
      <c r="BG417" s="166"/>
      <c r="BH417" s="166"/>
      <c r="BI417" s="166"/>
      <c r="BJ417" s="166"/>
      <c r="BK417" s="166"/>
      <c r="BL417" s="166"/>
      <c r="BM417" s="166"/>
      <c r="BN417" s="166"/>
      <c r="BO417" s="166"/>
      <c r="BP417" s="166"/>
      <c r="BQ417" s="166"/>
      <c r="BR417" s="166"/>
      <c r="BS417" s="166"/>
      <c r="BT417" s="166"/>
      <c r="BU417" s="166"/>
      <c r="BV417" s="166"/>
      <c r="BW417" s="166"/>
      <c r="BX417" s="166"/>
      <c r="BY417" s="166"/>
      <c r="BZ417" s="166"/>
      <c r="CA417" s="166"/>
      <c r="CB417" s="166"/>
      <c r="CC417" s="166"/>
      <c r="CD417" s="166"/>
      <c r="CE417" s="166"/>
      <c r="CF417" s="166"/>
      <c r="CG417" s="166"/>
      <c r="CH417" s="166"/>
      <c r="CI417" s="166"/>
      <c r="CJ417" s="166"/>
      <c r="CK417" s="166"/>
      <c r="CL417" s="166"/>
      <c r="CM417" s="166"/>
      <c r="CN417" s="166"/>
    </row>
    <row r="418" spans="1:92" s="767" customFormat="1" ht="28.5" customHeight="1" thickBot="1" x14ac:dyDescent="0.4">
      <c r="A418" s="1385"/>
      <c r="B418" s="1386"/>
      <c r="C418" s="1386"/>
      <c r="D418" s="763" t="s">
        <v>320</v>
      </c>
      <c r="E418" s="763" t="s">
        <v>321</v>
      </c>
      <c r="F418" s="763" t="s">
        <v>322</v>
      </c>
      <c r="G418" s="763" t="s">
        <v>322</v>
      </c>
      <c r="H418" s="763" t="s">
        <v>824</v>
      </c>
      <c r="I418" s="763" t="s">
        <v>29</v>
      </c>
      <c r="J418" s="763" t="s">
        <v>323</v>
      </c>
      <c r="K418" s="763" t="s">
        <v>324</v>
      </c>
      <c r="L418" s="763" t="s">
        <v>324</v>
      </c>
      <c r="M418" s="763" t="s">
        <v>325</v>
      </c>
      <c r="N418" s="763" t="s">
        <v>324</v>
      </c>
      <c r="O418" s="763" t="s">
        <v>326</v>
      </c>
      <c r="P418" s="763" t="s">
        <v>820</v>
      </c>
      <c r="Q418" s="763" t="s">
        <v>327</v>
      </c>
      <c r="R418" s="763" t="s">
        <v>328</v>
      </c>
      <c r="S418" s="763" t="s">
        <v>329</v>
      </c>
      <c r="T418" s="763" t="s">
        <v>329</v>
      </c>
      <c r="U418" s="768"/>
      <c r="V418" s="438"/>
      <c r="W418" s="166"/>
      <c r="X418" s="166"/>
      <c r="Y418" s="166"/>
      <c r="Z418" s="166"/>
      <c r="AA418" s="166"/>
      <c r="AB418" s="166"/>
      <c r="AC418" s="166"/>
      <c r="AD418" s="166"/>
      <c r="AE418" s="166"/>
      <c r="AF418" s="166"/>
      <c r="AG418" s="166"/>
      <c r="AH418" s="166"/>
      <c r="AI418" s="166"/>
      <c r="AJ418" s="166"/>
      <c r="AK418" s="166"/>
      <c r="AL418" s="166"/>
      <c r="AM418" s="166"/>
      <c r="AN418" s="166"/>
      <c r="AO418" s="166"/>
      <c r="AP418" s="166"/>
      <c r="AQ418" s="166"/>
      <c r="AR418" s="166"/>
      <c r="AS418" s="166"/>
      <c r="AT418" s="166"/>
      <c r="AU418" s="166"/>
      <c r="AV418" s="166"/>
      <c r="AW418" s="166"/>
      <c r="AX418" s="166"/>
      <c r="AY418" s="166"/>
      <c r="AZ418" s="166"/>
      <c r="BA418" s="166"/>
      <c r="BB418" s="166"/>
      <c r="BC418" s="166"/>
      <c r="BD418" s="166"/>
      <c r="BE418" s="166"/>
      <c r="BF418" s="166"/>
      <c r="BG418" s="166"/>
      <c r="BH418" s="166"/>
      <c r="BI418" s="166"/>
      <c r="BJ418" s="166"/>
      <c r="BK418" s="166"/>
      <c r="BL418" s="166"/>
      <c r="BM418" s="166"/>
      <c r="BN418" s="166"/>
      <c r="BO418" s="166"/>
      <c r="BP418" s="166"/>
      <c r="BQ418" s="166"/>
      <c r="BR418" s="166"/>
      <c r="BS418" s="166"/>
      <c r="BT418" s="166"/>
      <c r="BU418" s="166"/>
      <c r="BV418" s="166"/>
      <c r="BW418" s="166"/>
      <c r="BX418" s="166"/>
      <c r="BY418" s="166"/>
      <c r="BZ418" s="166"/>
      <c r="CA418" s="166"/>
      <c r="CB418" s="166"/>
      <c r="CC418" s="166"/>
      <c r="CD418" s="166"/>
      <c r="CE418" s="166"/>
      <c r="CF418" s="166"/>
      <c r="CG418" s="166"/>
      <c r="CH418" s="166"/>
      <c r="CI418" s="166"/>
      <c r="CJ418" s="166"/>
      <c r="CK418" s="166"/>
      <c r="CL418" s="166"/>
      <c r="CM418" s="166"/>
      <c r="CN418" s="166"/>
    </row>
    <row r="419" spans="1:92" ht="15" customHeight="1" x14ac:dyDescent="0.35">
      <c r="A419" s="1390" t="str">
        <f>B413</f>
        <v>urb. ibr_m.3</v>
      </c>
      <c r="B419" s="769">
        <v>1</v>
      </c>
      <c r="C419" s="185"/>
      <c r="D419" s="119"/>
      <c r="E419" s="119"/>
      <c r="F419" s="185"/>
      <c r="G419" s="440"/>
      <c r="H419" s="120"/>
      <c r="I419" s="441"/>
      <c r="J419" s="442"/>
      <c r="K419" s="442"/>
      <c r="L419" s="443"/>
      <c r="M419" s="441"/>
      <c r="N419" s="443"/>
      <c r="O419" s="148"/>
      <c r="P419" s="148"/>
      <c r="Q419" s="441"/>
      <c r="R419" s="441"/>
      <c r="S419" s="441"/>
      <c r="T419" s="441"/>
      <c r="U419" s="444"/>
      <c r="V419" s="437"/>
    </row>
    <row r="420" spans="1:92" x14ac:dyDescent="0.35">
      <c r="A420" s="1390"/>
      <c r="B420" s="770">
        <v>2</v>
      </c>
      <c r="C420" s="118"/>
      <c r="D420" s="112"/>
      <c r="E420" s="112"/>
      <c r="F420" s="118"/>
      <c r="G420" s="445"/>
      <c r="H420" s="118"/>
      <c r="I420" s="428"/>
      <c r="J420" s="446"/>
      <c r="K420" s="446"/>
      <c r="L420" s="447"/>
      <c r="M420" s="428"/>
      <c r="N420" s="447"/>
      <c r="O420" s="139"/>
      <c r="P420" s="139"/>
      <c r="Q420" s="428"/>
      <c r="R420" s="428" t="s">
        <v>330</v>
      </c>
      <c r="S420" s="428"/>
      <c r="T420" s="428"/>
      <c r="U420" s="448"/>
      <c r="V420" s="437"/>
    </row>
    <row r="421" spans="1:92" x14ac:dyDescent="0.35">
      <c r="A421" s="1390"/>
      <c r="B421" s="770">
        <v>3</v>
      </c>
      <c r="C421" s="118"/>
      <c r="D421" s="112"/>
      <c r="E421" s="112"/>
      <c r="F421" s="118"/>
      <c r="G421" s="445"/>
      <c r="H421" s="118"/>
      <c r="I421" s="428"/>
      <c r="J421" s="446"/>
      <c r="K421" s="446"/>
      <c r="L421" s="447"/>
      <c r="M421" s="428"/>
      <c r="N421" s="447"/>
      <c r="O421" s="139"/>
      <c r="P421" s="139"/>
      <c r="Q421" s="428"/>
      <c r="R421" s="428"/>
      <c r="S421" s="428"/>
      <c r="T421" s="428"/>
      <c r="U421" s="448"/>
      <c r="V421" s="437"/>
    </row>
    <row r="422" spans="1:92" x14ac:dyDescent="0.35">
      <c r="A422" s="1390"/>
      <c r="B422" s="770">
        <v>4</v>
      </c>
      <c r="C422" s="118"/>
      <c r="D422" s="112"/>
      <c r="E422" s="112"/>
      <c r="F422" s="118"/>
      <c r="G422" s="445"/>
      <c r="H422" s="118"/>
      <c r="I422" s="428"/>
      <c r="J422" s="446"/>
      <c r="K422" s="446"/>
      <c r="L422" s="447"/>
      <c r="M422" s="428"/>
      <c r="N422" s="447"/>
      <c r="O422" s="139"/>
      <c r="P422" s="139"/>
      <c r="Q422" s="428"/>
      <c r="R422" s="428"/>
      <c r="S422" s="428"/>
      <c r="T422" s="428"/>
      <c r="U422" s="448"/>
      <c r="V422" s="437"/>
    </row>
    <row r="423" spans="1:92" x14ac:dyDescent="0.35">
      <c r="A423" s="1390"/>
      <c r="B423" s="770">
        <v>5</v>
      </c>
      <c r="C423" s="118"/>
      <c r="D423" s="112"/>
      <c r="E423" s="112"/>
      <c r="F423" s="118"/>
      <c r="G423" s="445"/>
      <c r="H423" s="118"/>
      <c r="I423" s="428"/>
      <c r="J423" s="446"/>
      <c r="K423" s="446"/>
      <c r="L423" s="447"/>
      <c r="M423" s="428"/>
      <c r="N423" s="447"/>
      <c r="O423" s="139"/>
      <c r="P423" s="139"/>
      <c r="Q423" s="428"/>
      <c r="R423" s="428"/>
      <c r="S423" s="428"/>
      <c r="T423" s="428"/>
      <c r="U423" s="448"/>
      <c r="V423" s="437"/>
    </row>
    <row r="424" spans="1:92" x14ac:dyDescent="0.35">
      <c r="A424" s="1390"/>
      <c r="B424" s="770">
        <v>6</v>
      </c>
      <c r="C424" s="118"/>
      <c r="D424" s="112"/>
      <c r="E424" s="112"/>
      <c r="F424" s="118"/>
      <c r="G424" s="445"/>
      <c r="H424" s="118"/>
      <c r="I424" s="428"/>
      <c r="J424" s="446"/>
      <c r="K424" s="446"/>
      <c r="L424" s="447"/>
      <c r="M424" s="428"/>
      <c r="N424" s="447"/>
      <c r="O424" s="139"/>
      <c r="P424" s="139"/>
      <c r="Q424" s="428"/>
      <c r="R424" s="428"/>
      <c r="S424" s="428"/>
      <c r="T424" s="428"/>
      <c r="U424" s="448"/>
      <c r="V424" s="437"/>
    </row>
    <row r="425" spans="1:92" x14ac:dyDescent="0.35">
      <c r="A425" s="1390"/>
      <c r="B425" s="770">
        <v>7</v>
      </c>
      <c r="C425" s="118"/>
      <c r="D425" s="112"/>
      <c r="E425" s="112"/>
      <c r="F425" s="118"/>
      <c r="G425" s="445"/>
      <c r="H425" s="118"/>
      <c r="I425" s="428"/>
      <c r="J425" s="446"/>
      <c r="K425" s="446"/>
      <c r="L425" s="447"/>
      <c r="M425" s="428"/>
      <c r="N425" s="447"/>
      <c r="O425" s="139"/>
      <c r="P425" s="139"/>
      <c r="Q425" s="428"/>
      <c r="R425" s="428"/>
      <c r="S425" s="428"/>
      <c r="T425" s="428"/>
      <c r="U425" s="448"/>
      <c r="V425" s="437"/>
    </row>
    <row r="426" spans="1:92" x14ac:dyDescent="0.35">
      <c r="A426" s="1390"/>
      <c r="B426" s="770">
        <v>8</v>
      </c>
      <c r="C426" s="118"/>
      <c r="D426" s="112"/>
      <c r="E426" s="112"/>
      <c r="F426" s="118"/>
      <c r="G426" s="445"/>
      <c r="H426" s="118"/>
      <c r="I426" s="428"/>
      <c r="J426" s="446"/>
      <c r="K426" s="446"/>
      <c r="L426" s="447"/>
      <c r="M426" s="428"/>
      <c r="N426" s="447"/>
      <c r="O426" s="139"/>
      <c r="P426" s="139"/>
      <c r="Q426" s="428"/>
      <c r="R426" s="428"/>
      <c r="S426" s="428"/>
      <c r="T426" s="428"/>
      <c r="U426" s="448"/>
      <c r="V426" s="437"/>
    </row>
    <row r="427" spans="1:92" x14ac:dyDescent="0.35">
      <c r="A427" s="1390"/>
      <c r="B427" s="770">
        <v>9</v>
      </c>
      <c r="C427" s="118"/>
      <c r="D427" s="112"/>
      <c r="E427" s="112"/>
      <c r="F427" s="118"/>
      <c r="G427" s="445"/>
      <c r="H427" s="118"/>
      <c r="I427" s="428"/>
      <c r="J427" s="446"/>
      <c r="K427" s="446"/>
      <c r="L427" s="447"/>
      <c r="M427" s="428"/>
      <c r="N427" s="447"/>
      <c r="O427" s="139"/>
      <c r="P427" s="139"/>
      <c r="Q427" s="428"/>
      <c r="R427" s="428"/>
      <c r="S427" s="428"/>
      <c r="T427" s="428"/>
      <c r="U427" s="448"/>
      <c r="V427" s="437"/>
    </row>
    <row r="428" spans="1:92" ht="15" thickBot="1" x14ac:dyDescent="0.4">
      <c r="A428" s="1391"/>
      <c r="B428" s="771">
        <v>10</v>
      </c>
      <c r="C428" s="132"/>
      <c r="D428" s="131"/>
      <c r="E428" s="131"/>
      <c r="F428" s="132"/>
      <c r="G428" s="449"/>
      <c r="H428" s="132"/>
      <c r="I428" s="450"/>
      <c r="J428" s="451"/>
      <c r="K428" s="451"/>
      <c r="L428" s="452"/>
      <c r="M428" s="450"/>
      <c r="N428" s="452"/>
      <c r="O428" s="140"/>
      <c r="P428" s="140"/>
      <c r="Q428" s="450"/>
      <c r="R428" s="450"/>
      <c r="S428" s="450"/>
      <c r="T428" s="450"/>
      <c r="U428" s="453"/>
      <c r="V428" s="437"/>
    </row>
    <row r="429" spans="1:92" ht="25" thickBot="1" x14ac:dyDescent="0.4">
      <c r="A429" s="564"/>
      <c r="C429" s="565"/>
      <c r="D429" s="566"/>
      <c r="E429" s="424" t="s">
        <v>331</v>
      </c>
      <c r="F429" s="425">
        <f>COUNTA(F419:F428)</f>
        <v>0</v>
      </c>
      <c r="G429" s="426">
        <f>COUNTA(G419:G428)</f>
        <v>0</v>
      </c>
      <c r="H429" s="565"/>
      <c r="I429" s="431"/>
      <c r="J429" s="567"/>
      <c r="K429" s="567"/>
      <c r="L429" s="568"/>
      <c r="M429" s="1354" t="s">
        <v>563</v>
      </c>
      <c r="N429" s="1355"/>
      <c r="O429" s="747">
        <f>SUM(O419:O428)</f>
        <v>0</v>
      </c>
      <c r="P429" s="748">
        <f>SUM(P419:P428)</f>
        <v>0</v>
      </c>
      <c r="Q429" s="431"/>
      <c r="S429" s="113"/>
      <c r="T429" s="117"/>
      <c r="U429" s="531"/>
      <c r="V429" s="455"/>
      <c r="W429" s="454"/>
    </row>
    <row r="430" spans="1:92" ht="15" thickBot="1" x14ac:dyDescent="0.4">
      <c r="A430" s="456"/>
      <c r="B430" s="457"/>
      <c r="C430" s="407"/>
      <c r="D430" s="407"/>
      <c r="E430" s="407"/>
      <c r="F430" s="457"/>
      <c r="G430" s="407"/>
      <c r="H430" s="407"/>
      <c r="I430" s="457"/>
      <c r="J430" s="457"/>
      <c r="K430" s="457"/>
      <c r="L430" s="407"/>
      <c r="M430" s="407"/>
      <c r="N430" s="407"/>
      <c r="O430" s="407"/>
      <c r="P430" s="407"/>
      <c r="Q430" s="407"/>
      <c r="R430" s="407"/>
      <c r="S430" s="407"/>
      <c r="T430" s="458"/>
      <c r="U430" s="407"/>
      <c r="V430" s="459"/>
    </row>
    <row r="431" spans="1:92" ht="15.65" customHeight="1" thickBot="1" x14ac:dyDescent="0.4">
      <c r="A431" s="432"/>
      <c r="B431" s="433"/>
      <c r="C431" s="434"/>
      <c r="D431" s="434"/>
      <c r="E431" s="434"/>
      <c r="F431" s="433"/>
      <c r="G431" s="434"/>
      <c r="H431" s="434"/>
      <c r="I431" s="433"/>
      <c r="J431" s="433"/>
      <c r="K431" s="433"/>
      <c r="L431" s="434"/>
      <c r="M431" s="434"/>
      <c r="N431" s="434"/>
      <c r="O431" s="434"/>
      <c r="P431" s="434"/>
      <c r="Q431" s="434"/>
      <c r="R431" s="434"/>
      <c r="S431" s="434"/>
      <c r="T431" s="434"/>
      <c r="U431" s="434"/>
      <c r="V431" s="435"/>
    </row>
    <row r="432" spans="1:92" ht="28.5" customHeight="1" thickBot="1" x14ac:dyDescent="0.4">
      <c r="A432" s="761" t="s">
        <v>9</v>
      </c>
      <c r="B432" s="1317" t="s">
        <v>654</v>
      </c>
      <c r="C432" s="1318"/>
      <c r="E432" s="1387" t="s">
        <v>294</v>
      </c>
      <c r="F432" s="1388"/>
      <c r="G432" s="1315">
        <f>VLOOKUP(B432,'Urbano.Piano inv. forn'!$D$86:$H$115,3,FALSE)</f>
        <v>0</v>
      </c>
      <c r="H432" s="1316"/>
      <c r="I432" s="104"/>
      <c r="J432" s="1387" t="s">
        <v>295</v>
      </c>
      <c r="K432" s="1389"/>
      <c r="L432" s="1388"/>
      <c r="M432" s="1315">
        <f>VLOOKUP(B432,'Urbano.Piano inv. forn'!$D$86:$H$115,4,FALSE)</f>
        <v>0</v>
      </c>
      <c r="N432" s="1316"/>
      <c r="P432" s="772" t="s">
        <v>296</v>
      </c>
      <c r="Q432" s="436"/>
      <c r="S432" s="774" t="s">
        <v>297</v>
      </c>
      <c r="T432" s="1171"/>
      <c r="U432" s="1173"/>
      <c r="V432" s="437"/>
    </row>
    <row r="433" spans="1:92" ht="13.5" customHeight="1" thickBot="1" x14ac:dyDescent="0.4">
      <c r="A433" s="133"/>
      <c r="B433" s="114"/>
      <c r="C433" s="114"/>
      <c r="E433" s="115"/>
      <c r="F433" s="115"/>
      <c r="G433" s="116"/>
      <c r="H433" s="116"/>
      <c r="I433" s="104"/>
      <c r="J433" s="115"/>
      <c r="K433" s="115"/>
      <c r="L433" s="115"/>
      <c r="M433" s="116"/>
      <c r="N433" s="116"/>
      <c r="P433" s="117"/>
      <c r="S433" s="113"/>
      <c r="T433" s="431"/>
      <c r="V433" s="134"/>
      <c r="W433" s="431"/>
    </row>
    <row r="434" spans="1:92" ht="33.75" customHeight="1" thickBot="1" x14ac:dyDescent="0.4">
      <c r="A434" s="1381" t="s">
        <v>298</v>
      </c>
      <c r="B434" s="1382"/>
      <c r="C434" s="1382"/>
      <c r="D434" s="1383"/>
      <c r="E434" s="1346">
        <f>VLOOKUP(B432,'Urbano.Piano inv. forn'!$D$86:$V$115,17,FALSE)</f>
        <v>0</v>
      </c>
      <c r="F434" s="1347"/>
      <c r="G434" s="1347"/>
      <c r="H434" s="1348"/>
      <c r="I434" s="104"/>
      <c r="J434" s="1381" t="s">
        <v>53</v>
      </c>
      <c r="K434" s="1384"/>
      <c r="L434" s="1382"/>
      <c r="M434" s="1346">
        <f>VLOOKUP(B432,'Urbano.Piano inv. forn'!$D$86:$V$115,19,FALSE)</f>
        <v>0</v>
      </c>
      <c r="N434" s="1348"/>
      <c r="O434" s="130"/>
      <c r="P434" s="773" t="s">
        <v>299</v>
      </c>
      <c r="Q434" s="135">
        <f>M434+E434</f>
        <v>0</v>
      </c>
      <c r="S434" s="774" t="s">
        <v>300</v>
      </c>
      <c r="T434" s="1171"/>
      <c r="U434" s="1173"/>
      <c r="V434" s="134"/>
      <c r="W434" s="431"/>
    </row>
    <row r="435" spans="1:92" ht="33.75" customHeight="1" thickBot="1" x14ac:dyDescent="0.4">
      <c r="A435" s="136"/>
      <c r="B435" s="137"/>
      <c r="C435" s="137"/>
      <c r="D435" s="137"/>
      <c r="E435" s="138"/>
      <c r="F435" s="138"/>
      <c r="G435" s="138"/>
      <c r="H435" s="138"/>
      <c r="I435" s="104"/>
      <c r="J435" s="115"/>
      <c r="K435" s="115"/>
      <c r="L435" s="115"/>
      <c r="M435" s="138"/>
      <c r="N435" s="138"/>
      <c r="O435" s="130"/>
      <c r="P435" s="113"/>
      <c r="Q435" s="130"/>
      <c r="S435" s="113"/>
      <c r="T435" s="114"/>
      <c r="U435" s="114"/>
      <c r="V435" s="134"/>
      <c r="W435" s="431"/>
    </row>
    <row r="436" spans="1:92" s="767" customFormat="1" ht="72" customHeight="1" x14ac:dyDescent="0.35">
      <c r="A436" s="1369" t="s">
        <v>301</v>
      </c>
      <c r="B436" s="1371" t="s">
        <v>302</v>
      </c>
      <c r="C436" s="1371" t="s">
        <v>303</v>
      </c>
      <c r="D436" s="764" t="s">
        <v>304</v>
      </c>
      <c r="E436" s="762" t="s">
        <v>305</v>
      </c>
      <c r="F436" s="764" t="s">
        <v>306</v>
      </c>
      <c r="G436" s="764" t="s">
        <v>307</v>
      </c>
      <c r="H436" s="765" t="s">
        <v>268</v>
      </c>
      <c r="I436" s="765" t="s">
        <v>308</v>
      </c>
      <c r="J436" s="765" t="s">
        <v>309</v>
      </c>
      <c r="K436" s="765" t="s">
        <v>818</v>
      </c>
      <c r="L436" s="765" t="s">
        <v>310</v>
      </c>
      <c r="M436" s="765" t="s">
        <v>311</v>
      </c>
      <c r="N436" s="765" t="s">
        <v>312</v>
      </c>
      <c r="O436" s="765" t="s">
        <v>313</v>
      </c>
      <c r="P436" s="765" t="s">
        <v>314</v>
      </c>
      <c r="Q436" s="765" t="s">
        <v>315</v>
      </c>
      <c r="R436" s="765" t="s">
        <v>316</v>
      </c>
      <c r="S436" s="765" t="s">
        <v>317</v>
      </c>
      <c r="T436" s="765" t="s">
        <v>819</v>
      </c>
      <c r="U436" s="766" t="s">
        <v>319</v>
      </c>
      <c r="V436" s="438"/>
      <c r="W436" s="166"/>
      <c r="X436" s="166"/>
      <c r="Y436" s="166"/>
      <c r="Z436" s="166"/>
      <c r="AA436" s="166"/>
      <c r="AB436" s="166"/>
      <c r="AC436" s="166"/>
      <c r="AD436" s="166"/>
      <c r="AE436" s="166"/>
      <c r="AF436" s="166"/>
      <c r="AG436" s="166"/>
      <c r="AH436" s="166"/>
      <c r="AI436" s="166"/>
      <c r="AJ436" s="166"/>
      <c r="AK436" s="166"/>
      <c r="AL436" s="166"/>
      <c r="AM436" s="166"/>
      <c r="AN436" s="166"/>
      <c r="AO436" s="166"/>
      <c r="AP436" s="166"/>
      <c r="AQ436" s="166"/>
      <c r="AR436" s="166"/>
      <c r="AS436" s="166"/>
      <c r="AT436" s="166"/>
      <c r="AU436" s="166"/>
      <c r="AV436" s="166"/>
      <c r="AW436" s="166"/>
      <c r="AX436" s="166"/>
      <c r="AY436" s="166"/>
      <c r="AZ436" s="166"/>
      <c r="BA436" s="166"/>
      <c r="BB436" s="166"/>
      <c r="BC436" s="166"/>
      <c r="BD436" s="166"/>
      <c r="BE436" s="166"/>
      <c r="BF436" s="166"/>
      <c r="BG436" s="166"/>
      <c r="BH436" s="166"/>
      <c r="BI436" s="166"/>
      <c r="BJ436" s="166"/>
      <c r="BK436" s="166"/>
      <c r="BL436" s="166"/>
      <c r="BM436" s="166"/>
      <c r="BN436" s="166"/>
      <c r="BO436" s="166"/>
      <c r="BP436" s="166"/>
      <c r="BQ436" s="166"/>
      <c r="BR436" s="166"/>
      <c r="BS436" s="166"/>
      <c r="BT436" s="166"/>
      <c r="BU436" s="166"/>
      <c r="BV436" s="166"/>
      <c r="BW436" s="166"/>
      <c r="BX436" s="166"/>
      <c r="BY436" s="166"/>
      <c r="BZ436" s="166"/>
      <c r="CA436" s="166"/>
      <c r="CB436" s="166"/>
      <c r="CC436" s="166"/>
      <c r="CD436" s="166"/>
      <c r="CE436" s="166"/>
      <c r="CF436" s="166"/>
      <c r="CG436" s="166"/>
      <c r="CH436" s="166"/>
      <c r="CI436" s="166"/>
      <c r="CJ436" s="166"/>
      <c r="CK436" s="166"/>
      <c r="CL436" s="166"/>
      <c r="CM436" s="166"/>
      <c r="CN436" s="166"/>
    </row>
    <row r="437" spans="1:92" s="767" customFormat="1" ht="28.5" customHeight="1" thickBot="1" x14ac:dyDescent="0.4">
      <c r="A437" s="1385"/>
      <c r="B437" s="1386"/>
      <c r="C437" s="1386"/>
      <c r="D437" s="763" t="s">
        <v>320</v>
      </c>
      <c r="E437" s="763" t="s">
        <v>321</v>
      </c>
      <c r="F437" s="763" t="s">
        <v>322</v>
      </c>
      <c r="G437" s="763" t="s">
        <v>322</v>
      </c>
      <c r="H437" s="763" t="s">
        <v>824</v>
      </c>
      <c r="I437" s="763" t="s">
        <v>29</v>
      </c>
      <c r="J437" s="763" t="s">
        <v>323</v>
      </c>
      <c r="K437" s="763" t="s">
        <v>324</v>
      </c>
      <c r="L437" s="763" t="s">
        <v>324</v>
      </c>
      <c r="M437" s="763" t="s">
        <v>325</v>
      </c>
      <c r="N437" s="763" t="s">
        <v>324</v>
      </c>
      <c r="O437" s="763" t="s">
        <v>326</v>
      </c>
      <c r="P437" s="763" t="s">
        <v>820</v>
      </c>
      <c r="Q437" s="763" t="s">
        <v>327</v>
      </c>
      <c r="R437" s="763" t="s">
        <v>328</v>
      </c>
      <c r="S437" s="763" t="s">
        <v>329</v>
      </c>
      <c r="T437" s="763" t="s">
        <v>329</v>
      </c>
      <c r="U437" s="768"/>
      <c r="V437" s="438"/>
      <c r="W437" s="166"/>
      <c r="X437" s="166"/>
      <c r="Y437" s="166"/>
      <c r="Z437" s="166"/>
      <c r="AA437" s="166"/>
      <c r="AB437" s="166"/>
      <c r="AC437" s="166"/>
      <c r="AD437" s="166"/>
      <c r="AE437" s="166"/>
      <c r="AF437" s="166"/>
      <c r="AG437" s="166"/>
      <c r="AH437" s="166"/>
      <c r="AI437" s="166"/>
      <c r="AJ437" s="166"/>
      <c r="AK437" s="166"/>
      <c r="AL437" s="166"/>
      <c r="AM437" s="166"/>
      <c r="AN437" s="166"/>
      <c r="AO437" s="166"/>
      <c r="AP437" s="166"/>
      <c r="AQ437" s="166"/>
      <c r="AR437" s="166"/>
      <c r="AS437" s="166"/>
      <c r="AT437" s="166"/>
      <c r="AU437" s="166"/>
      <c r="AV437" s="166"/>
      <c r="AW437" s="166"/>
      <c r="AX437" s="166"/>
      <c r="AY437" s="166"/>
      <c r="AZ437" s="166"/>
      <c r="BA437" s="166"/>
      <c r="BB437" s="166"/>
      <c r="BC437" s="166"/>
      <c r="BD437" s="166"/>
      <c r="BE437" s="166"/>
      <c r="BF437" s="166"/>
      <c r="BG437" s="166"/>
      <c r="BH437" s="166"/>
      <c r="BI437" s="166"/>
      <c r="BJ437" s="166"/>
      <c r="BK437" s="166"/>
      <c r="BL437" s="166"/>
      <c r="BM437" s="166"/>
      <c r="BN437" s="166"/>
      <c r="BO437" s="166"/>
      <c r="BP437" s="166"/>
      <c r="BQ437" s="166"/>
      <c r="BR437" s="166"/>
      <c r="BS437" s="166"/>
      <c r="BT437" s="166"/>
      <c r="BU437" s="166"/>
      <c r="BV437" s="166"/>
      <c r="BW437" s="166"/>
      <c r="BX437" s="166"/>
      <c r="BY437" s="166"/>
      <c r="BZ437" s="166"/>
      <c r="CA437" s="166"/>
      <c r="CB437" s="166"/>
      <c r="CC437" s="166"/>
      <c r="CD437" s="166"/>
      <c r="CE437" s="166"/>
      <c r="CF437" s="166"/>
      <c r="CG437" s="166"/>
      <c r="CH437" s="166"/>
      <c r="CI437" s="166"/>
      <c r="CJ437" s="166"/>
      <c r="CK437" s="166"/>
      <c r="CL437" s="166"/>
      <c r="CM437" s="166"/>
      <c r="CN437" s="166"/>
    </row>
    <row r="438" spans="1:92" ht="15" customHeight="1" x14ac:dyDescent="0.35">
      <c r="A438" s="1390" t="str">
        <f>B432</f>
        <v>urb. ibr_m.3</v>
      </c>
      <c r="B438" s="769">
        <v>1</v>
      </c>
      <c r="C438" s="185"/>
      <c r="D438" s="119"/>
      <c r="E438" s="119"/>
      <c r="F438" s="185"/>
      <c r="G438" s="440"/>
      <c r="H438" s="120"/>
      <c r="I438" s="441"/>
      <c r="J438" s="442"/>
      <c r="K438" s="442"/>
      <c r="L438" s="443"/>
      <c r="M438" s="441"/>
      <c r="N438" s="443"/>
      <c r="O438" s="148"/>
      <c r="P438" s="148"/>
      <c r="Q438" s="441"/>
      <c r="R438" s="441"/>
      <c r="S438" s="441"/>
      <c r="T438" s="441"/>
      <c r="U438" s="444"/>
      <c r="V438" s="437"/>
    </row>
    <row r="439" spans="1:92" x14ac:dyDescent="0.35">
      <c r="A439" s="1390"/>
      <c r="B439" s="770">
        <v>2</v>
      </c>
      <c r="C439" s="118"/>
      <c r="D439" s="112"/>
      <c r="E439" s="112"/>
      <c r="F439" s="118"/>
      <c r="G439" s="445"/>
      <c r="H439" s="118"/>
      <c r="I439" s="428"/>
      <c r="J439" s="446"/>
      <c r="K439" s="446"/>
      <c r="L439" s="447"/>
      <c r="M439" s="428"/>
      <c r="N439" s="447"/>
      <c r="O439" s="139"/>
      <c r="P439" s="139"/>
      <c r="Q439" s="428"/>
      <c r="R439" s="428" t="s">
        <v>330</v>
      </c>
      <c r="S439" s="428"/>
      <c r="T439" s="428"/>
      <c r="U439" s="448"/>
      <c r="V439" s="437"/>
    </row>
    <row r="440" spans="1:92" x14ac:dyDescent="0.35">
      <c r="A440" s="1390"/>
      <c r="B440" s="770">
        <v>3</v>
      </c>
      <c r="C440" s="118"/>
      <c r="D440" s="112"/>
      <c r="E440" s="112"/>
      <c r="F440" s="118"/>
      <c r="G440" s="445"/>
      <c r="H440" s="118"/>
      <c r="I440" s="428"/>
      <c r="J440" s="446"/>
      <c r="K440" s="446"/>
      <c r="L440" s="447"/>
      <c r="M440" s="428"/>
      <c r="N440" s="447"/>
      <c r="O440" s="139"/>
      <c r="P440" s="139"/>
      <c r="Q440" s="428"/>
      <c r="R440" s="428"/>
      <c r="S440" s="428"/>
      <c r="T440" s="428"/>
      <c r="U440" s="448"/>
      <c r="V440" s="437"/>
    </row>
    <row r="441" spans="1:92" x14ac:dyDescent="0.35">
      <c r="A441" s="1390"/>
      <c r="B441" s="770">
        <v>4</v>
      </c>
      <c r="C441" s="118"/>
      <c r="D441" s="112"/>
      <c r="E441" s="112"/>
      <c r="F441" s="118"/>
      <c r="G441" s="445"/>
      <c r="H441" s="118"/>
      <c r="I441" s="428"/>
      <c r="J441" s="446"/>
      <c r="K441" s="446"/>
      <c r="L441" s="447"/>
      <c r="M441" s="428"/>
      <c r="N441" s="447"/>
      <c r="O441" s="139"/>
      <c r="P441" s="139"/>
      <c r="Q441" s="428"/>
      <c r="R441" s="428"/>
      <c r="S441" s="428"/>
      <c r="T441" s="428"/>
      <c r="U441" s="448"/>
      <c r="V441" s="437"/>
    </row>
    <row r="442" spans="1:92" x14ac:dyDescent="0.35">
      <c r="A442" s="1390"/>
      <c r="B442" s="770">
        <v>5</v>
      </c>
      <c r="C442" s="118"/>
      <c r="D442" s="112"/>
      <c r="E442" s="112"/>
      <c r="F442" s="118"/>
      <c r="G442" s="445"/>
      <c r="H442" s="118"/>
      <c r="I442" s="428"/>
      <c r="J442" s="446"/>
      <c r="K442" s="446"/>
      <c r="L442" s="447"/>
      <c r="M442" s="428"/>
      <c r="N442" s="447"/>
      <c r="O442" s="139"/>
      <c r="P442" s="139"/>
      <c r="Q442" s="428"/>
      <c r="R442" s="428"/>
      <c r="S442" s="428"/>
      <c r="T442" s="428"/>
      <c r="U442" s="448"/>
      <c r="V442" s="437"/>
    </row>
    <row r="443" spans="1:92" x14ac:dyDescent="0.35">
      <c r="A443" s="1390"/>
      <c r="B443" s="770">
        <v>6</v>
      </c>
      <c r="C443" s="118"/>
      <c r="D443" s="112"/>
      <c r="E443" s="112"/>
      <c r="F443" s="118"/>
      <c r="G443" s="445"/>
      <c r="H443" s="118"/>
      <c r="I443" s="428"/>
      <c r="J443" s="446"/>
      <c r="K443" s="446"/>
      <c r="L443" s="447"/>
      <c r="M443" s="428"/>
      <c r="N443" s="447"/>
      <c r="O443" s="139"/>
      <c r="P443" s="139"/>
      <c r="Q443" s="428"/>
      <c r="R443" s="428"/>
      <c r="S443" s="428"/>
      <c r="T443" s="428"/>
      <c r="U443" s="448"/>
      <c r="V443" s="437"/>
    </row>
    <row r="444" spans="1:92" x14ac:dyDescent="0.35">
      <c r="A444" s="1390"/>
      <c r="B444" s="770">
        <v>7</v>
      </c>
      <c r="C444" s="118"/>
      <c r="D444" s="112"/>
      <c r="E444" s="112"/>
      <c r="F444" s="118"/>
      <c r="G444" s="445"/>
      <c r="H444" s="118"/>
      <c r="I444" s="428"/>
      <c r="J444" s="446"/>
      <c r="K444" s="446"/>
      <c r="L444" s="447"/>
      <c r="M444" s="428"/>
      <c r="N444" s="447"/>
      <c r="O444" s="139"/>
      <c r="P444" s="139"/>
      <c r="Q444" s="428"/>
      <c r="R444" s="428"/>
      <c r="S444" s="428"/>
      <c r="T444" s="428"/>
      <c r="U444" s="448"/>
      <c r="V444" s="437"/>
    </row>
    <row r="445" spans="1:92" x14ac:dyDescent="0.35">
      <c r="A445" s="1390"/>
      <c r="B445" s="770">
        <v>8</v>
      </c>
      <c r="C445" s="118"/>
      <c r="D445" s="112"/>
      <c r="E445" s="112"/>
      <c r="F445" s="118"/>
      <c r="G445" s="445"/>
      <c r="H445" s="118"/>
      <c r="I445" s="428"/>
      <c r="J445" s="446"/>
      <c r="K445" s="446"/>
      <c r="L445" s="447"/>
      <c r="M445" s="428"/>
      <c r="N445" s="447"/>
      <c r="O445" s="139"/>
      <c r="P445" s="139"/>
      <c r="Q445" s="428"/>
      <c r="R445" s="428"/>
      <c r="S445" s="428"/>
      <c r="T445" s="428"/>
      <c r="U445" s="448"/>
      <c r="V445" s="437"/>
    </row>
    <row r="446" spans="1:92" x14ac:dyDescent="0.35">
      <c r="A446" s="1390"/>
      <c r="B446" s="770">
        <v>9</v>
      </c>
      <c r="C446" s="118"/>
      <c r="D446" s="112"/>
      <c r="E446" s="112"/>
      <c r="F446" s="118"/>
      <c r="G446" s="445"/>
      <c r="H446" s="118"/>
      <c r="I446" s="428"/>
      <c r="J446" s="446"/>
      <c r="K446" s="446"/>
      <c r="L446" s="447"/>
      <c r="M446" s="428"/>
      <c r="N446" s="447"/>
      <c r="O446" s="139"/>
      <c r="P446" s="139"/>
      <c r="Q446" s="428"/>
      <c r="R446" s="428"/>
      <c r="S446" s="428"/>
      <c r="T446" s="428"/>
      <c r="U446" s="448"/>
      <c r="V446" s="437"/>
    </row>
    <row r="447" spans="1:92" ht="15" thickBot="1" x14ac:dyDescent="0.4">
      <c r="A447" s="1391"/>
      <c r="B447" s="771">
        <v>10</v>
      </c>
      <c r="C447" s="132"/>
      <c r="D447" s="131"/>
      <c r="E447" s="131"/>
      <c r="F447" s="132"/>
      <c r="G447" s="449"/>
      <c r="H447" s="132"/>
      <c r="I447" s="450"/>
      <c r="J447" s="451"/>
      <c r="K447" s="451"/>
      <c r="L447" s="452"/>
      <c r="M447" s="450"/>
      <c r="N447" s="452"/>
      <c r="O447" s="140"/>
      <c r="P447" s="140"/>
      <c r="Q447" s="450"/>
      <c r="R447" s="450"/>
      <c r="S447" s="450"/>
      <c r="T447" s="450"/>
      <c r="U447" s="453"/>
      <c r="V447" s="437"/>
    </row>
    <row r="448" spans="1:92" ht="25" thickBot="1" x14ac:dyDescent="0.4">
      <c r="A448" s="564"/>
      <c r="C448" s="565"/>
      <c r="D448" s="566"/>
      <c r="E448" s="424" t="s">
        <v>331</v>
      </c>
      <c r="F448" s="425">
        <f>COUNTA(F438:F447)</f>
        <v>0</v>
      </c>
      <c r="G448" s="426">
        <f>COUNTA(G438:G447)</f>
        <v>0</v>
      </c>
      <c r="H448" s="565"/>
      <c r="I448" s="431"/>
      <c r="J448" s="567"/>
      <c r="K448" s="567"/>
      <c r="L448" s="568"/>
      <c r="M448" s="1354" t="s">
        <v>563</v>
      </c>
      <c r="N448" s="1355"/>
      <c r="O448" s="747">
        <f>SUM(O438:O447)</f>
        <v>0</v>
      </c>
      <c r="P448" s="748">
        <f>SUM(P438:P447)</f>
        <v>0</v>
      </c>
      <c r="Q448" s="431"/>
      <c r="S448" s="113"/>
      <c r="T448" s="117"/>
      <c r="U448" s="531"/>
      <c r="V448" s="455"/>
      <c r="W448" s="454"/>
    </row>
    <row r="449" spans="1:92" ht="15" thickBot="1" x14ac:dyDescent="0.4">
      <c r="A449" s="456"/>
      <c r="B449" s="457"/>
      <c r="C449" s="407"/>
      <c r="D449" s="407"/>
      <c r="E449" s="407"/>
      <c r="F449" s="457"/>
      <c r="G449" s="407"/>
      <c r="H449" s="407"/>
      <c r="I449" s="457"/>
      <c r="J449" s="457"/>
      <c r="K449" s="457"/>
      <c r="L449" s="407"/>
      <c r="M449" s="407"/>
      <c r="N449" s="407"/>
      <c r="O449" s="407"/>
      <c r="P449" s="407"/>
      <c r="Q449" s="407"/>
      <c r="R449" s="407"/>
      <c r="S449" s="407"/>
      <c r="T449" s="458"/>
      <c r="U449" s="407"/>
      <c r="V449" s="459"/>
    </row>
    <row r="450" spans="1:92" ht="15" thickBot="1" x14ac:dyDescent="0.4">
      <c r="A450" s="432"/>
      <c r="B450" s="433"/>
      <c r="C450" s="434"/>
      <c r="D450" s="434"/>
      <c r="E450" s="434"/>
      <c r="F450" s="433"/>
      <c r="G450" s="434"/>
      <c r="H450" s="434"/>
      <c r="I450" s="433"/>
      <c r="J450" s="433"/>
      <c r="K450" s="433"/>
      <c r="L450" s="434"/>
      <c r="M450" s="434"/>
      <c r="N450" s="434"/>
      <c r="O450" s="434"/>
      <c r="P450" s="434"/>
      <c r="Q450" s="434"/>
      <c r="R450" s="434"/>
      <c r="S450" s="434"/>
      <c r="T450" s="434"/>
      <c r="U450" s="434"/>
      <c r="V450" s="435"/>
    </row>
    <row r="451" spans="1:92" ht="28.5" customHeight="1" thickBot="1" x14ac:dyDescent="0.4">
      <c r="A451" s="761" t="s">
        <v>9</v>
      </c>
      <c r="B451" s="1317" t="s">
        <v>654</v>
      </c>
      <c r="C451" s="1318"/>
      <c r="E451" s="1387" t="s">
        <v>294</v>
      </c>
      <c r="F451" s="1388"/>
      <c r="G451" s="1315">
        <f>VLOOKUP(B451,'Urbano.Piano inv. forn'!$D$86:$H$115,3,FALSE)</f>
        <v>0</v>
      </c>
      <c r="H451" s="1316"/>
      <c r="I451" s="104"/>
      <c r="J451" s="1387" t="s">
        <v>295</v>
      </c>
      <c r="K451" s="1389"/>
      <c r="L451" s="1388"/>
      <c r="M451" s="1315">
        <f>VLOOKUP(B451,'Urbano.Piano inv. forn'!$D$86:$H$115,4,FALSE)</f>
        <v>0</v>
      </c>
      <c r="N451" s="1316"/>
      <c r="P451" s="772" t="s">
        <v>296</v>
      </c>
      <c r="Q451" s="436"/>
      <c r="S451" s="774" t="s">
        <v>297</v>
      </c>
      <c r="T451" s="1171"/>
      <c r="U451" s="1173"/>
      <c r="V451" s="437"/>
    </row>
    <row r="452" spans="1:92" ht="13.5" customHeight="1" thickBot="1" x14ac:dyDescent="0.4">
      <c r="A452" s="133"/>
      <c r="B452" s="114"/>
      <c r="C452" s="114"/>
      <c r="E452" s="115"/>
      <c r="F452" s="115"/>
      <c r="G452" s="116"/>
      <c r="H452" s="116"/>
      <c r="I452" s="104"/>
      <c r="J452" s="115"/>
      <c r="K452" s="115"/>
      <c r="L452" s="115"/>
      <c r="M452" s="116"/>
      <c r="N452" s="116"/>
      <c r="P452" s="117"/>
      <c r="S452" s="113"/>
      <c r="T452" s="431"/>
      <c r="V452" s="134"/>
      <c r="W452" s="431"/>
    </row>
    <row r="453" spans="1:92" ht="33.75" customHeight="1" thickBot="1" x14ac:dyDescent="0.4">
      <c r="A453" s="1381" t="s">
        <v>298</v>
      </c>
      <c r="B453" s="1382"/>
      <c r="C453" s="1382"/>
      <c r="D453" s="1383"/>
      <c r="E453" s="1346">
        <f>VLOOKUP(B451,'Urbano.Piano inv. forn'!$D$86:$V$115,17,FALSE)</f>
        <v>0</v>
      </c>
      <c r="F453" s="1347"/>
      <c r="G453" s="1347"/>
      <c r="H453" s="1348"/>
      <c r="I453" s="104"/>
      <c r="J453" s="1381" t="s">
        <v>53</v>
      </c>
      <c r="K453" s="1384"/>
      <c r="L453" s="1382"/>
      <c r="M453" s="1346">
        <f>VLOOKUP(B451,'Urbano.Piano inv. forn'!$D$86:$V$115,19,FALSE)</f>
        <v>0</v>
      </c>
      <c r="N453" s="1348"/>
      <c r="O453" s="130"/>
      <c r="P453" s="773" t="s">
        <v>299</v>
      </c>
      <c r="Q453" s="135">
        <f>M453+E453</f>
        <v>0</v>
      </c>
      <c r="S453" s="774" t="s">
        <v>300</v>
      </c>
      <c r="T453" s="1171"/>
      <c r="U453" s="1173"/>
      <c r="V453" s="134"/>
      <c r="W453" s="431"/>
    </row>
    <row r="454" spans="1:92" ht="33.75" customHeight="1" thickBot="1" x14ac:dyDescent="0.4">
      <c r="A454" s="136"/>
      <c r="B454" s="137"/>
      <c r="C454" s="137"/>
      <c r="D454" s="137"/>
      <c r="E454" s="138"/>
      <c r="F454" s="138"/>
      <c r="G454" s="138"/>
      <c r="H454" s="138"/>
      <c r="I454" s="104"/>
      <c r="J454" s="115"/>
      <c r="K454" s="115"/>
      <c r="L454" s="115"/>
      <c r="M454" s="138"/>
      <c r="N454" s="138"/>
      <c r="O454" s="130"/>
      <c r="P454" s="113"/>
      <c r="Q454" s="130"/>
      <c r="S454" s="113"/>
      <c r="T454" s="114"/>
      <c r="U454" s="114"/>
      <c r="V454" s="134"/>
      <c r="W454" s="431"/>
    </row>
    <row r="455" spans="1:92" s="767" customFormat="1" ht="72" customHeight="1" x14ac:dyDescent="0.35">
      <c r="A455" s="1369" t="s">
        <v>301</v>
      </c>
      <c r="B455" s="1371" t="s">
        <v>302</v>
      </c>
      <c r="C455" s="1371" t="s">
        <v>303</v>
      </c>
      <c r="D455" s="764" t="s">
        <v>304</v>
      </c>
      <c r="E455" s="762" t="s">
        <v>305</v>
      </c>
      <c r="F455" s="764" t="s">
        <v>306</v>
      </c>
      <c r="G455" s="764" t="s">
        <v>307</v>
      </c>
      <c r="H455" s="765" t="s">
        <v>268</v>
      </c>
      <c r="I455" s="765" t="s">
        <v>308</v>
      </c>
      <c r="J455" s="765" t="s">
        <v>309</v>
      </c>
      <c r="K455" s="765" t="s">
        <v>818</v>
      </c>
      <c r="L455" s="765" t="s">
        <v>310</v>
      </c>
      <c r="M455" s="765" t="s">
        <v>311</v>
      </c>
      <c r="N455" s="765" t="s">
        <v>312</v>
      </c>
      <c r="O455" s="765" t="s">
        <v>313</v>
      </c>
      <c r="P455" s="765" t="s">
        <v>314</v>
      </c>
      <c r="Q455" s="765" t="s">
        <v>315</v>
      </c>
      <c r="R455" s="765" t="s">
        <v>316</v>
      </c>
      <c r="S455" s="765" t="s">
        <v>317</v>
      </c>
      <c r="T455" s="765" t="s">
        <v>819</v>
      </c>
      <c r="U455" s="766" t="s">
        <v>319</v>
      </c>
      <c r="V455" s="438"/>
      <c r="W455" s="166"/>
      <c r="X455" s="166"/>
      <c r="Y455" s="166"/>
      <c r="Z455" s="166"/>
      <c r="AA455" s="166"/>
      <c r="AB455" s="166"/>
      <c r="AC455" s="166"/>
      <c r="AD455" s="166"/>
      <c r="AE455" s="166"/>
      <c r="AF455" s="166"/>
      <c r="AG455" s="166"/>
      <c r="AH455" s="166"/>
      <c r="AI455" s="166"/>
      <c r="AJ455" s="166"/>
      <c r="AK455" s="166"/>
      <c r="AL455" s="166"/>
      <c r="AM455" s="166"/>
      <c r="AN455" s="166"/>
      <c r="AO455" s="166"/>
      <c r="AP455" s="166"/>
      <c r="AQ455" s="166"/>
      <c r="AR455" s="166"/>
      <c r="AS455" s="166"/>
      <c r="AT455" s="166"/>
      <c r="AU455" s="166"/>
      <c r="AV455" s="166"/>
      <c r="AW455" s="166"/>
      <c r="AX455" s="166"/>
      <c r="AY455" s="166"/>
      <c r="AZ455" s="166"/>
      <c r="BA455" s="166"/>
      <c r="BB455" s="166"/>
      <c r="BC455" s="166"/>
      <c r="BD455" s="166"/>
      <c r="BE455" s="166"/>
      <c r="BF455" s="166"/>
      <c r="BG455" s="166"/>
      <c r="BH455" s="166"/>
      <c r="BI455" s="166"/>
      <c r="BJ455" s="166"/>
      <c r="BK455" s="166"/>
      <c r="BL455" s="166"/>
      <c r="BM455" s="166"/>
      <c r="BN455" s="166"/>
      <c r="BO455" s="166"/>
      <c r="BP455" s="166"/>
      <c r="BQ455" s="166"/>
      <c r="BR455" s="166"/>
      <c r="BS455" s="166"/>
      <c r="BT455" s="166"/>
      <c r="BU455" s="166"/>
      <c r="BV455" s="166"/>
      <c r="BW455" s="166"/>
      <c r="BX455" s="166"/>
      <c r="BY455" s="166"/>
      <c r="BZ455" s="166"/>
      <c r="CA455" s="166"/>
      <c r="CB455" s="166"/>
      <c r="CC455" s="166"/>
      <c r="CD455" s="166"/>
      <c r="CE455" s="166"/>
      <c r="CF455" s="166"/>
      <c r="CG455" s="166"/>
      <c r="CH455" s="166"/>
      <c r="CI455" s="166"/>
      <c r="CJ455" s="166"/>
      <c r="CK455" s="166"/>
      <c r="CL455" s="166"/>
      <c r="CM455" s="166"/>
      <c r="CN455" s="166"/>
    </row>
    <row r="456" spans="1:92" s="767" customFormat="1" ht="28.5" customHeight="1" thickBot="1" x14ac:dyDescent="0.4">
      <c r="A456" s="1385"/>
      <c r="B456" s="1386"/>
      <c r="C456" s="1386"/>
      <c r="D456" s="763" t="s">
        <v>320</v>
      </c>
      <c r="E456" s="763" t="s">
        <v>321</v>
      </c>
      <c r="F456" s="763" t="s">
        <v>322</v>
      </c>
      <c r="G456" s="763" t="s">
        <v>322</v>
      </c>
      <c r="H456" s="763" t="s">
        <v>824</v>
      </c>
      <c r="I456" s="763" t="s">
        <v>29</v>
      </c>
      <c r="J456" s="763" t="s">
        <v>323</v>
      </c>
      <c r="K456" s="763" t="s">
        <v>324</v>
      </c>
      <c r="L456" s="763" t="s">
        <v>324</v>
      </c>
      <c r="M456" s="763" t="s">
        <v>325</v>
      </c>
      <c r="N456" s="763" t="s">
        <v>324</v>
      </c>
      <c r="O456" s="763" t="s">
        <v>326</v>
      </c>
      <c r="P456" s="763" t="s">
        <v>820</v>
      </c>
      <c r="Q456" s="763" t="s">
        <v>327</v>
      </c>
      <c r="R456" s="763" t="s">
        <v>328</v>
      </c>
      <c r="S456" s="763" t="s">
        <v>329</v>
      </c>
      <c r="T456" s="763" t="s">
        <v>329</v>
      </c>
      <c r="U456" s="768"/>
      <c r="V456" s="438"/>
      <c r="W456" s="166"/>
      <c r="X456" s="166"/>
      <c r="Y456" s="166"/>
      <c r="Z456" s="166"/>
      <c r="AA456" s="166"/>
      <c r="AB456" s="166"/>
      <c r="AC456" s="166"/>
      <c r="AD456" s="166"/>
      <c r="AE456" s="166"/>
      <c r="AF456" s="166"/>
      <c r="AG456" s="166"/>
      <c r="AH456" s="166"/>
      <c r="AI456" s="166"/>
      <c r="AJ456" s="166"/>
      <c r="AK456" s="166"/>
      <c r="AL456" s="166"/>
      <c r="AM456" s="166"/>
      <c r="AN456" s="166"/>
      <c r="AO456" s="166"/>
      <c r="AP456" s="166"/>
      <c r="AQ456" s="166"/>
      <c r="AR456" s="166"/>
      <c r="AS456" s="166"/>
      <c r="AT456" s="166"/>
      <c r="AU456" s="166"/>
      <c r="AV456" s="166"/>
      <c r="AW456" s="166"/>
      <c r="AX456" s="166"/>
      <c r="AY456" s="166"/>
      <c r="AZ456" s="166"/>
      <c r="BA456" s="166"/>
      <c r="BB456" s="166"/>
      <c r="BC456" s="166"/>
      <c r="BD456" s="166"/>
      <c r="BE456" s="166"/>
      <c r="BF456" s="166"/>
      <c r="BG456" s="166"/>
      <c r="BH456" s="166"/>
      <c r="BI456" s="166"/>
      <c r="BJ456" s="166"/>
      <c r="BK456" s="166"/>
      <c r="BL456" s="166"/>
      <c r="BM456" s="166"/>
      <c r="BN456" s="166"/>
      <c r="BO456" s="166"/>
      <c r="BP456" s="166"/>
      <c r="BQ456" s="166"/>
      <c r="BR456" s="166"/>
      <c r="BS456" s="166"/>
      <c r="BT456" s="166"/>
      <c r="BU456" s="166"/>
      <c r="BV456" s="166"/>
      <c r="BW456" s="166"/>
      <c r="BX456" s="166"/>
      <c r="BY456" s="166"/>
      <c r="BZ456" s="166"/>
      <c r="CA456" s="166"/>
      <c r="CB456" s="166"/>
      <c r="CC456" s="166"/>
      <c r="CD456" s="166"/>
      <c r="CE456" s="166"/>
      <c r="CF456" s="166"/>
      <c r="CG456" s="166"/>
      <c r="CH456" s="166"/>
      <c r="CI456" s="166"/>
      <c r="CJ456" s="166"/>
      <c r="CK456" s="166"/>
      <c r="CL456" s="166"/>
      <c r="CM456" s="166"/>
      <c r="CN456" s="166"/>
    </row>
    <row r="457" spans="1:92" ht="15" customHeight="1" x14ac:dyDescent="0.35">
      <c r="A457" s="1390" t="str">
        <f>B451</f>
        <v>urb. ibr_m.3</v>
      </c>
      <c r="B457" s="769">
        <v>1</v>
      </c>
      <c r="C457" s="185"/>
      <c r="D457" s="119"/>
      <c r="E457" s="119"/>
      <c r="F457" s="185"/>
      <c r="G457" s="440"/>
      <c r="H457" s="120"/>
      <c r="I457" s="441"/>
      <c r="J457" s="442"/>
      <c r="K457" s="442"/>
      <c r="L457" s="443"/>
      <c r="M457" s="441"/>
      <c r="N457" s="443"/>
      <c r="O457" s="148"/>
      <c r="P457" s="148"/>
      <c r="Q457" s="441"/>
      <c r="R457" s="441"/>
      <c r="S457" s="441"/>
      <c r="T457" s="441"/>
      <c r="U457" s="444"/>
      <c r="V457" s="437"/>
    </row>
    <row r="458" spans="1:92" x14ac:dyDescent="0.35">
      <c r="A458" s="1390"/>
      <c r="B458" s="770">
        <v>2</v>
      </c>
      <c r="C458" s="118"/>
      <c r="D458" s="112"/>
      <c r="E458" s="112"/>
      <c r="F458" s="118"/>
      <c r="G458" s="445"/>
      <c r="H458" s="118"/>
      <c r="I458" s="428"/>
      <c r="J458" s="446"/>
      <c r="K458" s="446"/>
      <c r="L458" s="447"/>
      <c r="M458" s="428"/>
      <c r="N458" s="447"/>
      <c r="O458" s="139"/>
      <c r="P458" s="139"/>
      <c r="Q458" s="428"/>
      <c r="R458" s="428" t="s">
        <v>330</v>
      </c>
      <c r="S458" s="428"/>
      <c r="T458" s="428"/>
      <c r="U458" s="448"/>
      <c r="V458" s="437"/>
    </row>
    <row r="459" spans="1:92" x14ac:dyDescent="0.35">
      <c r="A459" s="1390"/>
      <c r="B459" s="770">
        <v>3</v>
      </c>
      <c r="C459" s="118"/>
      <c r="D459" s="112"/>
      <c r="E459" s="112"/>
      <c r="F459" s="118"/>
      <c r="G459" s="445"/>
      <c r="H459" s="118"/>
      <c r="I459" s="428"/>
      <c r="J459" s="446"/>
      <c r="K459" s="446"/>
      <c r="L459" s="447"/>
      <c r="M459" s="428"/>
      <c r="N459" s="447"/>
      <c r="O459" s="139"/>
      <c r="P459" s="139"/>
      <c r="Q459" s="428"/>
      <c r="R459" s="428"/>
      <c r="S459" s="428"/>
      <c r="T459" s="428"/>
      <c r="U459" s="448"/>
      <c r="V459" s="437"/>
    </row>
    <row r="460" spans="1:92" x14ac:dyDescent="0.35">
      <c r="A460" s="1390"/>
      <c r="B460" s="770">
        <v>4</v>
      </c>
      <c r="C460" s="118"/>
      <c r="D460" s="112"/>
      <c r="E460" s="112"/>
      <c r="F460" s="118"/>
      <c r="G460" s="445"/>
      <c r="H460" s="118"/>
      <c r="I460" s="428"/>
      <c r="J460" s="446"/>
      <c r="K460" s="446"/>
      <c r="L460" s="447"/>
      <c r="M460" s="428"/>
      <c r="N460" s="447"/>
      <c r="O460" s="139"/>
      <c r="P460" s="139"/>
      <c r="Q460" s="428"/>
      <c r="R460" s="428"/>
      <c r="S460" s="428"/>
      <c r="T460" s="428"/>
      <c r="U460" s="448"/>
      <c r="V460" s="437"/>
    </row>
    <row r="461" spans="1:92" x14ac:dyDescent="0.35">
      <c r="A461" s="1390"/>
      <c r="B461" s="770">
        <v>5</v>
      </c>
      <c r="C461" s="118"/>
      <c r="D461" s="112"/>
      <c r="E461" s="112"/>
      <c r="F461" s="118"/>
      <c r="G461" s="445"/>
      <c r="H461" s="118"/>
      <c r="I461" s="428"/>
      <c r="J461" s="446"/>
      <c r="K461" s="446"/>
      <c r="L461" s="447"/>
      <c r="M461" s="428"/>
      <c r="N461" s="447"/>
      <c r="O461" s="139"/>
      <c r="P461" s="139"/>
      <c r="Q461" s="428"/>
      <c r="R461" s="428"/>
      <c r="S461" s="428"/>
      <c r="T461" s="428"/>
      <c r="U461" s="448"/>
      <c r="V461" s="437"/>
    </row>
    <row r="462" spans="1:92" x14ac:dyDescent="0.35">
      <c r="A462" s="1390"/>
      <c r="B462" s="770">
        <v>6</v>
      </c>
      <c r="C462" s="118"/>
      <c r="D462" s="112"/>
      <c r="E462" s="112"/>
      <c r="F462" s="118"/>
      <c r="G462" s="445"/>
      <c r="H462" s="118"/>
      <c r="I462" s="428"/>
      <c r="J462" s="446"/>
      <c r="K462" s="446"/>
      <c r="L462" s="447"/>
      <c r="M462" s="428"/>
      <c r="N462" s="447"/>
      <c r="O462" s="139"/>
      <c r="P462" s="139"/>
      <c r="Q462" s="428"/>
      <c r="R462" s="428"/>
      <c r="S462" s="428"/>
      <c r="T462" s="428"/>
      <c r="U462" s="448"/>
      <c r="V462" s="437"/>
    </row>
    <row r="463" spans="1:92" x14ac:dyDescent="0.35">
      <c r="A463" s="1390"/>
      <c r="B463" s="770">
        <v>7</v>
      </c>
      <c r="C463" s="118"/>
      <c r="D463" s="112"/>
      <c r="E463" s="112"/>
      <c r="F463" s="118"/>
      <c r="G463" s="445"/>
      <c r="H463" s="118"/>
      <c r="I463" s="428"/>
      <c r="J463" s="446"/>
      <c r="K463" s="446"/>
      <c r="L463" s="447"/>
      <c r="M463" s="428"/>
      <c r="N463" s="447"/>
      <c r="O463" s="139"/>
      <c r="P463" s="139"/>
      <c r="Q463" s="428"/>
      <c r="R463" s="428"/>
      <c r="S463" s="428"/>
      <c r="T463" s="428"/>
      <c r="U463" s="448"/>
      <c r="V463" s="437"/>
    </row>
    <row r="464" spans="1:92" x14ac:dyDescent="0.35">
      <c r="A464" s="1390"/>
      <c r="B464" s="770">
        <v>8</v>
      </c>
      <c r="C464" s="118"/>
      <c r="D464" s="112"/>
      <c r="E464" s="112"/>
      <c r="F464" s="118"/>
      <c r="G464" s="445"/>
      <c r="H464" s="118"/>
      <c r="I464" s="428"/>
      <c r="J464" s="446"/>
      <c r="K464" s="446"/>
      <c r="L464" s="447"/>
      <c r="M464" s="428"/>
      <c r="N464" s="447"/>
      <c r="O464" s="139"/>
      <c r="P464" s="139"/>
      <c r="Q464" s="428"/>
      <c r="R464" s="428"/>
      <c r="S464" s="428"/>
      <c r="T464" s="428"/>
      <c r="U464" s="448"/>
      <c r="V464" s="437"/>
    </row>
    <row r="465" spans="1:92" x14ac:dyDescent="0.35">
      <c r="A465" s="1390"/>
      <c r="B465" s="770">
        <v>9</v>
      </c>
      <c r="C465" s="118"/>
      <c r="D465" s="112"/>
      <c r="E465" s="112"/>
      <c r="F465" s="118"/>
      <c r="G465" s="445"/>
      <c r="H465" s="118"/>
      <c r="I465" s="428"/>
      <c r="J465" s="446"/>
      <c r="K465" s="446"/>
      <c r="L465" s="447"/>
      <c r="M465" s="428"/>
      <c r="N465" s="447"/>
      <c r="O465" s="139"/>
      <c r="P465" s="139"/>
      <c r="Q465" s="428"/>
      <c r="R465" s="428"/>
      <c r="S465" s="428"/>
      <c r="T465" s="428"/>
      <c r="U465" s="448"/>
      <c r="V465" s="437"/>
    </row>
    <row r="466" spans="1:92" ht="15" thickBot="1" x14ac:dyDescent="0.4">
      <c r="A466" s="1391"/>
      <c r="B466" s="771">
        <v>10</v>
      </c>
      <c r="C466" s="132"/>
      <c r="D466" s="131"/>
      <c r="E466" s="131"/>
      <c r="F466" s="132"/>
      <c r="G466" s="449"/>
      <c r="H466" s="132"/>
      <c r="I466" s="450"/>
      <c r="J466" s="451"/>
      <c r="K466" s="451"/>
      <c r="L466" s="452"/>
      <c r="M466" s="450"/>
      <c r="N466" s="452"/>
      <c r="O466" s="140"/>
      <c r="P466" s="140"/>
      <c r="Q466" s="450"/>
      <c r="R466" s="450"/>
      <c r="S466" s="450"/>
      <c r="T466" s="450"/>
      <c r="U466" s="453"/>
      <c r="V466" s="437"/>
    </row>
    <row r="467" spans="1:92" ht="25" thickBot="1" x14ac:dyDescent="0.4">
      <c r="A467" s="564"/>
      <c r="C467" s="565"/>
      <c r="D467" s="566"/>
      <c r="E467" s="424" t="s">
        <v>331</v>
      </c>
      <c r="F467" s="425">
        <f>COUNTA(F457:F466)</f>
        <v>0</v>
      </c>
      <c r="G467" s="426">
        <f>COUNTA(G457:G466)</f>
        <v>0</v>
      </c>
      <c r="H467" s="565"/>
      <c r="I467" s="431"/>
      <c r="J467" s="567"/>
      <c r="K467" s="567"/>
      <c r="L467" s="568"/>
      <c r="M467" s="1354" t="s">
        <v>563</v>
      </c>
      <c r="N467" s="1355"/>
      <c r="O467" s="747">
        <f>SUM(O457:O466)</f>
        <v>0</v>
      </c>
      <c r="P467" s="748">
        <f>SUM(P457:P466)</f>
        <v>0</v>
      </c>
      <c r="Q467" s="431"/>
      <c r="S467" s="113"/>
      <c r="T467" s="117"/>
      <c r="U467" s="531"/>
      <c r="V467" s="455"/>
      <c r="W467" s="454"/>
    </row>
    <row r="468" spans="1:92" ht="15" thickBot="1" x14ac:dyDescent="0.4">
      <c r="A468" s="456"/>
      <c r="B468" s="457"/>
      <c r="C468" s="407"/>
      <c r="D468" s="407"/>
      <c r="E468" s="407"/>
      <c r="F468" s="457"/>
      <c r="G468" s="407"/>
      <c r="H468" s="407"/>
      <c r="I468" s="457"/>
      <c r="J468" s="457"/>
      <c r="K468" s="457"/>
      <c r="L468" s="407"/>
      <c r="M468" s="407"/>
      <c r="N468" s="407"/>
      <c r="O468" s="407"/>
      <c r="P468" s="407"/>
      <c r="Q468" s="407"/>
      <c r="R468" s="407"/>
      <c r="S468" s="407"/>
      <c r="T468" s="458"/>
      <c r="U468" s="407"/>
      <c r="V468" s="459"/>
    </row>
    <row r="469" spans="1:92" ht="15" thickBot="1" x14ac:dyDescent="0.4">
      <c r="A469" s="432"/>
      <c r="B469" s="433"/>
      <c r="C469" s="434"/>
      <c r="D469" s="434"/>
      <c r="E469" s="434"/>
      <c r="F469" s="433"/>
      <c r="G469" s="434"/>
      <c r="H469" s="434"/>
      <c r="I469" s="433"/>
      <c r="J469" s="433"/>
      <c r="K469" s="433"/>
      <c r="L469" s="434"/>
      <c r="M469" s="434"/>
      <c r="N469" s="434"/>
      <c r="O469" s="434"/>
      <c r="P469" s="434"/>
      <c r="Q469" s="434"/>
      <c r="R469" s="434"/>
      <c r="S469" s="434"/>
      <c r="T469" s="434"/>
      <c r="U469" s="434"/>
      <c r="V469" s="435"/>
    </row>
    <row r="470" spans="1:92" ht="28.5" customHeight="1" thickBot="1" x14ac:dyDescent="0.4">
      <c r="A470" s="761" t="s">
        <v>9</v>
      </c>
      <c r="B470" s="1317" t="s">
        <v>654</v>
      </c>
      <c r="C470" s="1318"/>
      <c r="E470" s="1387" t="s">
        <v>294</v>
      </c>
      <c r="F470" s="1388"/>
      <c r="G470" s="1315">
        <f>VLOOKUP(B470,'Urbano.Piano inv. forn'!$D$86:$H$115,3,FALSE)</f>
        <v>0</v>
      </c>
      <c r="H470" s="1316"/>
      <c r="I470" s="104"/>
      <c r="J470" s="1387" t="s">
        <v>295</v>
      </c>
      <c r="K470" s="1389"/>
      <c r="L470" s="1388"/>
      <c r="M470" s="1315">
        <f>VLOOKUP(B470,'Urbano.Piano inv. forn'!$D$86:$H$115,4,FALSE)</f>
        <v>0</v>
      </c>
      <c r="N470" s="1316"/>
      <c r="P470" s="772" t="s">
        <v>296</v>
      </c>
      <c r="Q470" s="436"/>
      <c r="S470" s="774" t="s">
        <v>297</v>
      </c>
      <c r="T470" s="1171"/>
      <c r="U470" s="1173"/>
      <c r="V470" s="437"/>
    </row>
    <row r="471" spans="1:92" ht="13.5" customHeight="1" thickBot="1" x14ac:dyDescent="0.4">
      <c r="A471" s="133"/>
      <c r="B471" s="114"/>
      <c r="C471" s="114"/>
      <c r="E471" s="115"/>
      <c r="F471" s="115"/>
      <c r="G471" s="116"/>
      <c r="H471" s="116"/>
      <c r="I471" s="104"/>
      <c r="J471" s="115"/>
      <c r="K471" s="115"/>
      <c r="L471" s="115"/>
      <c r="M471" s="116"/>
      <c r="N471" s="116"/>
      <c r="P471" s="117"/>
      <c r="S471" s="113"/>
      <c r="T471" s="431"/>
      <c r="V471" s="134"/>
      <c r="W471" s="431"/>
    </row>
    <row r="472" spans="1:92" ht="33.75" customHeight="1" thickBot="1" x14ac:dyDescent="0.4">
      <c r="A472" s="1381" t="s">
        <v>298</v>
      </c>
      <c r="B472" s="1382"/>
      <c r="C472" s="1382"/>
      <c r="D472" s="1383"/>
      <c r="E472" s="1346">
        <f>VLOOKUP(B470,'Urbano.Piano inv. forn'!$D$86:$V$115,17,FALSE)</f>
        <v>0</v>
      </c>
      <c r="F472" s="1347"/>
      <c r="G472" s="1347"/>
      <c r="H472" s="1348"/>
      <c r="I472" s="104"/>
      <c r="J472" s="1381" t="s">
        <v>53</v>
      </c>
      <c r="K472" s="1384"/>
      <c r="L472" s="1382"/>
      <c r="M472" s="1346">
        <f>VLOOKUP(B470,'Urbano.Piano inv. forn'!$D$86:$V$115,19,FALSE)</f>
        <v>0</v>
      </c>
      <c r="N472" s="1348"/>
      <c r="O472" s="130"/>
      <c r="P472" s="773" t="s">
        <v>299</v>
      </c>
      <c r="Q472" s="135">
        <f>M472+E472</f>
        <v>0</v>
      </c>
      <c r="S472" s="774" t="s">
        <v>300</v>
      </c>
      <c r="T472" s="1171"/>
      <c r="U472" s="1173"/>
      <c r="V472" s="134"/>
      <c r="W472" s="431"/>
    </row>
    <row r="473" spans="1:92" ht="33.75" customHeight="1" thickBot="1" x14ac:dyDescent="0.4">
      <c r="A473" s="136"/>
      <c r="B473" s="137"/>
      <c r="C473" s="137"/>
      <c r="D473" s="137"/>
      <c r="E473" s="138"/>
      <c r="F473" s="138"/>
      <c r="G473" s="138"/>
      <c r="H473" s="138"/>
      <c r="I473" s="104"/>
      <c r="J473" s="115"/>
      <c r="K473" s="115"/>
      <c r="L473" s="115"/>
      <c r="M473" s="138"/>
      <c r="N473" s="138"/>
      <c r="O473" s="130"/>
      <c r="P473" s="113"/>
      <c r="Q473" s="130"/>
      <c r="S473" s="113"/>
      <c r="T473" s="114"/>
      <c r="U473" s="114"/>
      <c r="V473" s="134"/>
      <c r="W473" s="431"/>
    </row>
    <row r="474" spans="1:92" s="767" customFormat="1" ht="72" customHeight="1" x14ac:dyDescent="0.35">
      <c r="A474" s="1369" t="s">
        <v>301</v>
      </c>
      <c r="B474" s="1371" t="s">
        <v>302</v>
      </c>
      <c r="C474" s="1371" t="s">
        <v>303</v>
      </c>
      <c r="D474" s="764" t="s">
        <v>304</v>
      </c>
      <c r="E474" s="762" t="s">
        <v>305</v>
      </c>
      <c r="F474" s="764" t="s">
        <v>306</v>
      </c>
      <c r="G474" s="764" t="s">
        <v>307</v>
      </c>
      <c r="H474" s="765" t="s">
        <v>268</v>
      </c>
      <c r="I474" s="765" t="s">
        <v>308</v>
      </c>
      <c r="J474" s="765" t="s">
        <v>309</v>
      </c>
      <c r="K474" s="765" t="s">
        <v>818</v>
      </c>
      <c r="L474" s="765" t="s">
        <v>310</v>
      </c>
      <c r="M474" s="765" t="s">
        <v>311</v>
      </c>
      <c r="N474" s="765" t="s">
        <v>312</v>
      </c>
      <c r="O474" s="765" t="s">
        <v>313</v>
      </c>
      <c r="P474" s="765" t="s">
        <v>314</v>
      </c>
      <c r="Q474" s="765" t="s">
        <v>315</v>
      </c>
      <c r="R474" s="765" t="s">
        <v>316</v>
      </c>
      <c r="S474" s="765" t="s">
        <v>317</v>
      </c>
      <c r="T474" s="765" t="s">
        <v>819</v>
      </c>
      <c r="U474" s="766" t="s">
        <v>319</v>
      </c>
      <c r="V474" s="438"/>
      <c r="W474" s="166"/>
      <c r="X474" s="166"/>
      <c r="Y474" s="166"/>
      <c r="Z474" s="166"/>
      <c r="AA474" s="166"/>
      <c r="AB474" s="166"/>
      <c r="AC474" s="166"/>
      <c r="AD474" s="166"/>
      <c r="AE474" s="166"/>
      <c r="AF474" s="166"/>
      <c r="AG474" s="166"/>
      <c r="AH474" s="166"/>
      <c r="AI474" s="166"/>
      <c r="AJ474" s="166"/>
      <c r="AK474" s="166"/>
      <c r="AL474" s="166"/>
      <c r="AM474" s="166"/>
      <c r="AN474" s="166"/>
      <c r="AO474" s="166"/>
      <c r="AP474" s="166"/>
      <c r="AQ474" s="166"/>
      <c r="AR474" s="166"/>
      <c r="AS474" s="166"/>
      <c r="AT474" s="166"/>
      <c r="AU474" s="166"/>
      <c r="AV474" s="166"/>
      <c r="AW474" s="166"/>
      <c r="AX474" s="166"/>
      <c r="AY474" s="166"/>
      <c r="AZ474" s="166"/>
      <c r="BA474" s="166"/>
      <c r="BB474" s="166"/>
      <c r="BC474" s="166"/>
      <c r="BD474" s="166"/>
      <c r="BE474" s="166"/>
      <c r="BF474" s="166"/>
      <c r="BG474" s="166"/>
      <c r="BH474" s="166"/>
      <c r="BI474" s="166"/>
      <c r="BJ474" s="166"/>
      <c r="BK474" s="166"/>
      <c r="BL474" s="166"/>
      <c r="BM474" s="166"/>
      <c r="BN474" s="166"/>
      <c r="BO474" s="166"/>
      <c r="BP474" s="166"/>
      <c r="BQ474" s="166"/>
      <c r="BR474" s="166"/>
      <c r="BS474" s="166"/>
      <c r="BT474" s="166"/>
      <c r="BU474" s="166"/>
      <c r="BV474" s="166"/>
      <c r="BW474" s="166"/>
      <c r="BX474" s="166"/>
      <c r="BY474" s="166"/>
      <c r="BZ474" s="166"/>
      <c r="CA474" s="166"/>
      <c r="CB474" s="166"/>
      <c r="CC474" s="166"/>
      <c r="CD474" s="166"/>
      <c r="CE474" s="166"/>
      <c r="CF474" s="166"/>
      <c r="CG474" s="166"/>
      <c r="CH474" s="166"/>
      <c r="CI474" s="166"/>
      <c r="CJ474" s="166"/>
      <c r="CK474" s="166"/>
      <c r="CL474" s="166"/>
      <c r="CM474" s="166"/>
      <c r="CN474" s="166"/>
    </row>
    <row r="475" spans="1:92" s="767" customFormat="1" ht="28.5" customHeight="1" thickBot="1" x14ac:dyDescent="0.4">
      <c r="A475" s="1385"/>
      <c r="B475" s="1386"/>
      <c r="C475" s="1386"/>
      <c r="D475" s="763" t="s">
        <v>320</v>
      </c>
      <c r="E475" s="763" t="s">
        <v>321</v>
      </c>
      <c r="F475" s="763" t="s">
        <v>322</v>
      </c>
      <c r="G475" s="763" t="s">
        <v>322</v>
      </c>
      <c r="H475" s="763" t="s">
        <v>824</v>
      </c>
      <c r="I475" s="763" t="s">
        <v>29</v>
      </c>
      <c r="J475" s="763" t="s">
        <v>323</v>
      </c>
      <c r="K475" s="763" t="s">
        <v>324</v>
      </c>
      <c r="L475" s="763" t="s">
        <v>324</v>
      </c>
      <c r="M475" s="763" t="s">
        <v>325</v>
      </c>
      <c r="N475" s="763" t="s">
        <v>324</v>
      </c>
      <c r="O475" s="763" t="s">
        <v>326</v>
      </c>
      <c r="P475" s="763" t="s">
        <v>820</v>
      </c>
      <c r="Q475" s="763" t="s">
        <v>327</v>
      </c>
      <c r="R475" s="763" t="s">
        <v>328</v>
      </c>
      <c r="S475" s="763" t="s">
        <v>329</v>
      </c>
      <c r="T475" s="763" t="s">
        <v>329</v>
      </c>
      <c r="U475" s="768"/>
      <c r="V475" s="438"/>
      <c r="W475" s="166"/>
      <c r="X475" s="166"/>
      <c r="Y475" s="166"/>
      <c r="Z475" s="166"/>
      <c r="AA475" s="166"/>
      <c r="AB475" s="166"/>
      <c r="AC475" s="166"/>
      <c r="AD475" s="166"/>
      <c r="AE475" s="166"/>
      <c r="AF475" s="166"/>
      <c r="AG475" s="166"/>
      <c r="AH475" s="166"/>
      <c r="AI475" s="166"/>
      <c r="AJ475" s="166"/>
      <c r="AK475" s="166"/>
      <c r="AL475" s="166"/>
      <c r="AM475" s="166"/>
      <c r="AN475" s="166"/>
      <c r="AO475" s="166"/>
      <c r="AP475" s="166"/>
      <c r="AQ475" s="166"/>
      <c r="AR475" s="166"/>
      <c r="AS475" s="166"/>
      <c r="AT475" s="166"/>
      <c r="AU475" s="166"/>
      <c r="AV475" s="166"/>
      <c r="AW475" s="166"/>
      <c r="AX475" s="166"/>
      <c r="AY475" s="166"/>
      <c r="AZ475" s="166"/>
      <c r="BA475" s="166"/>
      <c r="BB475" s="166"/>
      <c r="BC475" s="166"/>
      <c r="BD475" s="166"/>
      <c r="BE475" s="166"/>
      <c r="BF475" s="166"/>
      <c r="BG475" s="166"/>
      <c r="BH475" s="166"/>
      <c r="BI475" s="166"/>
      <c r="BJ475" s="166"/>
      <c r="BK475" s="166"/>
      <c r="BL475" s="166"/>
      <c r="BM475" s="166"/>
      <c r="BN475" s="166"/>
      <c r="BO475" s="166"/>
      <c r="BP475" s="166"/>
      <c r="BQ475" s="166"/>
      <c r="BR475" s="166"/>
      <c r="BS475" s="166"/>
      <c r="BT475" s="166"/>
      <c r="BU475" s="166"/>
      <c r="BV475" s="166"/>
      <c r="BW475" s="166"/>
      <c r="BX475" s="166"/>
      <c r="BY475" s="166"/>
      <c r="BZ475" s="166"/>
      <c r="CA475" s="166"/>
      <c r="CB475" s="166"/>
      <c r="CC475" s="166"/>
      <c r="CD475" s="166"/>
      <c r="CE475" s="166"/>
      <c r="CF475" s="166"/>
      <c r="CG475" s="166"/>
      <c r="CH475" s="166"/>
      <c r="CI475" s="166"/>
      <c r="CJ475" s="166"/>
      <c r="CK475" s="166"/>
      <c r="CL475" s="166"/>
      <c r="CM475" s="166"/>
      <c r="CN475" s="166"/>
    </row>
    <row r="476" spans="1:92" ht="15" customHeight="1" x14ac:dyDescent="0.35">
      <c r="A476" s="1390" t="str">
        <f>B470</f>
        <v>urb. ibr_m.3</v>
      </c>
      <c r="B476" s="769">
        <v>1</v>
      </c>
      <c r="C476" s="185"/>
      <c r="D476" s="119"/>
      <c r="E476" s="119"/>
      <c r="F476" s="185"/>
      <c r="G476" s="440"/>
      <c r="H476" s="120"/>
      <c r="I476" s="441"/>
      <c r="J476" s="442"/>
      <c r="K476" s="442"/>
      <c r="L476" s="443"/>
      <c r="M476" s="441"/>
      <c r="N476" s="443"/>
      <c r="O476" s="148"/>
      <c r="P476" s="148"/>
      <c r="Q476" s="441"/>
      <c r="R476" s="441"/>
      <c r="S476" s="441"/>
      <c r="T476" s="441"/>
      <c r="U476" s="444"/>
      <c r="V476" s="437"/>
    </row>
    <row r="477" spans="1:92" x14ac:dyDescent="0.35">
      <c r="A477" s="1390"/>
      <c r="B477" s="770">
        <v>2</v>
      </c>
      <c r="C477" s="118"/>
      <c r="D477" s="112"/>
      <c r="E477" s="112"/>
      <c r="F477" s="118"/>
      <c r="G477" s="445"/>
      <c r="H477" s="118"/>
      <c r="I477" s="428"/>
      <c r="J477" s="446"/>
      <c r="K477" s="446"/>
      <c r="L477" s="447"/>
      <c r="M477" s="428"/>
      <c r="N477" s="447"/>
      <c r="O477" s="139"/>
      <c r="P477" s="139"/>
      <c r="Q477" s="428"/>
      <c r="R477" s="428" t="s">
        <v>330</v>
      </c>
      <c r="S477" s="428"/>
      <c r="T477" s="428"/>
      <c r="U477" s="448"/>
      <c r="V477" s="437"/>
    </row>
    <row r="478" spans="1:92" x14ac:dyDescent="0.35">
      <c r="A478" s="1390"/>
      <c r="B478" s="770">
        <v>3</v>
      </c>
      <c r="C478" s="118"/>
      <c r="D478" s="112"/>
      <c r="E478" s="112"/>
      <c r="F478" s="118"/>
      <c r="G478" s="445"/>
      <c r="H478" s="118"/>
      <c r="I478" s="428"/>
      <c r="J478" s="446"/>
      <c r="K478" s="446"/>
      <c r="L478" s="447"/>
      <c r="M478" s="428"/>
      <c r="N478" s="447"/>
      <c r="O478" s="139"/>
      <c r="P478" s="139"/>
      <c r="Q478" s="428"/>
      <c r="R478" s="428"/>
      <c r="S478" s="428"/>
      <c r="T478" s="428"/>
      <c r="U478" s="448"/>
      <c r="V478" s="437"/>
    </row>
    <row r="479" spans="1:92" x14ac:dyDescent="0.35">
      <c r="A479" s="1390"/>
      <c r="B479" s="770">
        <v>4</v>
      </c>
      <c r="C479" s="118"/>
      <c r="D479" s="112"/>
      <c r="E479" s="112"/>
      <c r="F479" s="118"/>
      <c r="G479" s="445"/>
      <c r="H479" s="118"/>
      <c r="I479" s="428"/>
      <c r="J479" s="446"/>
      <c r="K479" s="446"/>
      <c r="L479" s="447"/>
      <c r="M479" s="428"/>
      <c r="N479" s="447"/>
      <c r="O479" s="139"/>
      <c r="P479" s="139"/>
      <c r="Q479" s="428"/>
      <c r="R479" s="428"/>
      <c r="S479" s="428"/>
      <c r="T479" s="428"/>
      <c r="U479" s="448"/>
      <c r="V479" s="437"/>
    </row>
    <row r="480" spans="1:92" x14ac:dyDescent="0.35">
      <c r="A480" s="1390"/>
      <c r="B480" s="770">
        <v>5</v>
      </c>
      <c r="C480" s="118"/>
      <c r="D480" s="112"/>
      <c r="E480" s="112"/>
      <c r="F480" s="118"/>
      <c r="G480" s="445"/>
      <c r="H480" s="118"/>
      <c r="I480" s="428"/>
      <c r="J480" s="446"/>
      <c r="K480" s="446"/>
      <c r="L480" s="447"/>
      <c r="M480" s="428"/>
      <c r="N480" s="447"/>
      <c r="O480" s="139"/>
      <c r="P480" s="139"/>
      <c r="Q480" s="428"/>
      <c r="R480" s="428"/>
      <c r="S480" s="428"/>
      <c r="T480" s="428"/>
      <c r="U480" s="448"/>
      <c r="V480" s="437"/>
    </row>
    <row r="481" spans="1:92" x14ac:dyDescent="0.35">
      <c r="A481" s="1390"/>
      <c r="B481" s="770">
        <v>6</v>
      </c>
      <c r="C481" s="118"/>
      <c r="D481" s="112"/>
      <c r="E481" s="112"/>
      <c r="F481" s="118"/>
      <c r="G481" s="445"/>
      <c r="H481" s="118"/>
      <c r="I481" s="428"/>
      <c r="J481" s="446"/>
      <c r="K481" s="446"/>
      <c r="L481" s="447"/>
      <c r="M481" s="428"/>
      <c r="N481" s="447"/>
      <c r="O481" s="139"/>
      <c r="P481" s="139"/>
      <c r="Q481" s="428"/>
      <c r="R481" s="428"/>
      <c r="S481" s="428"/>
      <c r="T481" s="428"/>
      <c r="U481" s="448"/>
      <c r="V481" s="437"/>
    </row>
    <row r="482" spans="1:92" x14ac:dyDescent="0.35">
      <c r="A482" s="1390"/>
      <c r="B482" s="770">
        <v>7</v>
      </c>
      <c r="C482" s="118"/>
      <c r="D482" s="112"/>
      <c r="E482" s="112"/>
      <c r="F482" s="118"/>
      <c r="G482" s="445"/>
      <c r="H482" s="118"/>
      <c r="I482" s="428"/>
      <c r="J482" s="446"/>
      <c r="K482" s="446"/>
      <c r="L482" s="447"/>
      <c r="M482" s="428"/>
      <c r="N482" s="447"/>
      <c r="O482" s="139"/>
      <c r="P482" s="139"/>
      <c r="Q482" s="428"/>
      <c r="R482" s="428"/>
      <c r="S482" s="428"/>
      <c r="T482" s="428"/>
      <c r="U482" s="448"/>
      <c r="V482" s="437"/>
    </row>
    <row r="483" spans="1:92" x14ac:dyDescent="0.35">
      <c r="A483" s="1390"/>
      <c r="B483" s="770">
        <v>8</v>
      </c>
      <c r="C483" s="118"/>
      <c r="D483" s="112"/>
      <c r="E483" s="112"/>
      <c r="F483" s="118"/>
      <c r="G483" s="445"/>
      <c r="H483" s="118"/>
      <c r="I483" s="428"/>
      <c r="J483" s="446"/>
      <c r="K483" s="446"/>
      <c r="L483" s="447"/>
      <c r="M483" s="428"/>
      <c r="N483" s="447"/>
      <c r="O483" s="139"/>
      <c r="P483" s="139"/>
      <c r="Q483" s="428"/>
      <c r="R483" s="428"/>
      <c r="S483" s="428"/>
      <c r="T483" s="428"/>
      <c r="U483" s="448"/>
      <c r="V483" s="437"/>
    </row>
    <row r="484" spans="1:92" x14ac:dyDescent="0.35">
      <c r="A484" s="1390"/>
      <c r="B484" s="770">
        <v>9</v>
      </c>
      <c r="C484" s="118"/>
      <c r="D484" s="112"/>
      <c r="E484" s="112"/>
      <c r="F484" s="118"/>
      <c r="G484" s="445"/>
      <c r="H484" s="118"/>
      <c r="I484" s="428"/>
      <c r="J484" s="446"/>
      <c r="K484" s="446"/>
      <c r="L484" s="447"/>
      <c r="M484" s="428"/>
      <c r="N484" s="447"/>
      <c r="O484" s="139"/>
      <c r="P484" s="139"/>
      <c r="Q484" s="428"/>
      <c r="R484" s="428"/>
      <c r="S484" s="428"/>
      <c r="T484" s="428"/>
      <c r="U484" s="448"/>
      <c r="V484" s="437"/>
    </row>
    <row r="485" spans="1:92" ht="15" thickBot="1" x14ac:dyDescent="0.4">
      <c r="A485" s="1391"/>
      <c r="B485" s="771">
        <v>10</v>
      </c>
      <c r="C485" s="132"/>
      <c r="D485" s="131"/>
      <c r="E485" s="131"/>
      <c r="F485" s="132"/>
      <c r="G485" s="449"/>
      <c r="H485" s="132"/>
      <c r="I485" s="450"/>
      <c r="J485" s="451"/>
      <c r="K485" s="451"/>
      <c r="L485" s="452"/>
      <c r="M485" s="450"/>
      <c r="N485" s="452"/>
      <c r="O485" s="140"/>
      <c r="P485" s="140"/>
      <c r="Q485" s="450"/>
      <c r="R485" s="450"/>
      <c r="S485" s="450"/>
      <c r="T485" s="450"/>
      <c r="U485" s="453"/>
      <c r="V485" s="437"/>
    </row>
    <row r="486" spans="1:92" ht="25" thickBot="1" x14ac:dyDescent="0.4">
      <c r="A486" s="564"/>
      <c r="C486" s="565"/>
      <c r="D486" s="566"/>
      <c r="E486" s="424" t="s">
        <v>331</v>
      </c>
      <c r="F486" s="425">
        <f>COUNTA(F476:F485)</f>
        <v>0</v>
      </c>
      <c r="G486" s="426">
        <f>COUNTA(G476:G485)</f>
        <v>0</v>
      </c>
      <c r="H486" s="565"/>
      <c r="I486" s="431"/>
      <c r="J486" s="567"/>
      <c r="K486" s="567"/>
      <c r="L486" s="568"/>
      <c r="M486" s="1354" t="s">
        <v>563</v>
      </c>
      <c r="N486" s="1355"/>
      <c r="O486" s="747">
        <f>SUM(O476:O485)</f>
        <v>0</v>
      </c>
      <c r="P486" s="748">
        <f>SUM(P476:P485)</f>
        <v>0</v>
      </c>
      <c r="Q486" s="431"/>
      <c r="S486" s="113"/>
      <c r="T486" s="117"/>
      <c r="U486" s="531"/>
      <c r="V486" s="455"/>
      <c r="W486" s="454"/>
    </row>
    <row r="487" spans="1:92" ht="15" thickBot="1" x14ac:dyDescent="0.4">
      <c r="A487" s="456"/>
      <c r="B487" s="457"/>
      <c r="C487" s="407"/>
      <c r="D487" s="407"/>
      <c r="E487" s="407"/>
      <c r="F487" s="457"/>
      <c r="G487" s="407"/>
      <c r="H487" s="407"/>
      <c r="I487" s="457"/>
      <c r="J487" s="457"/>
      <c r="K487" s="457"/>
      <c r="L487" s="407"/>
      <c r="M487" s="407"/>
      <c r="N487" s="407"/>
      <c r="O487" s="407"/>
      <c r="P487" s="407"/>
      <c r="Q487" s="407"/>
      <c r="R487" s="407"/>
      <c r="S487" s="407"/>
      <c r="T487" s="458"/>
      <c r="U487" s="407"/>
      <c r="V487" s="459"/>
    </row>
    <row r="488" spans="1:92" ht="15" thickBot="1" x14ac:dyDescent="0.4">
      <c r="A488" s="432"/>
      <c r="B488" s="433"/>
      <c r="C488" s="434"/>
      <c r="D488" s="434"/>
      <c r="E488" s="434"/>
      <c r="F488" s="433"/>
      <c r="G488" s="434"/>
      <c r="H488" s="434"/>
      <c r="I488" s="433"/>
      <c r="J488" s="433"/>
      <c r="K488" s="433"/>
      <c r="L488" s="434"/>
      <c r="M488" s="434"/>
      <c r="N488" s="434"/>
      <c r="O488" s="434"/>
      <c r="P488" s="434"/>
      <c r="Q488" s="434"/>
      <c r="R488" s="434"/>
      <c r="S488" s="434"/>
      <c r="T488" s="434"/>
      <c r="U488" s="434"/>
      <c r="V488" s="435"/>
    </row>
    <row r="489" spans="1:92" ht="28.5" customHeight="1" thickBot="1" x14ac:dyDescent="0.4">
      <c r="A489" s="761" t="s">
        <v>9</v>
      </c>
      <c r="B489" s="1317" t="s">
        <v>654</v>
      </c>
      <c r="C489" s="1318"/>
      <c r="E489" s="1387" t="s">
        <v>294</v>
      </c>
      <c r="F489" s="1388"/>
      <c r="G489" s="1315">
        <f>VLOOKUP(B489,'Urbano.Piano inv. forn'!$D$86:$H$115,3,FALSE)</f>
        <v>0</v>
      </c>
      <c r="H489" s="1316"/>
      <c r="I489" s="104"/>
      <c r="J489" s="1387" t="s">
        <v>295</v>
      </c>
      <c r="K489" s="1389"/>
      <c r="L489" s="1388"/>
      <c r="M489" s="1315">
        <f>VLOOKUP(B489,'Urbano.Piano inv. forn'!$D$86:$H$115,4,FALSE)</f>
        <v>0</v>
      </c>
      <c r="N489" s="1316"/>
      <c r="P489" s="772" t="s">
        <v>296</v>
      </c>
      <c r="Q489" s="436"/>
      <c r="S489" s="774" t="s">
        <v>297</v>
      </c>
      <c r="T489" s="1171"/>
      <c r="U489" s="1173"/>
      <c r="V489" s="437"/>
    </row>
    <row r="490" spans="1:92" ht="13.5" customHeight="1" thickBot="1" x14ac:dyDescent="0.4">
      <c r="A490" s="133"/>
      <c r="B490" s="114"/>
      <c r="C490" s="114"/>
      <c r="E490" s="115"/>
      <c r="F490" s="115"/>
      <c r="G490" s="116"/>
      <c r="H490" s="116"/>
      <c r="I490" s="104"/>
      <c r="J490" s="115"/>
      <c r="K490" s="115"/>
      <c r="L490" s="115"/>
      <c r="M490" s="116"/>
      <c r="N490" s="116"/>
      <c r="P490" s="117"/>
      <c r="S490" s="113"/>
      <c r="T490" s="431"/>
      <c r="V490" s="134"/>
      <c r="W490" s="431"/>
    </row>
    <row r="491" spans="1:92" ht="33.75" customHeight="1" thickBot="1" x14ac:dyDescent="0.4">
      <c r="A491" s="1381" t="s">
        <v>298</v>
      </c>
      <c r="B491" s="1382"/>
      <c r="C491" s="1382"/>
      <c r="D491" s="1383"/>
      <c r="E491" s="1346">
        <f>VLOOKUP(B489,'Urbano.Piano inv. forn'!$D$86:$V$115,17,FALSE)</f>
        <v>0</v>
      </c>
      <c r="F491" s="1347"/>
      <c r="G491" s="1347"/>
      <c r="H491" s="1348"/>
      <c r="I491" s="104"/>
      <c r="J491" s="1381" t="s">
        <v>53</v>
      </c>
      <c r="K491" s="1384"/>
      <c r="L491" s="1382"/>
      <c r="M491" s="1346">
        <f>VLOOKUP(B489,'Urbano.Piano inv. forn'!$D$86:$V$115,19,FALSE)</f>
        <v>0</v>
      </c>
      <c r="N491" s="1348"/>
      <c r="O491" s="130"/>
      <c r="P491" s="773" t="s">
        <v>299</v>
      </c>
      <c r="Q491" s="135">
        <f>M491+E491</f>
        <v>0</v>
      </c>
      <c r="S491" s="774" t="s">
        <v>300</v>
      </c>
      <c r="T491" s="1171"/>
      <c r="U491" s="1173"/>
      <c r="V491" s="134"/>
      <c r="W491" s="431"/>
    </row>
    <row r="492" spans="1:92" ht="33.75" customHeight="1" thickBot="1" x14ac:dyDescent="0.4">
      <c r="A492" s="136"/>
      <c r="B492" s="137"/>
      <c r="C492" s="137"/>
      <c r="D492" s="137"/>
      <c r="E492" s="138"/>
      <c r="F492" s="138"/>
      <c r="G492" s="138"/>
      <c r="H492" s="138"/>
      <c r="I492" s="104"/>
      <c r="J492" s="115"/>
      <c r="K492" s="115"/>
      <c r="L492" s="115"/>
      <c r="M492" s="138"/>
      <c r="N492" s="138"/>
      <c r="O492" s="130"/>
      <c r="P492" s="113"/>
      <c r="Q492" s="130"/>
      <c r="S492" s="113"/>
      <c r="T492" s="114"/>
      <c r="U492" s="114"/>
      <c r="V492" s="134"/>
      <c r="W492" s="431"/>
    </row>
    <row r="493" spans="1:92" s="767" customFormat="1" ht="72" customHeight="1" x14ac:dyDescent="0.35">
      <c r="A493" s="1369" t="s">
        <v>301</v>
      </c>
      <c r="B493" s="1371" t="s">
        <v>302</v>
      </c>
      <c r="C493" s="1371" t="s">
        <v>303</v>
      </c>
      <c r="D493" s="764" t="s">
        <v>304</v>
      </c>
      <c r="E493" s="762" t="s">
        <v>305</v>
      </c>
      <c r="F493" s="764" t="s">
        <v>306</v>
      </c>
      <c r="G493" s="764" t="s">
        <v>307</v>
      </c>
      <c r="H493" s="765" t="s">
        <v>268</v>
      </c>
      <c r="I493" s="765" t="s">
        <v>308</v>
      </c>
      <c r="J493" s="765" t="s">
        <v>309</v>
      </c>
      <c r="K493" s="765" t="s">
        <v>818</v>
      </c>
      <c r="L493" s="765" t="s">
        <v>310</v>
      </c>
      <c r="M493" s="765" t="s">
        <v>311</v>
      </c>
      <c r="N493" s="765" t="s">
        <v>312</v>
      </c>
      <c r="O493" s="765" t="s">
        <v>313</v>
      </c>
      <c r="P493" s="765" t="s">
        <v>314</v>
      </c>
      <c r="Q493" s="765" t="s">
        <v>315</v>
      </c>
      <c r="R493" s="765" t="s">
        <v>316</v>
      </c>
      <c r="S493" s="765" t="s">
        <v>317</v>
      </c>
      <c r="T493" s="765" t="s">
        <v>819</v>
      </c>
      <c r="U493" s="766" t="s">
        <v>319</v>
      </c>
      <c r="V493" s="438"/>
      <c r="W493" s="166"/>
      <c r="X493" s="166"/>
      <c r="Y493" s="166"/>
      <c r="Z493" s="166"/>
      <c r="AA493" s="166"/>
      <c r="AB493" s="166"/>
      <c r="AC493" s="166"/>
      <c r="AD493" s="166"/>
      <c r="AE493" s="166"/>
      <c r="AF493" s="166"/>
      <c r="AG493" s="166"/>
      <c r="AH493" s="166"/>
      <c r="AI493" s="166"/>
      <c r="AJ493" s="166"/>
      <c r="AK493" s="166"/>
      <c r="AL493" s="166"/>
      <c r="AM493" s="166"/>
      <c r="AN493" s="166"/>
      <c r="AO493" s="166"/>
      <c r="AP493" s="166"/>
      <c r="AQ493" s="166"/>
      <c r="AR493" s="166"/>
      <c r="AS493" s="166"/>
      <c r="AT493" s="166"/>
      <c r="AU493" s="166"/>
      <c r="AV493" s="166"/>
      <c r="AW493" s="166"/>
      <c r="AX493" s="166"/>
      <c r="AY493" s="166"/>
      <c r="AZ493" s="166"/>
      <c r="BA493" s="166"/>
      <c r="BB493" s="166"/>
      <c r="BC493" s="166"/>
      <c r="BD493" s="166"/>
      <c r="BE493" s="166"/>
      <c r="BF493" s="166"/>
      <c r="BG493" s="166"/>
      <c r="BH493" s="166"/>
      <c r="BI493" s="166"/>
      <c r="BJ493" s="166"/>
      <c r="BK493" s="166"/>
      <c r="BL493" s="166"/>
      <c r="BM493" s="166"/>
      <c r="BN493" s="166"/>
      <c r="BO493" s="166"/>
      <c r="BP493" s="166"/>
      <c r="BQ493" s="166"/>
      <c r="BR493" s="166"/>
      <c r="BS493" s="166"/>
      <c r="BT493" s="166"/>
      <c r="BU493" s="166"/>
      <c r="BV493" s="166"/>
      <c r="BW493" s="166"/>
      <c r="BX493" s="166"/>
      <c r="BY493" s="166"/>
      <c r="BZ493" s="166"/>
      <c r="CA493" s="166"/>
      <c r="CB493" s="166"/>
      <c r="CC493" s="166"/>
      <c r="CD493" s="166"/>
      <c r="CE493" s="166"/>
      <c r="CF493" s="166"/>
      <c r="CG493" s="166"/>
      <c r="CH493" s="166"/>
      <c r="CI493" s="166"/>
      <c r="CJ493" s="166"/>
      <c r="CK493" s="166"/>
      <c r="CL493" s="166"/>
      <c r="CM493" s="166"/>
      <c r="CN493" s="166"/>
    </row>
    <row r="494" spans="1:92" s="767" customFormat="1" ht="28.5" customHeight="1" thickBot="1" x14ac:dyDescent="0.4">
      <c r="A494" s="1385"/>
      <c r="B494" s="1386"/>
      <c r="C494" s="1386"/>
      <c r="D494" s="763" t="s">
        <v>320</v>
      </c>
      <c r="E494" s="763" t="s">
        <v>321</v>
      </c>
      <c r="F494" s="763" t="s">
        <v>322</v>
      </c>
      <c r="G494" s="763" t="s">
        <v>322</v>
      </c>
      <c r="H494" s="763" t="s">
        <v>824</v>
      </c>
      <c r="I494" s="763" t="s">
        <v>29</v>
      </c>
      <c r="J494" s="763" t="s">
        <v>323</v>
      </c>
      <c r="K494" s="763" t="s">
        <v>324</v>
      </c>
      <c r="L494" s="763" t="s">
        <v>324</v>
      </c>
      <c r="M494" s="763" t="s">
        <v>325</v>
      </c>
      <c r="N494" s="763" t="s">
        <v>324</v>
      </c>
      <c r="O494" s="763" t="s">
        <v>326</v>
      </c>
      <c r="P494" s="763" t="s">
        <v>820</v>
      </c>
      <c r="Q494" s="763" t="s">
        <v>327</v>
      </c>
      <c r="R494" s="763" t="s">
        <v>328</v>
      </c>
      <c r="S494" s="763" t="s">
        <v>329</v>
      </c>
      <c r="T494" s="763" t="s">
        <v>329</v>
      </c>
      <c r="U494" s="768"/>
      <c r="V494" s="438"/>
      <c r="W494" s="166"/>
      <c r="X494" s="166"/>
      <c r="Y494" s="166"/>
      <c r="Z494" s="166"/>
      <c r="AA494" s="166"/>
      <c r="AB494" s="166"/>
      <c r="AC494" s="166"/>
      <c r="AD494" s="166"/>
      <c r="AE494" s="166"/>
      <c r="AF494" s="166"/>
      <c r="AG494" s="166"/>
      <c r="AH494" s="166"/>
      <c r="AI494" s="166"/>
      <c r="AJ494" s="166"/>
      <c r="AK494" s="166"/>
      <c r="AL494" s="166"/>
      <c r="AM494" s="166"/>
      <c r="AN494" s="166"/>
      <c r="AO494" s="166"/>
      <c r="AP494" s="166"/>
      <c r="AQ494" s="166"/>
      <c r="AR494" s="166"/>
      <c r="AS494" s="166"/>
      <c r="AT494" s="166"/>
      <c r="AU494" s="166"/>
      <c r="AV494" s="166"/>
      <c r="AW494" s="166"/>
      <c r="AX494" s="166"/>
      <c r="AY494" s="166"/>
      <c r="AZ494" s="166"/>
      <c r="BA494" s="166"/>
      <c r="BB494" s="166"/>
      <c r="BC494" s="166"/>
      <c r="BD494" s="166"/>
      <c r="BE494" s="166"/>
      <c r="BF494" s="166"/>
      <c r="BG494" s="166"/>
      <c r="BH494" s="166"/>
      <c r="BI494" s="166"/>
      <c r="BJ494" s="166"/>
      <c r="BK494" s="166"/>
      <c r="BL494" s="166"/>
      <c r="BM494" s="166"/>
      <c r="BN494" s="166"/>
      <c r="BO494" s="166"/>
      <c r="BP494" s="166"/>
      <c r="BQ494" s="166"/>
      <c r="BR494" s="166"/>
      <c r="BS494" s="166"/>
      <c r="BT494" s="166"/>
      <c r="BU494" s="166"/>
      <c r="BV494" s="166"/>
      <c r="BW494" s="166"/>
      <c r="BX494" s="166"/>
      <c r="BY494" s="166"/>
      <c r="BZ494" s="166"/>
      <c r="CA494" s="166"/>
      <c r="CB494" s="166"/>
      <c r="CC494" s="166"/>
      <c r="CD494" s="166"/>
      <c r="CE494" s="166"/>
      <c r="CF494" s="166"/>
      <c r="CG494" s="166"/>
      <c r="CH494" s="166"/>
      <c r="CI494" s="166"/>
      <c r="CJ494" s="166"/>
      <c r="CK494" s="166"/>
      <c r="CL494" s="166"/>
      <c r="CM494" s="166"/>
      <c r="CN494" s="166"/>
    </row>
    <row r="495" spans="1:92" ht="15" customHeight="1" x14ac:dyDescent="0.35">
      <c r="A495" s="1390" t="str">
        <f>B489</f>
        <v>urb. ibr_m.3</v>
      </c>
      <c r="B495" s="769">
        <v>1</v>
      </c>
      <c r="C495" s="185"/>
      <c r="D495" s="119"/>
      <c r="E495" s="119"/>
      <c r="F495" s="185"/>
      <c r="G495" s="440"/>
      <c r="H495" s="120"/>
      <c r="I495" s="441"/>
      <c r="J495" s="442"/>
      <c r="K495" s="442"/>
      <c r="L495" s="443"/>
      <c r="M495" s="441"/>
      <c r="N495" s="443"/>
      <c r="O495" s="148"/>
      <c r="P495" s="148"/>
      <c r="Q495" s="441"/>
      <c r="R495" s="441"/>
      <c r="S495" s="441"/>
      <c r="T495" s="441"/>
      <c r="U495" s="444"/>
      <c r="V495" s="437"/>
    </row>
    <row r="496" spans="1:92" x14ac:dyDescent="0.35">
      <c r="A496" s="1390"/>
      <c r="B496" s="770">
        <v>2</v>
      </c>
      <c r="C496" s="118"/>
      <c r="D496" s="112"/>
      <c r="E496" s="112"/>
      <c r="F496" s="118"/>
      <c r="G496" s="445"/>
      <c r="H496" s="118"/>
      <c r="I496" s="428"/>
      <c r="J496" s="446"/>
      <c r="K496" s="446"/>
      <c r="L496" s="447"/>
      <c r="M496" s="428"/>
      <c r="N496" s="447"/>
      <c r="O496" s="139"/>
      <c r="P496" s="139"/>
      <c r="Q496" s="428"/>
      <c r="R496" s="428" t="s">
        <v>330</v>
      </c>
      <c r="S496" s="428"/>
      <c r="T496" s="428"/>
      <c r="U496" s="448"/>
      <c r="V496" s="437"/>
    </row>
    <row r="497" spans="1:92" x14ac:dyDescent="0.35">
      <c r="A497" s="1390"/>
      <c r="B497" s="770">
        <v>3</v>
      </c>
      <c r="C497" s="118"/>
      <c r="D497" s="112"/>
      <c r="E497" s="112"/>
      <c r="F497" s="118"/>
      <c r="G497" s="445"/>
      <c r="H497" s="118"/>
      <c r="I497" s="428"/>
      <c r="J497" s="446"/>
      <c r="K497" s="446"/>
      <c r="L497" s="447"/>
      <c r="M497" s="428"/>
      <c r="N497" s="447"/>
      <c r="O497" s="139"/>
      <c r="P497" s="139"/>
      <c r="Q497" s="428"/>
      <c r="R497" s="428"/>
      <c r="S497" s="428"/>
      <c r="T497" s="428"/>
      <c r="U497" s="448"/>
      <c r="V497" s="437"/>
    </row>
    <row r="498" spans="1:92" x14ac:dyDescent="0.35">
      <c r="A498" s="1390"/>
      <c r="B498" s="770">
        <v>4</v>
      </c>
      <c r="C498" s="118"/>
      <c r="D498" s="112"/>
      <c r="E498" s="112"/>
      <c r="F498" s="118"/>
      <c r="G498" s="445"/>
      <c r="H498" s="118"/>
      <c r="I498" s="428"/>
      <c r="J498" s="446"/>
      <c r="K498" s="446"/>
      <c r="L498" s="447"/>
      <c r="M498" s="428"/>
      <c r="N498" s="447"/>
      <c r="O498" s="139"/>
      <c r="P498" s="139"/>
      <c r="Q498" s="428"/>
      <c r="R498" s="428"/>
      <c r="S498" s="428"/>
      <c r="T498" s="428"/>
      <c r="U498" s="448"/>
      <c r="V498" s="437"/>
    </row>
    <row r="499" spans="1:92" x14ac:dyDescent="0.35">
      <c r="A499" s="1390"/>
      <c r="B499" s="770">
        <v>5</v>
      </c>
      <c r="C499" s="118"/>
      <c r="D499" s="112"/>
      <c r="E499" s="112"/>
      <c r="F499" s="118"/>
      <c r="G499" s="445"/>
      <c r="H499" s="118"/>
      <c r="I499" s="428"/>
      <c r="J499" s="446"/>
      <c r="K499" s="446"/>
      <c r="L499" s="447"/>
      <c r="M499" s="428"/>
      <c r="N499" s="447"/>
      <c r="O499" s="139"/>
      <c r="P499" s="139"/>
      <c r="Q499" s="428"/>
      <c r="R499" s="428"/>
      <c r="S499" s="428"/>
      <c r="T499" s="428"/>
      <c r="U499" s="448"/>
      <c r="V499" s="437"/>
    </row>
    <row r="500" spans="1:92" x14ac:dyDescent="0.35">
      <c r="A500" s="1390"/>
      <c r="B500" s="770">
        <v>6</v>
      </c>
      <c r="C500" s="118"/>
      <c r="D500" s="112"/>
      <c r="E500" s="112"/>
      <c r="F500" s="118"/>
      <c r="G500" s="445"/>
      <c r="H500" s="118"/>
      <c r="I500" s="428"/>
      <c r="J500" s="446"/>
      <c r="K500" s="446"/>
      <c r="L500" s="447"/>
      <c r="M500" s="428"/>
      <c r="N500" s="447"/>
      <c r="O500" s="139"/>
      <c r="P500" s="139"/>
      <c r="Q500" s="428"/>
      <c r="R500" s="428"/>
      <c r="S500" s="428"/>
      <c r="T500" s="428"/>
      <c r="U500" s="448"/>
      <c r="V500" s="437"/>
    </row>
    <row r="501" spans="1:92" x14ac:dyDescent="0.35">
      <c r="A501" s="1390"/>
      <c r="B501" s="770">
        <v>7</v>
      </c>
      <c r="C501" s="118"/>
      <c r="D501" s="112"/>
      <c r="E501" s="112"/>
      <c r="F501" s="118"/>
      <c r="G501" s="445"/>
      <c r="H501" s="118"/>
      <c r="I501" s="428"/>
      <c r="J501" s="446"/>
      <c r="K501" s="446"/>
      <c r="L501" s="447"/>
      <c r="M501" s="428"/>
      <c r="N501" s="447"/>
      <c r="O501" s="139"/>
      <c r="P501" s="139"/>
      <c r="Q501" s="428"/>
      <c r="R501" s="428"/>
      <c r="S501" s="428"/>
      <c r="T501" s="428"/>
      <c r="U501" s="448"/>
      <c r="V501" s="437"/>
    </row>
    <row r="502" spans="1:92" x14ac:dyDescent="0.35">
      <c r="A502" s="1390"/>
      <c r="B502" s="770">
        <v>8</v>
      </c>
      <c r="C502" s="118"/>
      <c r="D502" s="112"/>
      <c r="E502" s="112"/>
      <c r="F502" s="118"/>
      <c r="G502" s="445"/>
      <c r="H502" s="118"/>
      <c r="I502" s="428"/>
      <c r="J502" s="446"/>
      <c r="K502" s="446"/>
      <c r="L502" s="447"/>
      <c r="M502" s="428"/>
      <c r="N502" s="447"/>
      <c r="O502" s="139"/>
      <c r="P502" s="139"/>
      <c r="Q502" s="428"/>
      <c r="R502" s="428"/>
      <c r="S502" s="428"/>
      <c r="T502" s="428"/>
      <c r="U502" s="448"/>
      <c r="V502" s="437"/>
    </row>
    <row r="503" spans="1:92" x14ac:dyDescent="0.35">
      <c r="A503" s="1390"/>
      <c r="B503" s="770">
        <v>9</v>
      </c>
      <c r="C503" s="118"/>
      <c r="D503" s="112"/>
      <c r="E503" s="112"/>
      <c r="F503" s="118"/>
      <c r="G503" s="445"/>
      <c r="H503" s="118"/>
      <c r="I503" s="428"/>
      <c r="J503" s="446"/>
      <c r="K503" s="446"/>
      <c r="L503" s="447"/>
      <c r="M503" s="428"/>
      <c r="N503" s="447"/>
      <c r="O503" s="139"/>
      <c r="P503" s="139"/>
      <c r="Q503" s="428"/>
      <c r="R503" s="428"/>
      <c r="S503" s="428"/>
      <c r="T503" s="428"/>
      <c r="U503" s="448"/>
      <c r="V503" s="437"/>
    </row>
    <row r="504" spans="1:92" ht="15" thickBot="1" x14ac:dyDescent="0.4">
      <c r="A504" s="1391"/>
      <c r="B504" s="771">
        <v>10</v>
      </c>
      <c r="C504" s="132"/>
      <c r="D504" s="131"/>
      <c r="E504" s="131"/>
      <c r="F504" s="132"/>
      <c r="G504" s="449"/>
      <c r="H504" s="132"/>
      <c r="I504" s="450"/>
      <c r="J504" s="451"/>
      <c r="K504" s="451"/>
      <c r="L504" s="452"/>
      <c r="M504" s="450"/>
      <c r="N504" s="452"/>
      <c r="O504" s="140"/>
      <c r="P504" s="140"/>
      <c r="Q504" s="450"/>
      <c r="R504" s="450"/>
      <c r="S504" s="450"/>
      <c r="T504" s="450"/>
      <c r="U504" s="453"/>
      <c r="V504" s="437"/>
    </row>
    <row r="505" spans="1:92" ht="25" thickBot="1" x14ac:dyDescent="0.4">
      <c r="A505" s="564"/>
      <c r="C505" s="565"/>
      <c r="D505" s="566"/>
      <c r="E505" s="424" t="s">
        <v>331</v>
      </c>
      <c r="F505" s="425">
        <f>COUNTA(F495:F504)</f>
        <v>0</v>
      </c>
      <c r="G505" s="426">
        <f>COUNTA(G495:G504)</f>
        <v>0</v>
      </c>
      <c r="H505" s="565"/>
      <c r="I505" s="431"/>
      <c r="J505" s="567"/>
      <c r="K505" s="567"/>
      <c r="L505" s="568"/>
      <c r="M505" s="1354" t="s">
        <v>563</v>
      </c>
      <c r="N505" s="1355"/>
      <c r="O505" s="747">
        <f>SUM(O495:O504)</f>
        <v>0</v>
      </c>
      <c r="P505" s="748">
        <f>SUM(P495:P504)</f>
        <v>0</v>
      </c>
      <c r="Q505" s="431"/>
      <c r="S505" s="113"/>
      <c r="T505" s="117"/>
      <c r="U505" s="531"/>
      <c r="V505" s="455"/>
      <c r="W505" s="454"/>
    </row>
    <row r="506" spans="1:92" ht="15" thickBot="1" x14ac:dyDescent="0.4">
      <c r="A506" s="456"/>
      <c r="B506" s="457"/>
      <c r="C506" s="407"/>
      <c r="D506" s="407"/>
      <c r="E506" s="407"/>
      <c r="F506" s="457"/>
      <c r="G506" s="407"/>
      <c r="H506" s="407"/>
      <c r="I506" s="457"/>
      <c r="J506" s="457"/>
      <c r="K506" s="457"/>
      <c r="L506" s="407"/>
      <c r="M506" s="407"/>
      <c r="N506" s="407"/>
      <c r="O506" s="407"/>
      <c r="P506" s="407"/>
      <c r="Q506" s="407"/>
      <c r="R506" s="407"/>
      <c r="S506" s="407"/>
      <c r="T506" s="458"/>
      <c r="U506" s="407"/>
      <c r="V506" s="459"/>
    </row>
    <row r="507" spans="1:92" ht="15" thickBot="1" x14ac:dyDescent="0.4">
      <c r="A507" s="432"/>
      <c r="B507" s="433"/>
      <c r="C507" s="434"/>
      <c r="D507" s="434"/>
      <c r="E507" s="434"/>
      <c r="F507" s="433"/>
      <c r="G507" s="434"/>
      <c r="H507" s="434"/>
      <c r="I507" s="433"/>
      <c r="J507" s="433"/>
      <c r="K507" s="433"/>
      <c r="L507" s="434"/>
      <c r="M507" s="434"/>
      <c r="N507" s="434"/>
      <c r="O507" s="434"/>
      <c r="P507" s="434"/>
      <c r="Q507" s="434"/>
      <c r="R507" s="434"/>
      <c r="S507" s="434"/>
      <c r="T507" s="434"/>
      <c r="U507" s="434"/>
      <c r="V507" s="435"/>
    </row>
    <row r="508" spans="1:92" ht="28.5" customHeight="1" thickBot="1" x14ac:dyDescent="0.4">
      <c r="A508" s="761" t="s">
        <v>9</v>
      </c>
      <c r="B508" s="1317" t="s">
        <v>654</v>
      </c>
      <c r="C508" s="1318"/>
      <c r="E508" s="1387" t="s">
        <v>294</v>
      </c>
      <c r="F508" s="1388"/>
      <c r="G508" s="1315">
        <f>VLOOKUP(B508,'Urbano.Piano inv. forn'!$D$86:$H$115,3,FALSE)</f>
        <v>0</v>
      </c>
      <c r="H508" s="1316"/>
      <c r="I508" s="104"/>
      <c r="J508" s="1387" t="s">
        <v>295</v>
      </c>
      <c r="K508" s="1389"/>
      <c r="L508" s="1388"/>
      <c r="M508" s="1315">
        <f>VLOOKUP(B508,'Urbano.Piano inv. forn'!$D$86:$H$115,4,FALSE)</f>
        <v>0</v>
      </c>
      <c r="N508" s="1316"/>
      <c r="P508" s="772" t="s">
        <v>296</v>
      </c>
      <c r="Q508" s="436"/>
      <c r="S508" s="774" t="s">
        <v>297</v>
      </c>
      <c r="T508" s="1171"/>
      <c r="U508" s="1173"/>
      <c r="V508" s="437"/>
    </row>
    <row r="509" spans="1:92" ht="13.5" customHeight="1" thickBot="1" x14ac:dyDescent="0.4">
      <c r="A509" s="133"/>
      <c r="B509" s="114"/>
      <c r="C509" s="114"/>
      <c r="E509" s="115"/>
      <c r="F509" s="115"/>
      <c r="G509" s="116"/>
      <c r="H509" s="116"/>
      <c r="I509" s="104"/>
      <c r="J509" s="115"/>
      <c r="K509" s="115"/>
      <c r="L509" s="115"/>
      <c r="M509" s="116"/>
      <c r="N509" s="116"/>
      <c r="P509" s="117"/>
      <c r="S509" s="113"/>
      <c r="T509" s="431"/>
      <c r="V509" s="134"/>
      <c r="W509" s="431"/>
    </row>
    <row r="510" spans="1:92" ht="33.75" customHeight="1" thickBot="1" x14ac:dyDescent="0.4">
      <c r="A510" s="1381" t="s">
        <v>298</v>
      </c>
      <c r="B510" s="1382"/>
      <c r="C510" s="1382"/>
      <c r="D510" s="1383"/>
      <c r="E510" s="1346">
        <f>VLOOKUP(B508,'Urbano.Piano inv. forn'!$D$86:$V$115,17,FALSE)</f>
        <v>0</v>
      </c>
      <c r="F510" s="1347"/>
      <c r="G510" s="1347"/>
      <c r="H510" s="1348"/>
      <c r="I510" s="104"/>
      <c r="J510" s="1381" t="s">
        <v>53</v>
      </c>
      <c r="K510" s="1384"/>
      <c r="L510" s="1382"/>
      <c r="M510" s="1346">
        <f>VLOOKUP(B508,'Urbano.Piano inv. forn'!$D$86:$V$115,19,FALSE)</f>
        <v>0</v>
      </c>
      <c r="N510" s="1348"/>
      <c r="O510" s="130"/>
      <c r="P510" s="773" t="s">
        <v>299</v>
      </c>
      <c r="Q510" s="135">
        <f>M510+E510</f>
        <v>0</v>
      </c>
      <c r="S510" s="774" t="s">
        <v>300</v>
      </c>
      <c r="T510" s="1171"/>
      <c r="U510" s="1173"/>
      <c r="V510" s="134"/>
      <c r="W510" s="431"/>
    </row>
    <row r="511" spans="1:92" ht="33.75" customHeight="1" thickBot="1" x14ac:dyDescent="0.4">
      <c r="A511" s="136"/>
      <c r="B511" s="137"/>
      <c r="C511" s="137"/>
      <c r="D511" s="137"/>
      <c r="E511" s="138"/>
      <c r="F511" s="138"/>
      <c r="G511" s="138"/>
      <c r="H511" s="138"/>
      <c r="I511" s="104"/>
      <c r="J511" s="115"/>
      <c r="K511" s="115"/>
      <c r="L511" s="115"/>
      <c r="M511" s="138"/>
      <c r="N511" s="138"/>
      <c r="O511" s="130"/>
      <c r="P511" s="113"/>
      <c r="Q511" s="130"/>
      <c r="S511" s="113"/>
      <c r="T511" s="114"/>
      <c r="U511" s="114"/>
      <c r="V511" s="134"/>
      <c r="W511" s="431"/>
    </row>
    <row r="512" spans="1:92" s="767" customFormat="1" ht="72" customHeight="1" x14ac:dyDescent="0.35">
      <c r="A512" s="1369" t="s">
        <v>301</v>
      </c>
      <c r="B512" s="1371" t="s">
        <v>302</v>
      </c>
      <c r="C512" s="1371" t="s">
        <v>303</v>
      </c>
      <c r="D512" s="764" t="s">
        <v>304</v>
      </c>
      <c r="E512" s="762" t="s">
        <v>305</v>
      </c>
      <c r="F512" s="764" t="s">
        <v>306</v>
      </c>
      <c r="G512" s="764" t="s">
        <v>307</v>
      </c>
      <c r="H512" s="765" t="s">
        <v>268</v>
      </c>
      <c r="I512" s="765" t="s">
        <v>308</v>
      </c>
      <c r="J512" s="765" t="s">
        <v>309</v>
      </c>
      <c r="K512" s="765" t="s">
        <v>818</v>
      </c>
      <c r="L512" s="765" t="s">
        <v>310</v>
      </c>
      <c r="M512" s="765" t="s">
        <v>311</v>
      </c>
      <c r="N512" s="765" t="s">
        <v>312</v>
      </c>
      <c r="O512" s="765" t="s">
        <v>313</v>
      </c>
      <c r="P512" s="765" t="s">
        <v>314</v>
      </c>
      <c r="Q512" s="765" t="s">
        <v>315</v>
      </c>
      <c r="R512" s="765" t="s">
        <v>316</v>
      </c>
      <c r="S512" s="765" t="s">
        <v>317</v>
      </c>
      <c r="T512" s="765" t="s">
        <v>819</v>
      </c>
      <c r="U512" s="766" t="s">
        <v>319</v>
      </c>
      <c r="V512" s="438"/>
      <c r="W512" s="166"/>
      <c r="X512" s="166"/>
      <c r="Y512" s="166"/>
      <c r="Z512" s="166"/>
      <c r="AA512" s="166"/>
      <c r="AB512" s="166"/>
      <c r="AC512" s="166"/>
      <c r="AD512" s="166"/>
      <c r="AE512" s="166"/>
      <c r="AF512" s="166"/>
      <c r="AG512" s="166"/>
      <c r="AH512" s="166"/>
      <c r="AI512" s="166"/>
      <c r="AJ512" s="166"/>
      <c r="AK512" s="166"/>
      <c r="AL512" s="166"/>
      <c r="AM512" s="166"/>
      <c r="AN512" s="166"/>
      <c r="AO512" s="166"/>
      <c r="AP512" s="166"/>
      <c r="AQ512" s="166"/>
      <c r="AR512" s="166"/>
      <c r="AS512" s="166"/>
      <c r="AT512" s="166"/>
      <c r="AU512" s="166"/>
      <c r="AV512" s="166"/>
      <c r="AW512" s="166"/>
      <c r="AX512" s="166"/>
      <c r="AY512" s="166"/>
      <c r="AZ512" s="166"/>
      <c r="BA512" s="166"/>
      <c r="BB512" s="166"/>
      <c r="BC512" s="166"/>
      <c r="BD512" s="166"/>
      <c r="BE512" s="166"/>
      <c r="BF512" s="166"/>
      <c r="BG512" s="166"/>
      <c r="BH512" s="166"/>
      <c r="BI512" s="166"/>
      <c r="BJ512" s="166"/>
      <c r="BK512" s="166"/>
      <c r="BL512" s="166"/>
      <c r="BM512" s="166"/>
      <c r="BN512" s="166"/>
      <c r="BO512" s="166"/>
      <c r="BP512" s="166"/>
      <c r="BQ512" s="166"/>
      <c r="BR512" s="166"/>
      <c r="BS512" s="166"/>
      <c r="BT512" s="166"/>
      <c r="BU512" s="166"/>
      <c r="BV512" s="166"/>
      <c r="BW512" s="166"/>
      <c r="BX512" s="166"/>
      <c r="BY512" s="166"/>
      <c r="BZ512" s="166"/>
      <c r="CA512" s="166"/>
      <c r="CB512" s="166"/>
      <c r="CC512" s="166"/>
      <c r="CD512" s="166"/>
      <c r="CE512" s="166"/>
      <c r="CF512" s="166"/>
      <c r="CG512" s="166"/>
      <c r="CH512" s="166"/>
      <c r="CI512" s="166"/>
      <c r="CJ512" s="166"/>
      <c r="CK512" s="166"/>
      <c r="CL512" s="166"/>
      <c r="CM512" s="166"/>
      <c r="CN512" s="166"/>
    </row>
    <row r="513" spans="1:92" s="767" customFormat="1" ht="28.5" customHeight="1" thickBot="1" x14ac:dyDescent="0.4">
      <c r="A513" s="1385"/>
      <c r="B513" s="1386"/>
      <c r="C513" s="1386"/>
      <c r="D513" s="763" t="s">
        <v>320</v>
      </c>
      <c r="E513" s="763" t="s">
        <v>321</v>
      </c>
      <c r="F513" s="763" t="s">
        <v>322</v>
      </c>
      <c r="G513" s="763" t="s">
        <v>322</v>
      </c>
      <c r="H513" s="763" t="s">
        <v>824</v>
      </c>
      <c r="I513" s="763" t="s">
        <v>29</v>
      </c>
      <c r="J513" s="763" t="s">
        <v>323</v>
      </c>
      <c r="K513" s="763" t="s">
        <v>324</v>
      </c>
      <c r="L513" s="763" t="s">
        <v>324</v>
      </c>
      <c r="M513" s="763" t="s">
        <v>325</v>
      </c>
      <c r="N513" s="763" t="s">
        <v>324</v>
      </c>
      <c r="O513" s="763" t="s">
        <v>326</v>
      </c>
      <c r="P513" s="763" t="s">
        <v>820</v>
      </c>
      <c r="Q513" s="763" t="s">
        <v>327</v>
      </c>
      <c r="R513" s="763" t="s">
        <v>328</v>
      </c>
      <c r="S513" s="763" t="s">
        <v>329</v>
      </c>
      <c r="T513" s="763" t="s">
        <v>329</v>
      </c>
      <c r="U513" s="768"/>
      <c r="V513" s="438"/>
      <c r="W513" s="166"/>
      <c r="X513" s="166"/>
      <c r="Y513" s="166"/>
      <c r="Z513" s="166"/>
      <c r="AA513" s="166"/>
      <c r="AB513" s="166"/>
      <c r="AC513" s="166"/>
      <c r="AD513" s="166"/>
      <c r="AE513" s="166"/>
      <c r="AF513" s="166"/>
      <c r="AG513" s="166"/>
      <c r="AH513" s="166"/>
      <c r="AI513" s="166"/>
      <c r="AJ513" s="166"/>
      <c r="AK513" s="166"/>
      <c r="AL513" s="166"/>
      <c r="AM513" s="166"/>
      <c r="AN513" s="166"/>
      <c r="AO513" s="166"/>
      <c r="AP513" s="166"/>
      <c r="AQ513" s="166"/>
      <c r="AR513" s="166"/>
      <c r="AS513" s="166"/>
      <c r="AT513" s="166"/>
      <c r="AU513" s="166"/>
      <c r="AV513" s="166"/>
      <c r="AW513" s="166"/>
      <c r="AX513" s="166"/>
      <c r="AY513" s="166"/>
      <c r="AZ513" s="166"/>
      <c r="BA513" s="166"/>
      <c r="BB513" s="166"/>
      <c r="BC513" s="166"/>
      <c r="BD513" s="166"/>
      <c r="BE513" s="166"/>
      <c r="BF513" s="166"/>
      <c r="BG513" s="166"/>
      <c r="BH513" s="166"/>
      <c r="BI513" s="166"/>
      <c r="BJ513" s="166"/>
      <c r="BK513" s="166"/>
      <c r="BL513" s="166"/>
      <c r="BM513" s="166"/>
      <c r="BN513" s="166"/>
      <c r="BO513" s="166"/>
      <c r="BP513" s="166"/>
      <c r="BQ513" s="166"/>
      <c r="BR513" s="166"/>
      <c r="BS513" s="166"/>
      <c r="BT513" s="166"/>
      <c r="BU513" s="166"/>
      <c r="BV513" s="166"/>
      <c r="BW513" s="166"/>
      <c r="BX513" s="166"/>
      <c r="BY513" s="166"/>
      <c r="BZ513" s="166"/>
      <c r="CA513" s="166"/>
      <c r="CB513" s="166"/>
      <c r="CC513" s="166"/>
      <c r="CD513" s="166"/>
      <c r="CE513" s="166"/>
      <c r="CF513" s="166"/>
      <c r="CG513" s="166"/>
      <c r="CH513" s="166"/>
      <c r="CI513" s="166"/>
      <c r="CJ513" s="166"/>
      <c r="CK513" s="166"/>
      <c r="CL513" s="166"/>
      <c r="CM513" s="166"/>
      <c r="CN513" s="166"/>
    </row>
    <row r="514" spans="1:92" ht="15" customHeight="1" x14ac:dyDescent="0.35">
      <c r="A514" s="1390" t="str">
        <f>B508</f>
        <v>urb. ibr_m.3</v>
      </c>
      <c r="B514" s="769">
        <v>1</v>
      </c>
      <c r="C514" s="185"/>
      <c r="D514" s="119"/>
      <c r="E514" s="119"/>
      <c r="F514" s="185"/>
      <c r="G514" s="440"/>
      <c r="H514" s="120"/>
      <c r="I514" s="441"/>
      <c r="J514" s="442"/>
      <c r="K514" s="442"/>
      <c r="L514" s="443"/>
      <c r="M514" s="441"/>
      <c r="N514" s="443"/>
      <c r="O514" s="148"/>
      <c r="P514" s="148"/>
      <c r="Q514" s="441"/>
      <c r="R514" s="441"/>
      <c r="S514" s="441"/>
      <c r="T514" s="441"/>
      <c r="U514" s="444"/>
      <c r="V514" s="437"/>
    </row>
    <row r="515" spans="1:92" x14ac:dyDescent="0.35">
      <c r="A515" s="1390"/>
      <c r="B515" s="770">
        <v>2</v>
      </c>
      <c r="C515" s="118"/>
      <c r="D515" s="112"/>
      <c r="E515" s="112"/>
      <c r="F515" s="118"/>
      <c r="G515" s="445"/>
      <c r="H515" s="118"/>
      <c r="I515" s="428"/>
      <c r="J515" s="446"/>
      <c r="K515" s="446"/>
      <c r="L515" s="447"/>
      <c r="M515" s="428"/>
      <c r="N515" s="447"/>
      <c r="O515" s="139"/>
      <c r="P515" s="139"/>
      <c r="Q515" s="428"/>
      <c r="R515" s="428" t="s">
        <v>330</v>
      </c>
      <c r="S515" s="428"/>
      <c r="T515" s="428"/>
      <c r="U515" s="448"/>
      <c r="V515" s="437"/>
    </row>
    <row r="516" spans="1:92" x14ac:dyDescent="0.35">
      <c r="A516" s="1390"/>
      <c r="B516" s="770">
        <v>3</v>
      </c>
      <c r="C516" s="118"/>
      <c r="D516" s="112"/>
      <c r="E516" s="112"/>
      <c r="F516" s="118"/>
      <c r="G516" s="445"/>
      <c r="H516" s="118"/>
      <c r="I516" s="428"/>
      <c r="J516" s="446"/>
      <c r="K516" s="446"/>
      <c r="L516" s="447"/>
      <c r="M516" s="428"/>
      <c r="N516" s="447"/>
      <c r="O516" s="139"/>
      <c r="P516" s="139"/>
      <c r="Q516" s="428"/>
      <c r="R516" s="428"/>
      <c r="S516" s="428"/>
      <c r="T516" s="428"/>
      <c r="U516" s="448"/>
      <c r="V516" s="437"/>
    </row>
    <row r="517" spans="1:92" x14ac:dyDescent="0.35">
      <c r="A517" s="1390"/>
      <c r="B517" s="770">
        <v>4</v>
      </c>
      <c r="C517" s="118"/>
      <c r="D517" s="112"/>
      <c r="E517" s="112"/>
      <c r="F517" s="118"/>
      <c r="G517" s="445"/>
      <c r="H517" s="118"/>
      <c r="I517" s="428"/>
      <c r="J517" s="446"/>
      <c r="K517" s="446"/>
      <c r="L517" s="447"/>
      <c r="M517" s="428"/>
      <c r="N517" s="447"/>
      <c r="O517" s="139"/>
      <c r="P517" s="139"/>
      <c r="Q517" s="428"/>
      <c r="R517" s="428"/>
      <c r="S517" s="428"/>
      <c r="T517" s="428"/>
      <c r="U517" s="448"/>
      <c r="V517" s="437"/>
    </row>
    <row r="518" spans="1:92" x14ac:dyDescent="0.35">
      <c r="A518" s="1390"/>
      <c r="B518" s="770">
        <v>5</v>
      </c>
      <c r="C518" s="118"/>
      <c r="D518" s="112"/>
      <c r="E518" s="112"/>
      <c r="F518" s="118"/>
      <c r="G518" s="445"/>
      <c r="H518" s="118"/>
      <c r="I518" s="428"/>
      <c r="J518" s="446"/>
      <c r="K518" s="446"/>
      <c r="L518" s="447"/>
      <c r="M518" s="428"/>
      <c r="N518" s="447"/>
      <c r="O518" s="139"/>
      <c r="P518" s="139"/>
      <c r="Q518" s="428"/>
      <c r="R518" s="428"/>
      <c r="S518" s="428"/>
      <c r="T518" s="428"/>
      <c r="U518" s="448"/>
      <c r="V518" s="437"/>
    </row>
    <row r="519" spans="1:92" x14ac:dyDescent="0.35">
      <c r="A519" s="1390"/>
      <c r="B519" s="770">
        <v>6</v>
      </c>
      <c r="C519" s="118"/>
      <c r="D519" s="112"/>
      <c r="E519" s="112"/>
      <c r="F519" s="118"/>
      <c r="G519" s="445"/>
      <c r="H519" s="118"/>
      <c r="I519" s="428"/>
      <c r="J519" s="446"/>
      <c r="K519" s="446"/>
      <c r="L519" s="447"/>
      <c r="M519" s="428"/>
      <c r="N519" s="447"/>
      <c r="O519" s="139"/>
      <c r="P519" s="139"/>
      <c r="Q519" s="428"/>
      <c r="R519" s="428"/>
      <c r="S519" s="428"/>
      <c r="T519" s="428"/>
      <c r="U519" s="448"/>
      <c r="V519" s="437"/>
    </row>
    <row r="520" spans="1:92" x14ac:dyDescent="0.35">
      <c r="A520" s="1390"/>
      <c r="B520" s="770">
        <v>7</v>
      </c>
      <c r="C520" s="118"/>
      <c r="D520" s="112"/>
      <c r="E520" s="112"/>
      <c r="F520" s="118"/>
      <c r="G520" s="445"/>
      <c r="H520" s="118"/>
      <c r="I520" s="428"/>
      <c r="J520" s="446"/>
      <c r="K520" s="446"/>
      <c r="L520" s="447"/>
      <c r="M520" s="428"/>
      <c r="N520" s="447"/>
      <c r="O520" s="139"/>
      <c r="P520" s="139"/>
      <c r="Q520" s="428"/>
      <c r="R520" s="428"/>
      <c r="S520" s="428"/>
      <c r="T520" s="428"/>
      <c r="U520" s="448"/>
      <c r="V520" s="437"/>
    </row>
    <row r="521" spans="1:92" x14ac:dyDescent="0.35">
      <c r="A521" s="1390"/>
      <c r="B521" s="770">
        <v>8</v>
      </c>
      <c r="C521" s="118"/>
      <c r="D521" s="112"/>
      <c r="E521" s="112"/>
      <c r="F521" s="118"/>
      <c r="G521" s="445"/>
      <c r="H521" s="118"/>
      <c r="I521" s="428"/>
      <c r="J521" s="446"/>
      <c r="K521" s="446"/>
      <c r="L521" s="447"/>
      <c r="M521" s="428"/>
      <c r="N521" s="447"/>
      <c r="O521" s="139"/>
      <c r="P521" s="139"/>
      <c r="Q521" s="428"/>
      <c r="R521" s="428"/>
      <c r="S521" s="428"/>
      <c r="T521" s="428"/>
      <c r="U521" s="448"/>
      <c r="V521" s="437"/>
    </row>
    <row r="522" spans="1:92" x14ac:dyDescent="0.35">
      <c r="A522" s="1390"/>
      <c r="B522" s="770">
        <v>9</v>
      </c>
      <c r="C522" s="118"/>
      <c r="D522" s="112"/>
      <c r="E522" s="112"/>
      <c r="F522" s="118"/>
      <c r="G522" s="445"/>
      <c r="H522" s="118"/>
      <c r="I522" s="428"/>
      <c r="J522" s="446"/>
      <c r="K522" s="446"/>
      <c r="L522" s="447"/>
      <c r="M522" s="428"/>
      <c r="N522" s="447"/>
      <c r="O522" s="139"/>
      <c r="P522" s="139"/>
      <c r="Q522" s="428"/>
      <c r="R522" s="428"/>
      <c r="S522" s="428"/>
      <c r="T522" s="428"/>
      <c r="U522" s="448"/>
      <c r="V522" s="437"/>
    </row>
    <row r="523" spans="1:92" ht="15" thickBot="1" x14ac:dyDescent="0.4">
      <c r="A523" s="1391"/>
      <c r="B523" s="771">
        <v>10</v>
      </c>
      <c r="C523" s="132"/>
      <c r="D523" s="131"/>
      <c r="E523" s="131"/>
      <c r="F523" s="132"/>
      <c r="G523" s="449"/>
      <c r="H523" s="132"/>
      <c r="I523" s="450"/>
      <c r="J523" s="451"/>
      <c r="K523" s="451"/>
      <c r="L523" s="452"/>
      <c r="M523" s="450"/>
      <c r="N523" s="452"/>
      <c r="O523" s="140"/>
      <c r="P523" s="140"/>
      <c r="Q523" s="450"/>
      <c r="R523" s="450"/>
      <c r="S523" s="450"/>
      <c r="T523" s="450"/>
      <c r="U523" s="453"/>
      <c r="V523" s="437"/>
    </row>
    <row r="524" spans="1:92" ht="25" thickBot="1" x14ac:dyDescent="0.4">
      <c r="A524" s="564"/>
      <c r="C524" s="565"/>
      <c r="D524" s="566"/>
      <c r="E524" s="424" t="s">
        <v>331</v>
      </c>
      <c r="F524" s="425">
        <f>COUNTA(F514:F523)</f>
        <v>0</v>
      </c>
      <c r="G524" s="426">
        <f>COUNTA(G514:G523)</f>
        <v>0</v>
      </c>
      <c r="H524" s="565"/>
      <c r="I524" s="431"/>
      <c r="J524" s="567"/>
      <c r="K524" s="567"/>
      <c r="L524" s="568"/>
      <c r="M524" s="1354" t="s">
        <v>563</v>
      </c>
      <c r="N524" s="1355"/>
      <c r="O524" s="747">
        <f>SUM(O514:O523)</f>
        <v>0</v>
      </c>
      <c r="P524" s="748">
        <f>SUM(P514:P523)</f>
        <v>0</v>
      </c>
      <c r="Q524" s="431"/>
      <c r="S524" s="113"/>
      <c r="T524" s="117"/>
      <c r="U524" s="531"/>
      <c r="V524" s="455"/>
      <c r="W524" s="454"/>
    </row>
    <row r="525" spans="1:92" ht="15" thickBot="1" x14ac:dyDescent="0.4">
      <c r="A525" s="456"/>
      <c r="B525" s="457"/>
      <c r="C525" s="407"/>
      <c r="D525" s="407"/>
      <c r="E525" s="407"/>
      <c r="F525" s="457"/>
      <c r="G525" s="407"/>
      <c r="H525" s="407"/>
      <c r="I525" s="457"/>
      <c r="J525" s="457"/>
      <c r="K525" s="457"/>
      <c r="L525" s="407"/>
      <c r="M525" s="407"/>
      <c r="N525" s="407"/>
      <c r="O525" s="407"/>
      <c r="P525" s="407"/>
      <c r="Q525" s="407"/>
      <c r="R525" s="407"/>
      <c r="S525" s="407"/>
      <c r="T525" s="458"/>
      <c r="U525" s="407"/>
      <c r="V525" s="459"/>
    </row>
    <row r="526" spans="1:92" ht="15" thickBot="1" x14ac:dyDescent="0.4">
      <c r="A526" s="432"/>
      <c r="B526" s="433"/>
      <c r="C526" s="434"/>
      <c r="D526" s="434"/>
      <c r="E526" s="434"/>
      <c r="F526" s="433"/>
      <c r="G526" s="434"/>
      <c r="H526" s="434"/>
      <c r="I526" s="433"/>
      <c r="J526" s="433"/>
      <c r="K526" s="433"/>
      <c r="L526" s="434"/>
      <c r="M526" s="434"/>
      <c r="N526" s="434"/>
      <c r="O526" s="434"/>
      <c r="P526" s="434"/>
      <c r="Q526" s="434"/>
      <c r="R526" s="434"/>
      <c r="S526" s="434"/>
      <c r="T526" s="434"/>
      <c r="U526" s="434"/>
      <c r="V526" s="435"/>
    </row>
    <row r="527" spans="1:92" ht="28.5" customHeight="1" thickBot="1" x14ac:dyDescent="0.4">
      <c r="A527" s="761" t="s">
        <v>9</v>
      </c>
      <c r="B527" s="1317" t="s">
        <v>654</v>
      </c>
      <c r="C527" s="1318"/>
      <c r="E527" s="1387" t="s">
        <v>294</v>
      </c>
      <c r="F527" s="1388"/>
      <c r="G527" s="1315">
        <f>VLOOKUP(B527,'Urbano.Piano inv. forn'!$D$86:$H$115,3,FALSE)</f>
        <v>0</v>
      </c>
      <c r="H527" s="1316"/>
      <c r="I527" s="104"/>
      <c r="J527" s="1387" t="s">
        <v>295</v>
      </c>
      <c r="K527" s="1389"/>
      <c r="L527" s="1388"/>
      <c r="M527" s="1315">
        <f>VLOOKUP(B527,'Urbano.Piano inv. forn'!$D$86:$H$115,4,FALSE)</f>
        <v>0</v>
      </c>
      <c r="N527" s="1316"/>
      <c r="P527" s="772" t="s">
        <v>296</v>
      </c>
      <c r="Q527" s="436"/>
      <c r="S527" s="774" t="s">
        <v>297</v>
      </c>
      <c r="T527" s="1171"/>
      <c r="U527" s="1173"/>
      <c r="V527" s="437"/>
    </row>
    <row r="528" spans="1:92" ht="13.5" customHeight="1" thickBot="1" x14ac:dyDescent="0.4">
      <c r="A528" s="133"/>
      <c r="B528" s="114"/>
      <c r="C528" s="114"/>
      <c r="E528" s="115"/>
      <c r="F528" s="115"/>
      <c r="G528" s="116"/>
      <c r="H528" s="116"/>
      <c r="I528" s="104"/>
      <c r="J528" s="115"/>
      <c r="K528" s="115"/>
      <c r="L528" s="115"/>
      <c r="M528" s="116"/>
      <c r="N528" s="116"/>
      <c r="P528" s="117"/>
      <c r="S528" s="113"/>
      <c r="T528" s="431"/>
      <c r="V528" s="134"/>
      <c r="W528" s="431"/>
    </row>
    <row r="529" spans="1:92" ht="33.75" customHeight="1" thickBot="1" x14ac:dyDescent="0.4">
      <c r="A529" s="1381" t="s">
        <v>298</v>
      </c>
      <c r="B529" s="1382"/>
      <c r="C529" s="1382"/>
      <c r="D529" s="1383"/>
      <c r="E529" s="1346">
        <f>VLOOKUP(B527,'Urbano.Piano inv. forn'!$D$86:$V$115,17,FALSE)</f>
        <v>0</v>
      </c>
      <c r="F529" s="1347"/>
      <c r="G529" s="1347"/>
      <c r="H529" s="1348"/>
      <c r="I529" s="104"/>
      <c r="J529" s="1381" t="s">
        <v>53</v>
      </c>
      <c r="K529" s="1384"/>
      <c r="L529" s="1382"/>
      <c r="M529" s="1346">
        <f>VLOOKUP(B527,'Urbano.Piano inv. forn'!$D$86:$V$115,19,FALSE)</f>
        <v>0</v>
      </c>
      <c r="N529" s="1348"/>
      <c r="O529" s="130"/>
      <c r="P529" s="773" t="s">
        <v>299</v>
      </c>
      <c r="Q529" s="135">
        <f>M529+E529</f>
        <v>0</v>
      </c>
      <c r="S529" s="774" t="s">
        <v>300</v>
      </c>
      <c r="T529" s="1171"/>
      <c r="U529" s="1173"/>
      <c r="V529" s="134"/>
      <c r="W529" s="431"/>
    </row>
    <row r="530" spans="1:92" ht="33.75" customHeight="1" thickBot="1" x14ac:dyDescent="0.4">
      <c r="A530" s="136"/>
      <c r="B530" s="137"/>
      <c r="C530" s="137"/>
      <c r="D530" s="137"/>
      <c r="E530" s="138"/>
      <c r="F530" s="138"/>
      <c r="G530" s="138"/>
      <c r="H530" s="138"/>
      <c r="I530" s="104"/>
      <c r="J530" s="115"/>
      <c r="K530" s="115"/>
      <c r="L530" s="115"/>
      <c r="M530" s="138"/>
      <c r="N530" s="138"/>
      <c r="O530" s="130"/>
      <c r="P530" s="113"/>
      <c r="Q530" s="130"/>
      <c r="S530" s="113"/>
      <c r="T530" s="114"/>
      <c r="U530" s="114"/>
      <c r="V530" s="134"/>
      <c r="W530" s="431"/>
    </row>
    <row r="531" spans="1:92" s="767" customFormat="1" ht="72" customHeight="1" x14ac:dyDescent="0.35">
      <c r="A531" s="1369" t="s">
        <v>301</v>
      </c>
      <c r="B531" s="1371" t="s">
        <v>302</v>
      </c>
      <c r="C531" s="1371" t="s">
        <v>303</v>
      </c>
      <c r="D531" s="764" t="s">
        <v>304</v>
      </c>
      <c r="E531" s="762" t="s">
        <v>305</v>
      </c>
      <c r="F531" s="764" t="s">
        <v>306</v>
      </c>
      <c r="G531" s="764" t="s">
        <v>307</v>
      </c>
      <c r="H531" s="765" t="s">
        <v>268</v>
      </c>
      <c r="I531" s="765" t="s">
        <v>308</v>
      </c>
      <c r="J531" s="765" t="s">
        <v>309</v>
      </c>
      <c r="K531" s="765" t="s">
        <v>818</v>
      </c>
      <c r="L531" s="765" t="s">
        <v>310</v>
      </c>
      <c r="M531" s="765" t="s">
        <v>311</v>
      </c>
      <c r="N531" s="765" t="s">
        <v>312</v>
      </c>
      <c r="O531" s="765" t="s">
        <v>313</v>
      </c>
      <c r="P531" s="765" t="s">
        <v>314</v>
      </c>
      <c r="Q531" s="765" t="s">
        <v>315</v>
      </c>
      <c r="R531" s="765" t="s">
        <v>316</v>
      </c>
      <c r="S531" s="765" t="s">
        <v>317</v>
      </c>
      <c r="T531" s="765" t="s">
        <v>819</v>
      </c>
      <c r="U531" s="766" t="s">
        <v>319</v>
      </c>
      <c r="V531" s="438"/>
      <c r="W531" s="166"/>
      <c r="X531" s="166"/>
      <c r="Y531" s="166"/>
      <c r="Z531" s="166"/>
      <c r="AA531" s="166"/>
      <c r="AB531" s="166"/>
      <c r="AC531" s="166"/>
      <c r="AD531" s="166"/>
      <c r="AE531" s="166"/>
      <c r="AF531" s="166"/>
      <c r="AG531" s="166"/>
      <c r="AH531" s="166"/>
      <c r="AI531" s="166"/>
      <c r="AJ531" s="166"/>
      <c r="AK531" s="166"/>
      <c r="AL531" s="166"/>
      <c r="AM531" s="166"/>
      <c r="AN531" s="166"/>
      <c r="AO531" s="166"/>
      <c r="AP531" s="166"/>
      <c r="AQ531" s="166"/>
      <c r="AR531" s="166"/>
      <c r="AS531" s="166"/>
      <c r="AT531" s="166"/>
      <c r="AU531" s="166"/>
      <c r="AV531" s="166"/>
      <c r="AW531" s="166"/>
      <c r="AX531" s="166"/>
      <c r="AY531" s="166"/>
      <c r="AZ531" s="166"/>
      <c r="BA531" s="166"/>
      <c r="BB531" s="166"/>
      <c r="BC531" s="166"/>
      <c r="BD531" s="166"/>
      <c r="BE531" s="166"/>
      <c r="BF531" s="166"/>
      <c r="BG531" s="166"/>
      <c r="BH531" s="166"/>
      <c r="BI531" s="166"/>
      <c r="BJ531" s="166"/>
      <c r="BK531" s="166"/>
      <c r="BL531" s="166"/>
      <c r="BM531" s="166"/>
      <c r="BN531" s="166"/>
      <c r="BO531" s="166"/>
      <c r="BP531" s="166"/>
      <c r="BQ531" s="166"/>
      <c r="BR531" s="166"/>
      <c r="BS531" s="166"/>
      <c r="BT531" s="166"/>
      <c r="BU531" s="166"/>
      <c r="BV531" s="166"/>
      <c r="BW531" s="166"/>
      <c r="BX531" s="166"/>
      <c r="BY531" s="166"/>
      <c r="BZ531" s="166"/>
      <c r="CA531" s="166"/>
      <c r="CB531" s="166"/>
      <c r="CC531" s="166"/>
      <c r="CD531" s="166"/>
      <c r="CE531" s="166"/>
      <c r="CF531" s="166"/>
      <c r="CG531" s="166"/>
      <c r="CH531" s="166"/>
      <c r="CI531" s="166"/>
      <c r="CJ531" s="166"/>
      <c r="CK531" s="166"/>
      <c r="CL531" s="166"/>
      <c r="CM531" s="166"/>
      <c r="CN531" s="166"/>
    </row>
    <row r="532" spans="1:92" s="767" customFormat="1" ht="28.5" customHeight="1" thickBot="1" x14ac:dyDescent="0.4">
      <c r="A532" s="1385"/>
      <c r="B532" s="1386"/>
      <c r="C532" s="1386"/>
      <c r="D532" s="763" t="s">
        <v>320</v>
      </c>
      <c r="E532" s="763" t="s">
        <v>321</v>
      </c>
      <c r="F532" s="763" t="s">
        <v>322</v>
      </c>
      <c r="G532" s="763" t="s">
        <v>322</v>
      </c>
      <c r="H532" s="763" t="s">
        <v>824</v>
      </c>
      <c r="I532" s="763" t="s">
        <v>29</v>
      </c>
      <c r="J532" s="763" t="s">
        <v>323</v>
      </c>
      <c r="K532" s="763" t="s">
        <v>324</v>
      </c>
      <c r="L532" s="763" t="s">
        <v>324</v>
      </c>
      <c r="M532" s="763" t="s">
        <v>325</v>
      </c>
      <c r="N532" s="763" t="s">
        <v>324</v>
      </c>
      <c r="O532" s="763" t="s">
        <v>326</v>
      </c>
      <c r="P532" s="763" t="s">
        <v>820</v>
      </c>
      <c r="Q532" s="763" t="s">
        <v>327</v>
      </c>
      <c r="R532" s="763" t="s">
        <v>328</v>
      </c>
      <c r="S532" s="763" t="s">
        <v>329</v>
      </c>
      <c r="T532" s="763" t="s">
        <v>329</v>
      </c>
      <c r="U532" s="768"/>
      <c r="V532" s="438"/>
      <c r="W532" s="166"/>
      <c r="X532" s="166"/>
      <c r="Y532" s="166"/>
      <c r="Z532" s="166"/>
      <c r="AA532" s="166"/>
      <c r="AB532" s="166"/>
      <c r="AC532" s="166"/>
      <c r="AD532" s="166"/>
      <c r="AE532" s="166"/>
      <c r="AF532" s="166"/>
      <c r="AG532" s="166"/>
      <c r="AH532" s="166"/>
      <c r="AI532" s="166"/>
      <c r="AJ532" s="166"/>
      <c r="AK532" s="166"/>
      <c r="AL532" s="166"/>
      <c r="AM532" s="166"/>
      <c r="AN532" s="166"/>
      <c r="AO532" s="166"/>
      <c r="AP532" s="166"/>
      <c r="AQ532" s="166"/>
      <c r="AR532" s="166"/>
      <c r="AS532" s="166"/>
      <c r="AT532" s="166"/>
      <c r="AU532" s="166"/>
      <c r="AV532" s="166"/>
      <c r="AW532" s="166"/>
      <c r="AX532" s="166"/>
      <c r="AY532" s="166"/>
      <c r="AZ532" s="166"/>
      <c r="BA532" s="166"/>
      <c r="BB532" s="166"/>
      <c r="BC532" s="166"/>
      <c r="BD532" s="166"/>
      <c r="BE532" s="166"/>
      <c r="BF532" s="166"/>
      <c r="BG532" s="166"/>
      <c r="BH532" s="166"/>
      <c r="BI532" s="166"/>
      <c r="BJ532" s="166"/>
      <c r="BK532" s="166"/>
      <c r="BL532" s="166"/>
      <c r="BM532" s="166"/>
      <c r="BN532" s="166"/>
      <c r="BO532" s="166"/>
      <c r="BP532" s="166"/>
      <c r="BQ532" s="166"/>
      <c r="BR532" s="166"/>
      <c r="BS532" s="166"/>
      <c r="BT532" s="166"/>
      <c r="BU532" s="166"/>
      <c r="BV532" s="166"/>
      <c r="BW532" s="166"/>
      <c r="BX532" s="166"/>
      <c r="BY532" s="166"/>
      <c r="BZ532" s="166"/>
      <c r="CA532" s="166"/>
      <c r="CB532" s="166"/>
      <c r="CC532" s="166"/>
      <c r="CD532" s="166"/>
      <c r="CE532" s="166"/>
      <c r="CF532" s="166"/>
      <c r="CG532" s="166"/>
      <c r="CH532" s="166"/>
      <c r="CI532" s="166"/>
      <c r="CJ532" s="166"/>
      <c r="CK532" s="166"/>
      <c r="CL532" s="166"/>
      <c r="CM532" s="166"/>
      <c r="CN532" s="166"/>
    </row>
    <row r="533" spans="1:92" ht="15" customHeight="1" x14ac:dyDescent="0.35">
      <c r="A533" s="1390" t="str">
        <f>B527</f>
        <v>urb. ibr_m.3</v>
      </c>
      <c r="B533" s="769">
        <v>1</v>
      </c>
      <c r="C533" s="185"/>
      <c r="D533" s="119"/>
      <c r="E533" s="119"/>
      <c r="F533" s="185"/>
      <c r="G533" s="440"/>
      <c r="H533" s="120"/>
      <c r="I533" s="441"/>
      <c r="J533" s="442"/>
      <c r="K533" s="442"/>
      <c r="L533" s="443"/>
      <c r="M533" s="441"/>
      <c r="N533" s="443"/>
      <c r="O533" s="148"/>
      <c r="P533" s="148"/>
      <c r="Q533" s="441"/>
      <c r="R533" s="441"/>
      <c r="S533" s="441"/>
      <c r="T533" s="441"/>
      <c r="U533" s="444"/>
      <c r="V533" s="437"/>
    </row>
    <row r="534" spans="1:92" x14ac:dyDescent="0.35">
      <c r="A534" s="1390"/>
      <c r="B534" s="770">
        <v>2</v>
      </c>
      <c r="C534" s="118"/>
      <c r="D534" s="112"/>
      <c r="E534" s="112"/>
      <c r="F534" s="118"/>
      <c r="G534" s="445"/>
      <c r="H534" s="118"/>
      <c r="I534" s="428"/>
      <c r="J534" s="446"/>
      <c r="K534" s="446"/>
      <c r="L534" s="447"/>
      <c r="M534" s="428"/>
      <c r="N534" s="447"/>
      <c r="O534" s="139"/>
      <c r="P534" s="139"/>
      <c r="Q534" s="428"/>
      <c r="R534" s="428" t="s">
        <v>330</v>
      </c>
      <c r="S534" s="428"/>
      <c r="T534" s="428"/>
      <c r="U534" s="448"/>
      <c r="V534" s="437"/>
    </row>
    <row r="535" spans="1:92" x14ac:dyDescent="0.35">
      <c r="A535" s="1390"/>
      <c r="B535" s="770">
        <v>3</v>
      </c>
      <c r="C535" s="118"/>
      <c r="D535" s="112"/>
      <c r="E535" s="112"/>
      <c r="F535" s="118"/>
      <c r="G535" s="445"/>
      <c r="H535" s="118"/>
      <c r="I535" s="428"/>
      <c r="J535" s="446"/>
      <c r="K535" s="446"/>
      <c r="L535" s="447"/>
      <c r="M535" s="428"/>
      <c r="N535" s="447"/>
      <c r="O535" s="139"/>
      <c r="P535" s="139"/>
      <c r="Q535" s="428"/>
      <c r="R535" s="428"/>
      <c r="S535" s="428"/>
      <c r="T535" s="428"/>
      <c r="U535" s="448"/>
      <c r="V535" s="437"/>
    </row>
    <row r="536" spans="1:92" x14ac:dyDescent="0.35">
      <c r="A536" s="1390"/>
      <c r="B536" s="770">
        <v>4</v>
      </c>
      <c r="C536" s="118"/>
      <c r="D536" s="112"/>
      <c r="E536" s="112"/>
      <c r="F536" s="118"/>
      <c r="G536" s="445"/>
      <c r="H536" s="118"/>
      <c r="I536" s="428"/>
      <c r="J536" s="446"/>
      <c r="K536" s="446"/>
      <c r="L536" s="447"/>
      <c r="M536" s="428"/>
      <c r="N536" s="447"/>
      <c r="O536" s="139"/>
      <c r="P536" s="139"/>
      <c r="Q536" s="428"/>
      <c r="R536" s="428"/>
      <c r="S536" s="428"/>
      <c r="T536" s="428"/>
      <c r="U536" s="448"/>
      <c r="V536" s="437"/>
    </row>
    <row r="537" spans="1:92" x14ac:dyDescent="0.35">
      <c r="A537" s="1390"/>
      <c r="B537" s="770">
        <v>5</v>
      </c>
      <c r="C537" s="118"/>
      <c r="D537" s="112"/>
      <c r="E537" s="112"/>
      <c r="F537" s="118"/>
      <c r="G537" s="445"/>
      <c r="H537" s="118"/>
      <c r="I537" s="428"/>
      <c r="J537" s="446"/>
      <c r="K537" s="446"/>
      <c r="L537" s="447"/>
      <c r="M537" s="428"/>
      <c r="N537" s="447"/>
      <c r="O537" s="139"/>
      <c r="P537" s="139"/>
      <c r="Q537" s="428"/>
      <c r="R537" s="428"/>
      <c r="S537" s="428"/>
      <c r="T537" s="428"/>
      <c r="U537" s="448"/>
      <c r="V537" s="437"/>
    </row>
    <row r="538" spans="1:92" x14ac:dyDescent="0.35">
      <c r="A538" s="1390"/>
      <c r="B538" s="770">
        <v>6</v>
      </c>
      <c r="C538" s="118"/>
      <c r="D538" s="112"/>
      <c r="E538" s="112"/>
      <c r="F538" s="118"/>
      <c r="G538" s="445"/>
      <c r="H538" s="118"/>
      <c r="I538" s="428"/>
      <c r="J538" s="446"/>
      <c r="K538" s="446"/>
      <c r="L538" s="447"/>
      <c r="M538" s="428"/>
      <c r="N538" s="447"/>
      <c r="O538" s="139"/>
      <c r="P538" s="139"/>
      <c r="Q538" s="428"/>
      <c r="R538" s="428"/>
      <c r="S538" s="428"/>
      <c r="T538" s="428"/>
      <c r="U538" s="448"/>
      <c r="V538" s="437"/>
    </row>
    <row r="539" spans="1:92" x14ac:dyDescent="0.35">
      <c r="A539" s="1390"/>
      <c r="B539" s="770">
        <v>7</v>
      </c>
      <c r="C539" s="118"/>
      <c r="D539" s="112"/>
      <c r="E539" s="112"/>
      <c r="F539" s="118"/>
      <c r="G539" s="445"/>
      <c r="H539" s="118"/>
      <c r="I539" s="428"/>
      <c r="J539" s="446"/>
      <c r="K539" s="446"/>
      <c r="L539" s="447"/>
      <c r="M539" s="428"/>
      <c r="N539" s="447"/>
      <c r="O539" s="139"/>
      <c r="P539" s="139"/>
      <c r="Q539" s="428"/>
      <c r="R539" s="428"/>
      <c r="S539" s="428"/>
      <c r="T539" s="428"/>
      <c r="U539" s="448"/>
      <c r="V539" s="437"/>
    </row>
    <row r="540" spans="1:92" x14ac:dyDescent="0.35">
      <c r="A540" s="1390"/>
      <c r="B540" s="770">
        <v>8</v>
      </c>
      <c r="C540" s="118"/>
      <c r="D540" s="112"/>
      <c r="E540" s="112"/>
      <c r="F540" s="118"/>
      <c r="G540" s="445"/>
      <c r="H540" s="118"/>
      <c r="I540" s="428"/>
      <c r="J540" s="446"/>
      <c r="K540" s="446"/>
      <c r="L540" s="447"/>
      <c r="M540" s="428"/>
      <c r="N540" s="447"/>
      <c r="O540" s="139"/>
      <c r="P540" s="139"/>
      <c r="Q540" s="428"/>
      <c r="R540" s="428"/>
      <c r="S540" s="428"/>
      <c r="T540" s="428"/>
      <c r="U540" s="448"/>
      <c r="V540" s="437"/>
    </row>
    <row r="541" spans="1:92" x14ac:dyDescent="0.35">
      <c r="A541" s="1390"/>
      <c r="B541" s="770">
        <v>9</v>
      </c>
      <c r="C541" s="118"/>
      <c r="D541" s="112"/>
      <c r="E541" s="112"/>
      <c r="F541" s="118"/>
      <c r="G541" s="445"/>
      <c r="H541" s="118"/>
      <c r="I541" s="428"/>
      <c r="J541" s="446"/>
      <c r="K541" s="446"/>
      <c r="L541" s="447"/>
      <c r="M541" s="428"/>
      <c r="N541" s="447"/>
      <c r="O541" s="139"/>
      <c r="P541" s="139"/>
      <c r="Q541" s="428"/>
      <c r="R541" s="428"/>
      <c r="S541" s="428"/>
      <c r="T541" s="428"/>
      <c r="U541" s="448"/>
      <c r="V541" s="437"/>
    </row>
    <row r="542" spans="1:92" ht="15" thickBot="1" x14ac:dyDescent="0.4">
      <c r="A542" s="1391"/>
      <c r="B542" s="771">
        <v>10</v>
      </c>
      <c r="C542" s="132"/>
      <c r="D542" s="131"/>
      <c r="E542" s="131"/>
      <c r="F542" s="132"/>
      <c r="G542" s="449"/>
      <c r="H542" s="132"/>
      <c r="I542" s="450"/>
      <c r="J542" s="451"/>
      <c r="K542" s="451"/>
      <c r="L542" s="452"/>
      <c r="M542" s="450"/>
      <c r="N542" s="452"/>
      <c r="O542" s="140"/>
      <c r="P542" s="140"/>
      <c r="Q542" s="450"/>
      <c r="R542" s="450"/>
      <c r="S542" s="450"/>
      <c r="T542" s="450"/>
      <c r="U542" s="453"/>
      <c r="V542" s="437"/>
    </row>
    <row r="543" spans="1:92" ht="25" thickBot="1" x14ac:dyDescent="0.4">
      <c r="A543" s="564"/>
      <c r="C543" s="565"/>
      <c r="D543" s="566"/>
      <c r="E543" s="424" t="s">
        <v>331</v>
      </c>
      <c r="F543" s="425">
        <f>COUNTA(F533:F542)</f>
        <v>0</v>
      </c>
      <c r="G543" s="426">
        <f>COUNTA(G533:G542)</f>
        <v>0</v>
      </c>
      <c r="H543" s="565"/>
      <c r="I543" s="431"/>
      <c r="J543" s="567"/>
      <c r="K543" s="567"/>
      <c r="L543" s="568"/>
      <c r="M543" s="1354" t="s">
        <v>563</v>
      </c>
      <c r="N543" s="1355"/>
      <c r="O543" s="747">
        <f>SUM(O533:O542)</f>
        <v>0</v>
      </c>
      <c r="P543" s="748">
        <f>SUM(P533:P542)</f>
        <v>0</v>
      </c>
      <c r="Q543" s="431"/>
      <c r="S543" s="113"/>
      <c r="T543" s="117"/>
      <c r="U543" s="531"/>
      <c r="V543" s="455"/>
      <c r="W543" s="454"/>
    </row>
    <row r="544" spans="1:92" ht="15" thickBot="1" x14ac:dyDescent="0.4">
      <c r="A544" s="456"/>
      <c r="B544" s="457"/>
      <c r="C544" s="407"/>
      <c r="D544" s="407"/>
      <c r="E544" s="407"/>
      <c r="F544" s="457"/>
      <c r="G544" s="407"/>
      <c r="H544" s="407"/>
      <c r="I544" s="457"/>
      <c r="J544" s="457"/>
      <c r="K544" s="457"/>
      <c r="L544" s="407"/>
      <c r="M544" s="407"/>
      <c r="N544" s="407"/>
      <c r="O544" s="407"/>
      <c r="P544" s="407"/>
      <c r="Q544" s="407"/>
      <c r="R544" s="407"/>
      <c r="S544" s="407"/>
      <c r="T544" s="458"/>
      <c r="U544" s="407"/>
      <c r="V544" s="459"/>
    </row>
    <row r="545" spans="1:92" ht="15" thickBot="1" x14ac:dyDescent="0.4">
      <c r="A545" s="432"/>
      <c r="B545" s="433"/>
      <c r="C545" s="434"/>
      <c r="D545" s="434"/>
      <c r="E545" s="434"/>
      <c r="F545" s="433"/>
      <c r="G545" s="434"/>
      <c r="H545" s="434"/>
      <c r="I545" s="433"/>
      <c r="J545" s="433"/>
      <c r="K545" s="433"/>
      <c r="L545" s="434"/>
      <c r="M545" s="434"/>
      <c r="N545" s="434"/>
      <c r="O545" s="434"/>
      <c r="P545" s="434"/>
      <c r="Q545" s="434"/>
      <c r="R545" s="434"/>
      <c r="S545" s="434"/>
      <c r="T545" s="434"/>
      <c r="U545" s="434"/>
      <c r="V545" s="435"/>
    </row>
    <row r="546" spans="1:92" ht="28.5" customHeight="1" thickBot="1" x14ac:dyDescent="0.4">
      <c r="A546" s="761" t="s">
        <v>9</v>
      </c>
      <c r="B546" s="1317" t="s">
        <v>654</v>
      </c>
      <c r="C546" s="1318"/>
      <c r="E546" s="1387" t="s">
        <v>294</v>
      </c>
      <c r="F546" s="1388"/>
      <c r="G546" s="1315">
        <f>VLOOKUP(B546,'Urbano.Piano inv. forn'!$D$86:$H$115,3,FALSE)</f>
        <v>0</v>
      </c>
      <c r="H546" s="1316"/>
      <c r="I546" s="104"/>
      <c r="J546" s="1387" t="s">
        <v>295</v>
      </c>
      <c r="K546" s="1389"/>
      <c r="L546" s="1388"/>
      <c r="M546" s="1315">
        <f>VLOOKUP(B546,'Urbano.Piano inv. forn'!$D$86:$H$115,4,FALSE)</f>
        <v>0</v>
      </c>
      <c r="N546" s="1316"/>
      <c r="P546" s="772" t="s">
        <v>296</v>
      </c>
      <c r="Q546" s="436"/>
      <c r="S546" s="774" t="s">
        <v>297</v>
      </c>
      <c r="T546" s="1171"/>
      <c r="U546" s="1173"/>
      <c r="V546" s="437"/>
    </row>
    <row r="547" spans="1:92" ht="13.5" customHeight="1" thickBot="1" x14ac:dyDescent="0.4">
      <c r="A547" s="133"/>
      <c r="B547" s="114"/>
      <c r="C547" s="114"/>
      <c r="E547" s="115"/>
      <c r="F547" s="115"/>
      <c r="G547" s="116"/>
      <c r="H547" s="116"/>
      <c r="I547" s="104"/>
      <c r="J547" s="115"/>
      <c r="K547" s="115"/>
      <c r="L547" s="115"/>
      <c r="M547" s="116"/>
      <c r="N547" s="116"/>
      <c r="P547" s="117"/>
      <c r="S547" s="113"/>
      <c r="T547" s="431"/>
      <c r="V547" s="134"/>
      <c r="W547" s="431"/>
    </row>
    <row r="548" spans="1:92" ht="33.75" customHeight="1" thickBot="1" x14ac:dyDescent="0.4">
      <c r="A548" s="1381" t="s">
        <v>298</v>
      </c>
      <c r="B548" s="1382"/>
      <c r="C548" s="1382"/>
      <c r="D548" s="1383"/>
      <c r="E548" s="1346">
        <f>VLOOKUP(B546,'Urbano.Piano inv. forn'!$D$86:$V$115,17,FALSE)</f>
        <v>0</v>
      </c>
      <c r="F548" s="1347"/>
      <c r="G548" s="1347"/>
      <c r="H548" s="1348"/>
      <c r="I548" s="104"/>
      <c r="J548" s="1381" t="s">
        <v>53</v>
      </c>
      <c r="K548" s="1384"/>
      <c r="L548" s="1382"/>
      <c r="M548" s="1346">
        <f>VLOOKUP(B546,'Urbano.Piano inv. forn'!$D$86:$V$115,19,FALSE)</f>
        <v>0</v>
      </c>
      <c r="N548" s="1348"/>
      <c r="O548" s="130"/>
      <c r="P548" s="773" t="s">
        <v>299</v>
      </c>
      <c r="Q548" s="135">
        <f>M548+E548</f>
        <v>0</v>
      </c>
      <c r="S548" s="774" t="s">
        <v>300</v>
      </c>
      <c r="T548" s="1171"/>
      <c r="U548" s="1173"/>
      <c r="V548" s="134"/>
      <c r="W548" s="431"/>
    </row>
    <row r="549" spans="1:92" ht="33.75" customHeight="1" thickBot="1" x14ac:dyDescent="0.4">
      <c r="A549" s="136"/>
      <c r="B549" s="137"/>
      <c r="C549" s="137"/>
      <c r="D549" s="137"/>
      <c r="E549" s="138"/>
      <c r="F549" s="138"/>
      <c r="G549" s="138"/>
      <c r="H549" s="138"/>
      <c r="I549" s="104"/>
      <c r="J549" s="115"/>
      <c r="K549" s="115"/>
      <c r="L549" s="115"/>
      <c r="M549" s="138"/>
      <c r="N549" s="138"/>
      <c r="O549" s="130"/>
      <c r="P549" s="113"/>
      <c r="Q549" s="130"/>
      <c r="S549" s="113"/>
      <c r="T549" s="114"/>
      <c r="U549" s="114"/>
      <c r="V549" s="134"/>
      <c r="W549" s="431"/>
    </row>
    <row r="550" spans="1:92" s="767" customFormat="1" ht="72" customHeight="1" x14ac:dyDescent="0.35">
      <c r="A550" s="1369" t="s">
        <v>301</v>
      </c>
      <c r="B550" s="1371" t="s">
        <v>302</v>
      </c>
      <c r="C550" s="1371" t="s">
        <v>303</v>
      </c>
      <c r="D550" s="764" t="s">
        <v>304</v>
      </c>
      <c r="E550" s="762" t="s">
        <v>305</v>
      </c>
      <c r="F550" s="764" t="s">
        <v>306</v>
      </c>
      <c r="G550" s="764" t="s">
        <v>307</v>
      </c>
      <c r="H550" s="765" t="s">
        <v>268</v>
      </c>
      <c r="I550" s="765" t="s">
        <v>308</v>
      </c>
      <c r="J550" s="765" t="s">
        <v>309</v>
      </c>
      <c r="K550" s="765" t="s">
        <v>818</v>
      </c>
      <c r="L550" s="765" t="s">
        <v>310</v>
      </c>
      <c r="M550" s="765" t="s">
        <v>311</v>
      </c>
      <c r="N550" s="765" t="s">
        <v>312</v>
      </c>
      <c r="O550" s="765" t="s">
        <v>313</v>
      </c>
      <c r="P550" s="765" t="s">
        <v>314</v>
      </c>
      <c r="Q550" s="765" t="s">
        <v>315</v>
      </c>
      <c r="R550" s="765" t="s">
        <v>316</v>
      </c>
      <c r="S550" s="765" t="s">
        <v>317</v>
      </c>
      <c r="T550" s="765" t="s">
        <v>819</v>
      </c>
      <c r="U550" s="766" t="s">
        <v>319</v>
      </c>
      <c r="V550" s="438"/>
      <c r="W550" s="166"/>
      <c r="X550" s="166"/>
      <c r="Y550" s="166"/>
      <c r="Z550" s="166"/>
      <c r="AA550" s="166"/>
      <c r="AB550" s="166"/>
      <c r="AC550" s="166"/>
      <c r="AD550" s="166"/>
      <c r="AE550" s="166"/>
      <c r="AF550" s="166"/>
      <c r="AG550" s="166"/>
      <c r="AH550" s="166"/>
      <c r="AI550" s="166"/>
      <c r="AJ550" s="166"/>
      <c r="AK550" s="166"/>
      <c r="AL550" s="166"/>
      <c r="AM550" s="166"/>
      <c r="AN550" s="166"/>
      <c r="AO550" s="166"/>
      <c r="AP550" s="166"/>
      <c r="AQ550" s="166"/>
      <c r="AR550" s="166"/>
      <c r="AS550" s="166"/>
      <c r="AT550" s="166"/>
      <c r="AU550" s="166"/>
      <c r="AV550" s="166"/>
      <c r="AW550" s="166"/>
      <c r="AX550" s="166"/>
      <c r="AY550" s="166"/>
      <c r="AZ550" s="166"/>
      <c r="BA550" s="166"/>
      <c r="BB550" s="166"/>
      <c r="BC550" s="166"/>
      <c r="BD550" s="166"/>
      <c r="BE550" s="166"/>
      <c r="BF550" s="166"/>
      <c r="BG550" s="166"/>
      <c r="BH550" s="166"/>
      <c r="BI550" s="166"/>
      <c r="BJ550" s="166"/>
      <c r="BK550" s="166"/>
      <c r="BL550" s="166"/>
      <c r="BM550" s="166"/>
      <c r="BN550" s="166"/>
      <c r="BO550" s="166"/>
      <c r="BP550" s="166"/>
      <c r="BQ550" s="166"/>
      <c r="BR550" s="166"/>
      <c r="BS550" s="166"/>
      <c r="BT550" s="166"/>
      <c r="BU550" s="166"/>
      <c r="BV550" s="166"/>
      <c r="BW550" s="166"/>
      <c r="BX550" s="166"/>
      <c r="BY550" s="166"/>
      <c r="BZ550" s="166"/>
      <c r="CA550" s="166"/>
      <c r="CB550" s="166"/>
      <c r="CC550" s="166"/>
      <c r="CD550" s="166"/>
      <c r="CE550" s="166"/>
      <c r="CF550" s="166"/>
      <c r="CG550" s="166"/>
      <c r="CH550" s="166"/>
      <c r="CI550" s="166"/>
      <c r="CJ550" s="166"/>
      <c r="CK550" s="166"/>
      <c r="CL550" s="166"/>
      <c r="CM550" s="166"/>
      <c r="CN550" s="166"/>
    </row>
    <row r="551" spans="1:92" s="767" customFormat="1" ht="28.5" customHeight="1" thickBot="1" x14ac:dyDescent="0.4">
      <c r="A551" s="1385"/>
      <c r="B551" s="1386"/>
      <c r="C551" s="1386"/>
      <c r="D551" s="763" t="s">
        <v>320</v>
      </c>
      <c r="E551" s="763" t="s">
        <v>321</v>
      </c>
      <c r="F551" s="763" t="s">
        <v>322</v>
      </c>
      <c r="G551" s="763" t="s">
        <v>322</v>
      </c>
      <c r="H551" s="763" t="s">
        <v>824</v>
      </c>
      <c r="I551" s="763" t="s">
        <v>29</v>
      </c>
      <c r="J551" s="763" t="s">
        <v>323</v>
      </c>
      <c r="K551" s="763" t="s">
        <v>324</v>
      </c>
      <c r="L551" s="763" t="s">
        <v>324</v>
      </c>
      <c r="M551" s="763" t="s">
        <v>325</v>
      </c>
      <c r="N551" s="763" t="s">
        <v>324</v>
      </c>
      <c r="O551" s="763" t="s">
        <v>326</v>
      </c>
      <c r="P551" s="763" t="s">
        <v>820</v>
      </c>
      <c r="Q551" s="763" t="s">
        <v>327</v>
      </c>
      <c r="R551" s="763" t="s">
        <v>328</v>
      </c>
      <c r="S551" s="763" t="s">
        <v>329</v>
      </c>
      <c r="T551" s="763" t="s">
        <v>329</v>
      </c>
      <c r="U551" s="768"/>
      <c r="V551" s="438"/>
      <c r="W551" s="166"/>
      <c r="X551" s="166"/>
      <c r="Y551" s="166"/>
      <c r="Z551" s="166"/>
      <c r="AA551" s="166"/>
      <c r="AB551" s="166"/>
      <c r="AC551" s="166"/>
      <c r="AD551" s="166"/>
      <c r="AE551" s="166"/>
      <c r="AF551" s="166"/>
      <c r="AG551" s="166"/>
      <c r="AH551" s="166"/>
      <c r="AI551" s="166"/>
      <c r="AJ551" s="166"/>
      <c r="AK551" s="166"/>
      <c r="AL551" s="166"/>
      <c r="AM551" s="166"/>
      <c r="AN551" s="166"/>
      <c r="AO551" s="166"/>
      <c r="AP551" s="166"/>
      <c r="AQ551" s="166"/>
      <c r="AR551" s="166"/>
      <c r="AS551" s="166"/>
      <c r="AT551" s="166"/>
      <c r="AU551" s="166"/>
      <c r="AV551" s="166"/>
      <c r="AW551" s="166"/>
      <c r="AX551" s="166"/>
      <c r="AY551" s="166"/>
      <c r="AZ551" s="166"/>
      <c r="BA551" s="166"/>
      <c r="BB551" s="166"/>
      <c r="BC551" s="166"/>
      <c r="BD551" s="166"/>
      <c r="BE551" s="166"/>
      <c r="BF551" s="166"/>
      <c r="BG551" s="166"/>
      <c r="BH551" s="166"/>
      <c r="BI551" s="166"/>
      <c r="BJ551" s="166"/>
      <c r="BK551" s="166"/>
      <c r="BL551" s="166"/>
      <c r="BM551" s="166"/>
      <c r="BN551" s="166"/>
      <c r="BO551" s="166"/>
      <c r="BP551" s="166"/>
      <c r="BQ551" s="166"/>
      <c r="BR551" s="166"/>
      <c r="BS551" s="166"/>
      <c r="BT551" s="166"/>
      <c r="BU551" s="166"/>
      <c r="BV551" s="166"/>
      <c r="BW551" s="166"/>
      <c r="BX551" s="166"/>
      <c r="BY551" s="166"/>
      <c r="BZ551" s="166"/>
      <c r="CA551" s="166"/>
      <c r="CB551" s="166"/>
      <c r="CC551" s="166"/>
      <c r="CD551" s="166"/>
      <c r="CE551" s="166"/>
      <c r="CF551" s="166"/>
      <c r="CG551" s="166"/>
      <c r="CH551" s="166"/>
      <c r="CI551" s="166"/>
      <c r="CJ551" s="166"/>
      <c r="CK551" s="166"/>
      <c r="CL551" s="166"/>
      <c r="CM551" s="166"/>
      <c r="CN551" s="166"/>
    </row>
    <row r="552" spans="1:92" ht="15" customHeight="1" x14ac:dyDescent="0.35">
      <c r="A552" s="1390" t="str">
        <f>B546</f>
        <v>urb. ibr_m.3</v>
      </c>
      <c r="B552" s="769">
        <v>1</v>
      </c>
      <c r="C552" s="185"/>
      <c r="D552" s="119"/>
      <c r="E552" s="119"/>
      <c r="F552" s="185"/>
      <c r="G552" s="440"/>
      <c r="H552" s="120"/>
      <c r="I552" s="441"/>
      <c r="J552" s="442"/>
      <c r="K552" s="442"/>
      <c r="L552" s="443"/>
      <c r="M552" s="441"/>
      <c r="N552" s="443"/>
      <c r="O552" s="148"/>
      <c r="P552" s="148"/>
      <c r="Q552" s="441"/>
      <c r="R552" s="441"/>
      <c r="S552" s="441"/>
      <c r="T552" s="441"/>
      <c r="U552" s="444"/>
      <c r="V552" s="437"/>
    </row>
    <row r="553" spans="1:92" x14ac:dyDescent="0.35">
      <c r="A553" s="1390"/>
      <c r="B553" s="770">
        <v>2</v>
      </c>
      <c r="C553" s="118"/>
      <c r="D553" s="112"/>
      <c r="E553" s="112"/>
      <c r="F553" s="118"/>
      <c r="G553" s="445"/>
      <c r="H553" s="118"/>
      <c r="I553" s="428"/>
      <c r="J553" s="446"/>
      <c r="K553" s="446"/>
      <c r="L553" s="447"/>
      <c r="M553" s="428"/>
      <c r="N553" s="447"/>
      <c r="O553" s="139"/>
      <c r="P553" s="139"/>
      <c r="Q553" s="428"/>
      <c r="R553" s="428" t="s">
        <v>330</v>
      </c>
      <c r="S553" s="428"/>
      <c r="T553" s="428"/>
      <c r="U553" s="448"/>
      <c r="V553" s="437"/>
    </row>
    <row r="554" spans="1:92" x14ac:dyDescent="0.35">
      <c r="A554" s="1390"/>
      <c r="B554" s="770">
        <v>3</v>
      </c>
      <c r="C554" s="118"/>
      <c r="D554" s="112"/>
      <c r="E554" s="112"/>
      <c r="F554" s="118"/>
      <c r="G554" s="445"/>
      <c r="H554" s="118"/>
      <c r="I554" s="428"/>
      <c r="J554" s="446"/>
      <c r="K554" s="446"/>
      <c r="L554" s="447"/>
      <c r="M554" s="428"/>
      <c r="N554" s="447"/>
      <c r="O554" s="139"/>
      <c r="P554" s="139"/>
      <c r="Q554" s="428"/>
      <c r="R554" s="428"/>
      <c r="S554" s="428"/>
      <c r="T554" s="428"/>
      <c r="U554" s="448"/>
      <c r="V554" s="437"/>
    </row>
    <row r="555" spans="1:92" x14ac:dyDescent="0.35">
      <c r="A555" s="1390"/>
      <c r="B555" s="770">
        <v>4</v>
      </c>
      <c r="C555" s="118"/>
      <c r="D555" s="112"/>
      <c r="E555" s="112"/>
      <c r="F555" s="118"/>
      <c r="G555" s="445"/>
      <c r="H555" s="118"/>
      <c r="I555" s="428"/>
      <c r="J555" s="446"/>
      <c r="K555" s="446"/>
      <c r="L555" s="447"/>
      <c r="M555" s="428"/>
      <c r="N555" s="447"/>
      <c r="O555" s="139"/>
      <c r="P555" s="139"/>
      <c r="Q555" s="428"/>
      <c r="R555" s="428"/>
      <c r="S555" s="428"/>
      <c r="T555" s="428"/>
      <c r="U555" s="448"/>
      <c r="V555" s="437"/>
    </row>
    <row r="556" spans="1:92" x14ac:dyDescent="0.35">
      <c r="A556" s="1390"/>
      <c r="B556" s="770">
        <v>5</v>
      </c>
      <c r="C556" s="118"/>
      <c r="D556" s="112"/>
      <c r="E556" s="112"/>
      <c r="F556" s="118"/>
      <c r="G556" s="445"/>
      <c r="H556" s="118"/>
      <c r="I556" s="428"/>
      <c r="J556" s="446"/>
      <c r="K556" s="446"/>
      <c r="L556" s="447"/>
      <c r="M556" s="428"/>
      <c r="N556" s="447"/>
      <c r="O556" s="139"/>
      <c r="P556" s="139"/>
      <c r="Q556" s="428"/>
      <c r="R556" s="428"/>
      <c r="S556" s="428"/>
      <c r="T556" s="428"/>
      <c r="U556" s="448"/>
      <c r="V556" s="437"/>
    </row>
    <row r="557" spans="1:92" x14ac:dyDescent="0.35">
      <c r="A557" s="1390"/>
      <c r="B557" s="770">
        <v>6</v>
      </c>
      <c r="C557" s="118"/>
      <c r="D557" s="112"/>
      <c r="E557" s="112"/>
      <c r="F557" s="118"/>
      <c r="G557" s="445"/>
      <c r="H557" s="118"/>
      <c r="I557" s="428"/>
      <c r="J557" s="446"/>
      <c r="K557" s="446"/>
      <c r="L557" s="447"/>
      <c r="M557" s="428"/>
      <c r="N557" s="447"/>
      <c r="O557" s="139"/>
      <c r="P557" s="139"/>
      <c r="Q557" s="428"/>
      <c r="R557" s="428"/>
      <c r="S557" s="428"/>
      <c r="T557" s="428"/>
      <c r="U557" s="448"/>
      <c r="V557" s="437"/>
    </row>
    <row r="558" spans="1:92" x14ac:dyDescent="0.35">
      <c r="A558" s="1390"/>
      <c r="B558" s="770">
        <v>7</v>
      </c>
      <c r="C558" s="118"/>
      <c r="D558" s="112"/>
      <c r="E558" s="112"/>
      <c r="F558" s="118"/>
      <c r="G558" s="445"/>
      <c r="H558" s="118"/>
      <c r="I558" s="428"/>
      <c r="J558" s="446"/>
      <c r="K558" s="446"/>
      <c r="L558" s="447"/>
      <c r="M558" s="428"/>
      <c r="N558" s="447"/>
      <c r="O558" s="139"/>
      <c r="P558" s="139"/>
      <c r="Q558" s="428"/>
      <c r="R558" s="428"/>
      <c r="S558" s="428"/>
      <c r="T558" s="428"/>
      <c r="U558" s="448"/>
      <c r="V558" s="437"/>
    </row>
    <row r="559" spans="1:92" x14ac:dyDescent="0.35">
      <c r="A559" s="1390"/>
      <c r="B559" s="770">
        <v>8</v>
      </c>
      <c r="C559" s="118"/>
      <c r="D559" s="112"/>
      <c r="E559" s="112"/>
      <c r="F559" s="118"/>
      <c r="G559" s="445"/>
      <c r="H559" s="118"/>
      <c r="I559" s="428"/>
      <c r="J559" s="446"/>
      <c r="K559" s="446"/>
      <c r="L559" s="447"/>
      <c r="M559" s="428"/>
      <c r="N559" s="447"/>
      <c r="O559" s="139"/>
      <c r="P559" s="139"/>
      <c r="Q559" s="428"/>
      <c r="R559" s="428"/>
      <c r="S559" s="428"/>
      <c r="T559" s="428"/>
      <c r="U559" s="448"/>
      <c r="V559" s="437"/>
    </row>
    <row r="560" spans="1:92" x14ac:dyDescent="0.35">
      <c r="A560" s="1390"/>
      <c r="B560" s="770">
        <v>9</v>
      </c>
      <c r="C560" s="118"/>
      <c r="D560" s="112"/>
      <c r="E560" s="112"/>
      <c r="F560" s="118"/>
      <c r="G560" s="445"/>
      <c r="H560" s="118"/>
      <c r="I560" s="428"/>
      <c r="J560" s="446"/>
      <c r="K560" s="446"/>
      <c r="L560" s="447"/>
      <c r="M560" s="428"/>
      <c r="N560" s="447"/>
      <c r="O560" s="139"/>
      <c r="P560" s="139"/>
      <c r="Q560" s="428"/>
      <c r="R560" s="428"/>
      <c r="S560" s="428"/>
      <c r="T560" s="428"/>
      <c r="U560" s="448"/>
      <c r="V560" s="437"/>
    </row>
    <row r="561" spans="1:92" ht="15" thickBot="1" x14ac:dyDescent="0.4">
      <c r="A561" s="1391"/>
      <c r="B561" s="771">
        <v>10</v>
      </c>
      <c r="C561" s="132"/>
      <c r="D561" s="131"/>
      <c r="E561" s="131"/>
      <c r="F561" s="132"/>
      <c r="G561" s="449"/>
      <c r="H561" s="132"/>
      <c r="I561" s="450"/>
      <c r="J561" s="451"/>
      <c r="K561" s="451"/>
      <c r="L561" s="452"/>
      <c r="M561" s="450"/>
      <c r="N561" s="452"/>
      <c r="O561" s="140"/>
      <c r="P561" s="140"/>
      <c r="Q561" s="450"/>
      <c r="R561" s="450"/>
      <c r="S561" s="450"/>
      <c r="T561" s="450"/>
      <c r="U561" s="453"/>
      <c r="V561" s="437"/>
    </row>
    <row r="562" spans="1:92" ht="25" thickBot="1" x14ac:dyDescent="0.4">
      <c r="A562" s="564"/>
      <c r="C562" s="565"/>
      <c r="D562" s="566"/>
      <c r="E562" s="424" t="s">
        <v>331</v>
      </c>
      <c r="F562" s="425">
        <f>COUNTA(F552:F561)</f>
        <v>0</v>
      </c>
      <c r="G562" s="426">
        <f>COUNTA(G552:G561)</f>
        <v>0</v>
      </c>
      <c r="H562" s="565"/>
      <c r="I562" s="431"/>
      <c r="J562" s="567"/>
      <c r="K562" s="567"/>
      <c r="L562" s="568"/>
      <c r="M562" s="1354" t="s">
        <v>563</v>
      </c>
      <c r="N562" s="1355"/>
      <c r="O562" s="747">
        <f>SUM(O552:O561)</f>
        <v>0</v>
      </c>
      <c r="P562" s="748">
        <f>SUM(P552:P561)</f>
        <v>0</v>
      </c>
      <c r="Q562" s="431"/>
      <c r="S562" s="113"/>
      <c r="T562" s="117"/>
      <c r="U562" s="531"/>
      <c r="V562" s="455"/>
      <c r="W562" s="454"/>
    </row>
    <row r="563" spans="1:92" ht="30" customHeight="1" thickBot="1" x14ac:dyDescent="0.4">
      <c r="A563" s="456"/>
      <c r="B563" s="457"/>
      <c r="C563" s="407"/>
      <c r="D563" s="407"/>
      <c r="E563" s="407"/>
      <c r="F563" s="457"/>
      <c r="G563" s="407"/>
      <c r="H563" s="407"/>
      <c r="I563" s="457"/>
      <c r="J563" s="457"/>
      <c r="K563" s="457"/>
      <c r="L563" s="407"/>
      <c r="M563" s="407"/>
      <c r="N563" s="407"/>
      <c r="O563" s="407"/>
      <c r="P563" s="407"/>
      <c r="Q563" s="407"/>
      <c r="R563" s="407"/>
      <c r="S563" s="407"/>
      <c r="T563" s="458"/>
      <c r="U563" s="407"/>
      <c r="V563" s="459"/>
    </row>
    <row r="564" spans="1:92" ht="15" thickBot="1" x14ac:dyDescent="0.4">
      <c r="A564" s="432"/>
      <c r="B564" s="433"/>
      <c r="C564" s="434"/>
      <c r="D564" s="434"/>
      <c r="E564" s="434"/>
      <c r="F564" s="433"/>
      <c r="G564" s="434"/>
      <c r="H564" s="434"/>
      <c r="I564" s="433"/>
      <c r="J564" s="433"/>
      <c r="K564" s="433"/>
      <c r="L564" s="434"/>
      <c r="M564" s="434"/>
      <c r="N564" s="434"/>
      <c r="O564" s="434"/>
      <c r="P564" s="434"/>
      <c r="Q564" s="434"/>
      <c r="R564" s="434"/>
      <c r="S564" s="434"/>
      <c r="T564" s="434"/>
      <c r="U564" s="434"/>
      <c r="V564" s="435"/>
    </row>
    <row r="565" spans="1:92" ht="28.5" customHeight="1" thickBot="1" x14ac:dyDescent="0.4">
      <c r="A565" s="761" t="s">
        <v>9</v>
      </c>
      <c r="B565" s="1317" t="s">
        <v>654</v>
      </c>
      <c r="C565" s="1318"/>
      <c r="E565" s="1387" t="s">
        <v>294</v>
      </c>
      <c r="F565" s="1388"/>
      <c r="G565" s="1315">
        <f>VLOOKUP(B565,'Urbano.Piano inv. forn'!$D$86:$H$115,3,FALSE)</f>
        <v>0</v>
      </c>
      <c r="H565" s="1316"/>
      <c r="I565" s="104"/>
      <c r="J565" s="1387" t="s">
        <v>295</v>
      </c>
      <c r="K565" s="1389"/>
      <c r="L565" s="1388"/>
      <c r="M565" s="1315">
        <f>VLOOKUP(B565,'Urbano.Piano inv. forn'!$D$86:$H$115,4,FALSE)</f>
        <v>0</v>
      </c>
      <c r="N565" s="1316"/>
      <c r="P565" s="772" t="s">
        <v>296</v>
      </c>
      <c r="Q565" s="436"/>
      <c r="S565" s="774" t="s">
        <v>297</v>
      </c>
      <c r="T565" s="1171"/>
      <c r="U565" s="1173"/>
      <c r="V565" s="437"/>
    </row>
    <row r="566" spans="1:92" ht="13.5" customHeight="1" thickBot="1" x14ac:dyDescent="0.4">
      <c r="A566" s="133"/>
      <c r="B566" s="114"/>
      <c r="C566" s="114"/>
      <c r="E566" s="115"/>
      <c r="F566" s="115"/>
      <c r="G566" s="116"/>
      <c r="H566" s="116"/>
      <c r="I566" s="104"/>
      <c r="J566" s="115"/>
      <c r="K566" s="115"/>
      <c r="L566" s="115"/>
      <c r="M566" s="116"/>
      <c r="N566" s="116"/>
      <c r="P566" s="117"/>
      <c r="S566" s="113"/>
      <c r="T566" s="431"/>
      <c r="V566" s="134"/>
      <c r="W566" s="431"/>
    </row>
    <row r="567" spans="1:92" ht="33.75" customHeight="1" thickBot="1" x14ac:dyDescent="0.4">
      <c r="A567" s="1381" t="s">
        <v>298</v>
      </c>
      <c r="B567" s="1382"/>
      <c r="C567" s="1382"/>
      <c r="D567" s="1383"/>
      <c r="E567" s="1346">
        <f>VLOOKUP(B565,'Urbano.Piano inv. forn'!$D$86:$V$115,17,FALSE)</f>
        <v>0</v>
      </c>
      <c r="F567" s="1347"/>
      <c r="G567" s="1347"/>
      <c r="H567" s="1348"/>
      <c r="I567" s="104"/>
      <c r="J567" s="1381" t="s">
        <v>53</v>
      </c>
      <c r="K567" s="1384"/>
      <c r="L567" s="1382"/>
      <c r="M567" s="1346">
        <f>VLOOKUP(B565,'Urbano.Piano inv. forn'!$D$86:$V$115,19,FALSE)</f>
        <v>0</v>
      </c>
      <c r="N567" s="1348"/>
      <c r="O567" s="130"/>
      <c r="P567" s="773" t="s">
        <v>299</v>
      </c>
      <c r="Q567" s="135">
        <f>M567+E567</f>
        <v>0</v>
      </c>
      <c r="S567" s="774" t="s">
        <v>300</v>
      </c>
      <c r="T567" s="1171"/>
      <c r="U567" s="1173"/>
      <c r="V567" s="134"/>
      <c r="W567" s="431"/>
    </row>
    <row r="568" spans="1:92" ht="33.75" customHeight="1" thickBot="1" x14ac:dyDescent="0.4">
      <c r="A568" s="136"/>
      <c r="B568" s="137"/>
      <c r="C568" s="137"/>
      <c r="D568" s="137"/>
      <c r="E568" s="138"/>
      <c r="F568" s="138"/>
      <c r="G568" s="138"/>
      <c r="H568" s="138"/>
      <c r="I568" s="104"/>
      <c r="J568" s="115"/>
      <c r="K568" s="115"/>
      <c r="L568" s="115"/>
      <c r="M568" s="138"/>
      <c r="N568" s="138"/>
      <c r="O568" s="130"/>
      <c r="P568" s="113"/>
      <c r="Q568" s="130"/>
      <c r="S568" s="113"/>
      <c r="T568" s="114"/>
      <c r="U568" s="114"/>
      <c r="V568" s="134"/>
      <c r="W568" s="431"/>
    </row>
    <row r="569" spans="1:92" s="767" customFormat="1" ht="72" customHeight="1" x14ac:dyDescent="0.35">
      <c r="A569" s="1369" t="s">
        <v>301</v>
      </c>
      <c r="B569" s="1371" t="s">
        <v>302</v>
      </c>
      <c r="C569" s="1371" t="s">
        <v>303</v>
      </c>
      <c r="D569" s="764" t="s">
        <v>304</v>
      </c>
      <c r="E569" s="762" t="s">
        <v>305</v>
      </c>
      <c r="F569" s="764" t="s">
        <v>306</v>
      </c>
      <c r="G569" s="764" t="s">
        <v>307</v>
      </c>
      <c r="H569" s="765" t="s">
        <v>268</v>
      </c>
      <c r="I569" s="765" t="s">
        <v>308</v>
      </c>
      <c r="J569" s="765" t="s">
        <v>309</v>
      </c>
      <c r="K569" s="765" t="s">
        <v>818</v>
      </c>
      <c r="L569" s="765" t="s">
        <v>310</v>
      </c>
      <c r="M569" s="765" t="s">
        <v>311</v>
      </c>
      <c r="N569" s="765" t="s">
        <v>312</v>
      </c>
      <c r="O569" s="765" t="s">
        <v>313</v>
      </c>
      <c r="P569" s="765" t="s">
        <v>314</v>
      </c>
      <c r="Q569" s="765" t="s">
        <v>315</v>
      </c>
      <c r="R569" s="765" t="s">
        <v>316</v>
      </c>
      <c r="S569" s="765" t="s">
        <v>317</v>
      </c>
      <c r="T569" s="765" t="s">
        <v>819</v>
      </c>
      <c r="U569" s="766" t="s">
        <v>319</v>
      </c>
      <c r="V569" s="438"/>
      <c r="W569" s="166"/>
      <c r="X569" s="166"/>
      <c r="Y569" s="166"/>
      <c r="Z569" s="166"/>
      <c r="AA569" s="166"/>
      <c r="AB569" s="166"/>
      <c r="AC569" s="166"/>
      <c r="AD569" s="166"/>
      <c r="AE569" s="166"/>
      <c r="AF569" s="166"/>
      <c r="AG569" s="166"/>
      <c r="AH569" s="166"/>
      <c r="AI569" s="166"/>
      <c r="AJ569" s="166"/>
      <c r="AK569" s="166"/>
      <c r="AL569" s="166"/>
      <c r="AM569" s="166"/>
      <c r="AN569" s="166"/>
      <c r="AO569" s="166"/>
      <c r="AP569" s="166"/>
      <c r="AQ569" s="166"/>
      <c r="AR569" s="166"/>
      <c r="AS569" s="166"/>
      <c r="AT569" s="166"/>
      <c r="AU569" s="166"/>
      <c r="AV569" s="166"/>
      <c r="AW569" s="166"/>
      <c r="AX569" s="166"/>
      <c r="AY569" s="166"/>
      <c r="AZ569" s="166"/>
      <c r="BA569" s="166"/>
      <c r="BB569" s="166"/>
      <c r="BC569" s="166"/>
      <c r="BD569" s="166"/>
      <c r="BE569" s="166"/>
      <c r="BF569" s="166"/>
      <c r="BG569" s="166"/>
      <c r="BH569" s="166"/>
      <c r="BI569" s="166"/>
      <c r="BJ569" s="166"/>
      <c r="BK569" s="166"/>
      <c r="BL569" s="166"/>
      <c r="BM569" s="166"/>
      <c r="BN569" s="166"/>
      <c r="BO569" s="166"/>
      <c r="BP569" s="166"/>
      <c r="BQ569" s="166"/>
      <c r="BR569" s="166"/>
      <c r="BS569" s="166"/>
      <c r="BT569" s="166"/>
      <c r="BU569" s="166"/>
      <c r="BV569" s="166"/>
      <c r="BW569" s="166"/>
      <c r="BX569" s="166"/>
      <c r="BY569" s="166"/>
      <c r="BZ569" s="166"/>
      <c r="CA569" s="166"/>
      <c r="CB569" s="166"/>
      <c r="CC569" s="166"/>
      <c r="CD569" s="166"/>
      <c r="CE569" s="166"/>
      <c r="CF569" s="166"/>
      <c r="CG569" s="166"/>
      <c r="CH569" s="166"/>
      <c r="CI569" s="166"/>
      <c r="CJ569" s="166"/>
      <c r="CK569" s="166"/>
      <c r="CL569" s="166"/>
      <c r="CM569" s="166"/>
      <c r="CN569" s="166"/>
    </row>
    <row r="570" spans="1:92" s="767" customFormat="1" ht="28.5" customHeight="1" thickBot="1" x14ac:dyDescent="0.4">
      <c r="A570" s="1385"/>
      <c r="B570" s="1386"/>
      <c r="C570" s="1386"/>
      <c r="D570" s="763" t="s">
        <v>320</v>
      </c>
      <c r="E570" s="763" t="s">
        <v>321</v>
      </c>
      <c r="F570" s="763" t="s">
        <v>322</v>
      </c>
      <c r="G570" s="763" t="s">
        <v>322</v>
      </c>
      <c r="H570" s="763" t="s">
        <v>824</v>
      </c>
      <c r="I570" s="763" t="s">
        <v>29</v>
      </c>
      <c r="J570" s="763" t="s">
        <v>323</v>
      </c>
      <c r="K570" s="763" t="s">
        <v>324</v>
      </c>
      <c r="L570" s="763" t="s">
        <v>324</v>
      </c>
      <c r="M570" s="763" t="s">
        <v>325</v>
      </c>
      <c r="N570" s="763" t="s">
        <v>324</v>
      </c>
      <c r="O570" s="763" t="s">
        <v>326</v>
      </c>
      <c r="P570" s="763" t="s">
        <v>820</v>
      </c>
      <c r="Q570" s="763" t="s">
        <v>327</v>
      </c>
      <c r="R570" s="763" t="s">
        <v>328</v>
      </c>
      <c r="S570" s="763" t="s">
        <v>329</v>
      </c>
      <c r="T570" s="763" t="s">
        <v>329</v>
      </c>
      <c r="U570" s="768"/>
      <c r="V570" s="438"/>
      <c r="W570" s="166"/>
      <c r="X570" s="166"/>
      <c r="Y570" s="166"/>
      <c r="Z570" s="166"/>
      <c r="AA570" s="166"/>
      <c r="AB570" s="166"/>
      <c r="AC570" s="166"/>
      <c r="AD570" s="166"/>
      <c r="AE570" s="166"/>
      <c r="AF570" s="166"/>
      <c r="AG570" s="166"/>
      <c r="AH570" s="166"/>
      <c r="AI570" s="166"/>
      <c r="AJ570" s="166"/>
      <c r="AK570" s="166"/>
      <c r="AL570" s="166"/>
      <c r="AM570" s="166"/>
      <c r="AN570" s="166"/>
      <c r="AO570" s="166"/>
      <c r="AP570" s="166"/>
      <c r="AQ570" s="166"/>
      <c r="AR570" s="166"/>
      <c r="AS570" s="166"/>
      <c r="AT570" s="166"/>
      <c r="AU570" s="166"/>
      <c r="AV570" s="166"/>
      <c r="AW570" s="166"/>
      <c r="AX570" s="166"/>
      <c r="AY570" s="166"/>
      <c r="AZ570" s="166"/>
      <c r="BA570" s="166"/>
      <c r="BB570" s="166"/>
      <c r="BC570" s="166"/>
      <c r="BD570" s="166"/>
      <c r="BE570" s="166"/>
      <c r="BF570" s="166"/>
      <c r="BG570" s="166"/>
      <c r="BH570" s="166"/>
      <c r="BI570" s="166"/>
      <c r="BJ570" s="166"/>
      <c r="BK570" s="166"/>
      <c r="BL570" s="166"/>
      <c r="BM570" s="166"/>
      <c r="BN570" s="166"/>
      <c r="BO570" s="166"/>
      <c r="BP570" s="166"/>
      <c r="BQ570" s="166"/>
      <c r="BR570" s="166"/>
      <c r="BS570" s="166"/>
      <c r="BT570" s="166"/>
      <c r="BU570" s="166"/>
      <c r="BV570" s="166"/>
      <c r="BW570" s="166"/>
      <c r="BX570" s="166"/>
      <c r="BY570" s="166"/>
      <c r="BZ570" s="166"/>
      <c r="CA570" s="166"/>
      <c r="CB570" s="166"/>
      <c r="CC570" s="166"/>
      <c r="CD570" s="166"/>
      <c r="CE570" s="166"/>
      <c r="CF570" s="166"/>
      <c r="CG570" s="166"/>
      <c r="CH570" s="166"/>
      <c r="CI570" s="166"/>
      <c r="CJ570" s="166"/>
      <c r="CK570" s="166"/>
      <c r="CL570" s="166"/>
      <c r="CM570" s="166"/>
      <c r="CN570" s="166"/>
    </row>
    <row r="571" spans="1:92" ht="15" customHeight="1" x14ac:dyDescent="0.35">
      <c r="A571" s="1390" t="str">
        <f>B565</f>
        <v>urb. ibr_m.3</v>
      </c>
      <c r="B571" s="769">
        <v>1</v>
      </c>
      <c r="C571" s="185"/>
      <c r="D571" s="119"/>
      <c r="E571" s="119"/>
      <c r="F571" s="185"/>
      <c r="G571" s="440"/>
      <c r="H571" s="120"/>
      <c r="I571" s="441"/>
      <c r="J571" s="442"/>
      <c r="K571" s="442"/>
      <c r="L571" s="443"/>
      <c r="M571" s="441"/>
      <c r="N571" s="443"/>
      <c r="O571" s="148"/>
      <c r="P571" s="148"/>
      <c r="Q571" s="441"/>
      <c r="R571" s="441"/>
      <c r="S571" s="441"/>
      <c r="T571" s="441"/>
      <c r="U571" s="444"/>
      <c r="V571" s="437"/>
    </row>
    <row r="572" spans="1:92" x14ac:dyDescent="0.35">
      <c r="A572" s="1390"/>
      <c r="B572" s="770">
        <v>2</v>
      </c>
      <c r="C572" s="118"/>
      <c r="D572" s="112"/>
      <c r="E572" s="112"/>
      <c r="F572" s="118"/>
      <c r="G572" s="445"/>
      <c r="H572" s="118"/>
      <c r="I572" s="428"/>
      <c r="J572" s="446"/>
      <c r="K572" s="446"/>
      <c r="L572" s="447"/>
      <c r="M572" s="428"/>
      <c r="N572" s="447"/>
      <c r="O572" s="139"/>
      <c r="P572" s="139"/>
      <c r="Q572" s="428"/>
      <c r="R572" s="428" t="s">
        <v>330</v>
      </c>
      <c r="S572" s="428"/>
      <c r="T572" s="428"/>
      <c r="U572" s="448"/>
      <c r="V572" s="437"/>
    </row>
    <row r="573" spans="1:92" x14ac:dyDescent="0.35">
      <c r="A573" s="1390"/>
      <c r="B573" s="770">
        <v>3</v>
      </c>
      <c r="C573" s="118"/>
      <c r="D573" s="112"/>
      <c r="E573" s="112"/>
      <c r="F573" s="118"/>
      <c r="G573" s="445"/>
      <c r="H573" s="118"/>
      <c r="I573" s="428"/>
      <c r="J573" s="446"/>
      <c r="K573" s="446"/>
      <c r="L573" s="447"/>
      <c r="M573" s="428"/>
      <c r="N573" s="447"/>
      <c r="O573" s="139"/>
      <c r="P573" s="139"/>
      <c r="Q573" s="428"/>
      <c r="R573" s="428"/>
      <c r="S573" s="428"/>
      <c r="T573" s="428"/>
      <c r="U573" s="448"/>
      <c r="V573" s="437"/>
    </row>
    <row r="574" spans="1:92" x14ac:dyDescent="0.35">
      <c r="A574" s="1390"/>
      <c r="B574" s="770">
        <v>4</v>
      </c>
      <c r="C574" s="118"/>
      <c r="D574" s="112"/>
      <c r="E574" s="112"/>
      <c r="F574" s="118"/>
      <c r="G574" s="445"/>
      <c r="H574" s="118"/>
      <c r="I574" s="428"/>
      <c r="J574" s="446"/>
      <c r="K574" s="446"/>
      <c r="L574" s="447"/>
      <c r="M574" s="428"/>
      <c r="N574" s="447"/>
      <c r="O574" s="139"/>
      <c r="P574" s="139"/>
      <c r="Q574" s="428"/>
      <c r="R574" s="428"/>
      <c r="S574" s="428"/>
      <c r="T574" s="428"/>
      <c r="U574" s="448"/>
      <c r="V574" s="437"/>
    </row>
    <row r="575" spans="1:92" x14ac:dyDescent="0.35">
      <c r="A575" s="1390"/>
      <c r="B575" s="770">
        <v>5</v>
      </c>
      <c r="C575" s="118"/>
      <c r="D575" s="112"/>
      <c r="E575" s="112"/>
      <c r="F575" s="118"/>
      <c r="G575" s="445"/>
      <c r="H575" s="118"/>
      <c r="I575" s="428"/>
      <c r="J575" s="446"/>
      <c r="K575" s="446"/>
      <c r="L575" s="447"/>
      <c r="M575" s="428"/>
      <c r="N575" s="447"/>
      <c r="O575" s="139"/>
      <c r="P575" s="139"/>
      <c r="Q575" s="428"/>
      <c r="R575" s="428"/>
      <c r="S575" s="428"/>
      <c r="T575" s="428"/>
      <c r="U575" s="448"/>
      <c r="V575" s="437"/>
    </row>
    <row r="576" spans="1:92" x14ac:dyDescent="0.35">
      <c r="A576" s="1390"/>
      <c r="B576" s="770">
        <v>6</v>
      </c>
      <c r="C576" s="118"/>
      <c r="D576" s="112"/>
      <c r="E576" s="112"/>
      <c r="F576" s="118"/>
      <c r="G576" s="445"/>
      <c r="H576" s="118"/>
      <c r="I576" s="428"/>
      <c r="J576" s="446"/>
      <c r="K576" s="446"/>
      <c r="L576" s="447"/>
      <c r="M576" s="428"/>
      <c r="N576" s="447"/>
      <c r="O576" s="139"/>
      <c r="P576" s="139"/>
      <c r="Q576" s="428"/>
      <c r="R576" s="428"/>
      <c r="S576" s="428"/>
      <c r="T576" s="428"/>
      <c r="U576" s="448"/>
      <c r="V576" s="437"/>
    </row>
    <row r="577" spans="1:92" x14ac:dyDescent="0.35">
      <c r="A577" s="1390"/>
      <c r="B577" s="770">
        <v>7</v>
      </c>
      <c r="C577" s="118"/>
      <c r="D577" s="112"/>
      <c r="E577" s="112"/>
      <c r="F577" s="118"/>
      <c r="G577" s="445"/>
      <c r="H577" s="118"/>
      <c r="I577" s="428"/>
      <c r="J577" s="446"/>
      <c r="K577" s="446"/>
      <c r="L577" s="447"/>
      <c r="M577" s="428"/>
      <c r="N577" s="447"/>
      <c r="O577" s="139"/>
      <c r="P577" s="139"/>
      <c r="Q577" s="428"/>
      <c r="R577" s="428"/>
      <c r="S577" s="428"/>
      <c r="T577" s="428"/>
      <c r="U577" s="448"/>
      <c r="V577" s="437"/>
    </row>
    <row r="578" spans="1:92" x14ac:dyDescent="0.35">
      <c r="A578" s="1390"/>
      <c r="B578" s="770">
        <v>8</v>
      </c>
      <c r="C578" s="118"/>
      <c r="D578" s="112"/>
      <c r="E578" s="112"/>
      <c r="F578" s="118"/>
      <c r="G578" s="445"/>
      <c r="H578" s="118"/>
      <c r="I578" s="428"/>
      <c r="J578" s="446"/>
      <c r="K578" s="446"/>
      <c r="L578" s="447"/>
      <c r="M578" s="428"/>
      <c r="N578" s="447"/>
      <c r="O578" s="139"/>
      <c r="P578" s="139"/>
      <c r="Q578" s="428"/>
      <c r="R578" s="428"/>
      <c r="S578" s="428"/>
      <c r="T578" s="428"/>
      <c r="U578" s="448"/>
      <c r="V578" s="437"/>
    </row>
    <row r="579" spans="1:92" x14ac:dyDescent="0.35">
      <c r="A579" s="1390"/>
      <c r="B579" s="770">
        <v>9</v>
      </c>
      <c r="C579" s="118"/>
      <c r="D579" s="112"/>
      <c r="E579" s="112"/>
      <c r="F579" s="118"/>
      <c r="G579" s="445"/>
      <c r="H579" s="118"/>
      <c r="I579" s="428"/>
      <c r="J579" s="446"/>
      <c r="K579" s="446"/>
      <c r="L579" s="447"/>
      <c r="M579" s="428"/>
      <c r="N579" s="447"/>
      <c r="O579" s="139"/>
      <c r="P579" s="139"/>
      <c r="Q579" s="428"/>
      <c r="R579" s="428"/>
      <c r="S579" s="428"/>
      <c r="T579" s="428"/>
      <c r="U579" s="448"/>
      <c r="V579" s="437"/>
    </row>
    <row r="580" spans="1:92" ht="15" thickBot="1" x14ac:dyDescent="0.4">
      <c r="A580" s="1391"/>
      <c r="B580" s="771">
        <v>10</v>
      </c>
      <c r="C580" s="132"/>
      <c r="D580" s="131"/>
      <c r="E580" s="131"/>
      <c r="F580" s="132"/>
      <c r="G580" s="449"/>
      <c r="H580" s="132"/>
      <c r="I580" s="450"/>
      <c r="J580" s="451"/>
      <c r="K580" s="451"/>
      <c r="L580" s="452"/>
      <c r="M580" s="450"/>
      <c r="N580" s="452"/>
      <c r="O580" s="140"/>
      <c r="P580" s="140"/>
      <c r="Q580" s="450"/>
      <c r="R580" s="450"/>
      <c r="S580" s="450"/>
      <c r="T580" s="450"/>
      <c r="U580" s="453"/>
      <c r="V580" s="437"/>
    </row>
    <row r="581" spans="1:92" ht="25" thickBot="1" x14ac:dyDescent="0.4">
      <c r="A581" s="564"/>
      <c r="C581" s="565"/>
      <c r="D581" s="566"/>
      <c r="E581" s="424" t="s">
        <v>331</v>
      </c>
      <c r="F581" s="425">
        <f>COUNTA(F571:F580)</f>
        <v>0</v>
      </c>
      <c r="G581" s="426">
        <f>COUNTA(G571:G580)</f>
        <v>0</v>
      </c>
      <c r="H581" s="565"/>
      <c r="I581" s="431"/>
      <c r="J581" s="567"/>
      <c r="K581" s="567"/>
      <c r="L581" s="568"/>
      <c r="M581" s="1354" t="s">
        <v>563</v>
      </c>
      <c r="N581" s="1355"/>
      <c r="O581" s="747">
        <f>SUM(O571:O580)</f>
        <v>0</v>
      </c>
      <c r="P581" s="748">
        <f>SUM(P571:P580)</f>
        <v>0</v>
      </c>
      <c r="Q581" s="431"/>
      <c r="S581" s="113"/>
      <c r="T581" s="117"/>
      <c r="U581" s="531"/>
      <c r="V581" s="455"/>
      <c r="W581" s="454"/>
    </row>
    <row r="582" spans="1:92" ht="15" thickBot="1" x14ac:dyDescent="0.4">
      <c r="A582" s="456"/>
      <c r="B582" s="457"/>
      <c r="C582" s="407"/>
      <c r="D582" s="407"/>
      <c r="E582" s="407"/>
      <c r="F582" s="457"/>
      <c r="G582" s="407"/>
      <c r="H582" s="407"/>
      <c r="I582" s="457"/>
      <c r="J582" s="457"/>
      <c r="K582" s="457"/>
      <c r="L582" s="407"/>
      <c r="M582" s="407"/>
      <c r="N582" s="407"/>
      <c r="O582" s="407"/>
      <c r="P582" s="407"/>
      <c r="Q582" s="407"/>
      <c r="R582" s="407"/>
      <c r="S582" s="407"/>
      <c r="T582" s="458"/>
      <c r="U582" s="407"/>
      <c r="V582" s="459"/>
    </row>
    <row r="583" spans="1:92" ht="15" thickBot="1" x14ac:dyDescent="0.4">
      <c r="A583" s="432"/>
      <c r="B583" s="433"/>
      <c r="C583" s="434"/>
      <c r="D583" s="434"/>
      <c r="E583" s="434"/>
      <c r="F583" s="433"/>
      <c r="G583" s="434"/>
      <c r="H583" s="434"/>
      <c r="I583" s="433"/>
      <c r="J583" s="433"/>
      <c r="K583" s="433"/>
      <c r="L583" s="434"/>
      <c r="M583" s="434"/>
      <c r="N583" s="434"/>
      <c r="O583" s="434"/>
      <c r="P583" s="434"/>
      <c r="Q583" s="434"/>
      <c r="R583" s="434"/>
      <c r="S583" s="434"/>
      <c r="T583" s="434"/>
      <c r="U583" s="434"/>
      <c r="V583" s="435"/>
    </row>
    <row r="584" spans="1:92" ht="28.5" customHeight="1" thickBot="1" x14ac:dyDescent="0.4">
      <c r="A584" s="761" t="s">
        <v>9</v>
      </c>
      <c r="B584" s="1317" t="s">
        <v>654</v>
      </c>
      <c r="C584" s="1318"/>
      <c r="E584" s="1387" t="s">
        <v>294</v>
      </c>
      <c r="F584" s="1388"/>
      <c r="G584" s="1315">
        <f>VLOOKUP(B584,'Urbano.Piano inv. forn'!$D$86:$H$115,3,FALSE)</f>
        <v>0</v>
      </c>
      <c r="H584" s="1316"/>
      <c r="I584" s="104"/>
      <c r="J584" s="1387" t="s">
        <v>295</v>
      </c>
      <c r="K584" s="1389"/>
      <c r="L584" s="1388"/>
      <c r="M584" s="1315">
        <f>VLOOKUP(B584,'Urbano.Piano inv. forn'!$D$86:$H$115,4,FALSE)</f>
        <v>0</v>
      </c>
      <c r="N584" s="1316"/>
      <c r="P584" s="772" t="s">
        <v>296</v>
      </c>
      <c r="Q584" s="436"/>
      <c r="S584" s="774" t="s">
        <v>297</v>
      </c>
      <c r="T584" s="1171"/>
      <c r="U584" s="1173"/>
      <c r="V584" s="437"/>
    </row>
    <row r="585" spans="1:92" ht="13.5" customHeight="1" thickBot="1" x14ac:dyDescent="0.4">
      <c r="A585" s="133"/>
      <c r="B585" s="114"/>
      <c r="C585" s="114"/>
      <c r="E585" s="115"/>
      <c r="F585" s="115"/>
      <c r="G585" s="116"/>
      <c r="H585" s="116"/>
      <c r="I585" s="104"/>
      <c r="J585" s="115"/>
      <c r="K585" s="115"/>
      <c r="L585" s="115"/>
      <c r="M585" s="116"/>
      <c r="N585" s="116"/>
      <c r="P585" s="117"/>
      <c r="S585" s="113"/>
      <c r="T585" s="431"/>
      <c r="V585" s="134"/>
      <c r="W585" s="431"/>
    </row>
    <row r="586" spans="1:92" ht="33.75" customHeight="1" thickBot="1" x14ac:dyDescent="0.4">
      <c r="A586" s="1381" t="s">
        <v>298</v>
      </c>
      <c r="B586" s="1382"/>
      <c r="C586" s="1382"/>
      <c r="D586" s="1383"/>
      <c r="E586" s="1346">
        <f>VLOOKUP(B584,'Urbano.Piano inv. forn'!$D$86:$V$115,17,FALSE)</f>
        <v>0</v>
      </c>
      <c r="F586" s="1347"/>
      <c r="G586" s="1347"/>
      <c r="H586" s="1348"/>
      <c r="I586" s="104"/>
      <c r="J586" s="1381" t="s">
        <v>53</v>
      </c>
      <c r="K586" s="1384"/>
      <c r="L586" s="1382"/>
      <c r="M586" s="1346">
        <f>VLOOKUP(B584,'Urbano.Piano inv. forn'!$D$86:$V$115,19,FALSE)</f>
        <v>0</v>
      </c>
      <c r="N586" s="1348"/>
      <c r="O586" s="130"/>
      <c r="P586" s="773" t="s">
        <v>299</v>
      </c>
      <c r="Q586" s="135">
        <f>M586+E586</f>
        <v>0</v>
      </c>
      <c r="S586" s="774" t="s">
        <v>300</v>
      </c>
      <c r="T586" s="1171"/>
      <c r="U586" s="1173"/>
      <c r="V586" s="134"/>
      <c r="W586" s="431"/>
    </row>
    <row r="587" spans="1:92" ht="33.75" customHeight="1" thickBot="1" x14ac:dyDescent="0.4">
      <c r="A587" s="136"/>
      <c r="B587" s="137"/>
      <c r="C587" s="137"/>
      <c r="D587" s="137"/>
      <c r="E587" s="138"/>
      <c r="F587" s="138"/>
      <c r="G587" s="138"/>
      <c r="H587" s="138"/>
      <c r="I587" s="104"/>
      <c r="J587" s="115"/>
      <c r="K587" s="115"/>
      <c r="L587" s="115"/>
      <c r="M587" s="138"/>
      <c r="N587" s="138"/>
      <c r="O587" s="130"/>
      <c r="P587" s="113"/>
      <c r="Q587" s="130"/>
      <c r="S587" s="113"/>
      <c r="T587" s="114"/>
      <c r="U587" s="114"/>
      <c r="V587" s="134"/>
      <c r="W587" s="431"/>
    </row>
    <row r="588" spans="1:92" s="767" customFormat="1" ht="72" customHeight="1" x14ac:dyDescent="0.35">
      <c r="A588" s="1369" t="s">
        <v>301</v>
      </c>
      <c r="B588" s="1371" t="s">
        <v>302</v>
      </c>
      <c r="C588" s="1371" t="s">
        <v>303</v>
      </c>
      <c r="D588" s="764" t="s">
        <v>304</v>
      </c>
      <c r="E588" s="762" t="s">
        <v>305</v>
      </c>
      <c r="F588" s="764" t="s">
        <v>306</v>
      </c>
      <c r="G588" s="764" t="s">
        <v>307</v>
      </c>
      <c r="H588" s="765" t="s">
        <v>268</v>
      </c>
      <c r="I588" s="765" t="s">
        <v>308</v>
      </c>
      <c r="J588" s="765" t="s">
        <v>309</v>
      </c>
      <c r="K588" s="765" t="s">
        <v>818</v>
      </c>
      <c r="L588" s="765" t="s">
        <v>310</v>
      </c>
      <c r="M588" s="765" t="s">
        <v>311</v>
      </c>
      <c r="N588" s="765" t="s">
        <v>312</v>
      </c>
      <c r="O588" s="765" t="s">
        <v>313</v>
      </c>
      <c r="P588" s="765" t="s">
        <v>314</v>
      </c>
      <c r="Q588" s="765" t="s">
        <v>315</v>
      </c>
      <c r="R588" s="765" t="s">
        <v>316</v>
      </c>
      <c r="S588" s="765" t="s">
        <v>317</v>
      </c>
      <c r="T588" s="765" t="s">
        <v>819</v>
      </c>
      <c r="U588" s="766" t="s">
        <v>319</v>
      </c>
      <c r="V588" s="438"/>
      <c r="W588" s="166"/>
      <c r="X588" s="166"/>
      <c r="Y588" s="166"/>
      <c r="Z588" s="166"/>
      <c r="AA588" s="166"/>
      <c r="AB588" s="166"/>
      <c r="AC588" s="166"/>
      <c r="AD588" s="166"/>
      <c r="AE588" s="166"/>
      <c r="AF588" s="166"/>
      <c r="AG588" s="166"/>
      <c r="AH588" s="166"/>
      <c r="AI588" s="166"/>
      <c r="AJ588" s="166"/>
      <c r="AK588" s="166"/>
      <c r="AL588" s="166"/>
      <c r="AM588" s="166"/>
      <c r="AN588" s="166"/>
      <c r="AO588" s="166"/>
      <c r="AP588" s="166"/>
      <c r="AQ588" s="166"/>
      <c r="AR588" s="166"/>
      <c r="AS588" s="166"/>
      <c r="AT588" s="166"/>
      <c r="AU588" s="166"/>
      <c r="AV588" s="166"/>
      <c r="AW588" s="166"/>
      <c r="AX588" s="166"/>
      <c r="AY588" s="166"/>
      <c r="AZ588" s="166"/>
      <c r="BA588" s="166"/>
      <c r="BB588" s="166"/>
      <c r="BC588" s="166"/>
      <c r="BD588" s="166"/>
      <c r="BE588" s="166"/>
      <c r="BF588" s="166"/>
      <c r="BG588" s="166"/>
      <c r="BH588" s="166"/>
      <c r="BI588" s="166"/>
      <c r="BJ588" s="166"/>
      <c r="BK588" s="166"/>
      <c r="BL588" s="166"/>
      <c r="BM588" s="166"/>
      <c r="BN588" s="166"/>
      <c r="BO588" s="166"/>
      <c r="BP588" s="166"/>
      <c r="BQ588" s="166"/>
      <c r="BR588" s="166"/>
      <c r="BS588" s="166"/>
      <c r="BT588" s="166"/>
      <c r="BU588" s="166"/>
      <c r="BV588" s="166"/>
      <c r="BW588" s="166"/>
      <c r="BX588" s="166"/>
      <c r="BY588" s="166"/>
      <c r="BZ588" s="166"/>
      <c r="CA588" s="166"/>
      <c r="CB588" s="166"/>
      <c r="CC588" s="166"/>
      <c r="CD588" s="166"/>
      <c r="CE588" s="166"/>
      <c r="CF588" s="166"/>
      <c r="CG588" s="166"/>
      <c r="CH588" s="166"/>
      <c r="CI588" s="166"/>
      <c r="CJ588" s="166"/>
      <c r="CK588" s="166"/>
      <c r="CL588" s="166"/>
      <c r="CM588" s="166"/>
      <c r="CN588" s="166"/>
    </row>
    <row r="589" spans="1:92" s="767" customFormat="1" ht="28.5" customHeight="1" thickBot="1" x14ac:dyDescent="0.4">
      <c r="A589" s="1385"/>
      <c r="B589" s="1386"/>
      <c r="C589" s="1386"/>
      <c r="D589" s="763" t="s">
        <v>320</v>
      </c>
      <c r="E589" s="763" t="s">
        <v>321</v>
      </c>
      <c r="F589" s="763" t="s">
        <v>322</v>
      </c>
      <c r="G589" s="763" t="s">
        <v>322</v>
      </c>
      <c r="H589" s="763" t="s">
        <v>824</v>
      </c>
      <c r="I589" s="763" t="s">
        <v>29</v>
      </c>
      <c r="J589" s="763" t="s">
        <v>323</v>
      </c>
      <c r="K589" s="763" t="s">
        <v>324</v>
      </c>
      <c r="L589" s="763" t="s">
        <v>324</v>
      </c>
      <c r="M589" s="763" t="s">
        <v>325</v>
      </c>
      <c r="N589" s="763" t="s">
        <v>324</v>
      </c>
      <c r="O589" s="763" t="s">
        <v>326</v>
      </c>
      <c r="P589" s="763" t="s">
        <v>820</v>
      </c>
      <c r="Q589" s="763" t="s">
        <v>327</v>
      </c>
      <c r="R589" s="763" t="s">
        <v>328</v>
      </c>
      <c r="S589" s="763" t="s">
        <v>329</v>
      </c>
      <c r="T589" s="763" t="s">
        <v>329</v>
      </c>
      <c r="U589" s="768"/>
      <c r="V589" s="438"/>
      <c r="W589" s="166"/>
      <c r="X589" s="166"/>
      <c r="Y589" s="166"/>
      <c r="Z589" s="166"/>
      <c r="AA589" s="166"/>
      <c r="AB589" s="166"/>
      <c r="AC589" s="166"/>
      <c r="AD589" s="166"/>
      <c r="AE589" s="166"/>
      <c r="AF589" s="166"/>
      <c r="AG589" s="166"/>
      <c r="AH589" s="166"/>
      <c r="AI589" s="166"/>
      <c r="AJ589" s="166"/>
      <c r="AK589" s="166"/>
      <c r="AL589" s="166"/>
      <c r="AM589" s="166"/>
      <c r="AN589" s="166"/>
      <c r="AO589" s="166"/>
      <c r="AP589" s="166"/>
      <c r="AQ589" s="166"/>
      <c r="AR589" s="166"/>
      <c r="AS589" s="166"/>
      <c r="AT589" s="166"/>
      <c r="AU589" s="166"/>
      <c r="AV589" s="166"/>
      <c r="AW589" s="166"/>
      <c r="AX589" s="166"/>
      <c r="AY589" s="166"/>
      <c r="AZ589" s="166"/>
      <c r="BA589" s="166"/>
      <c r="BB589" s="166"/>
      <c r="BC589" s="166"/>
      <c r="BD589" s="166"/>
      <c r="BE589" s="166"/>
      <c r="BF589" s="166"/>
      <c r="BG589" s="166"/>
      <c r="BH589" s="166"/>
      <c r="BI589" s="166"/>
      <c r="BJ589" s="166"/>
      <c r="BK589" s="166"/>
      <c r="BL589" s="166"/>
      <c r="BM589" s="166"/>
      <c r="BN589" s="166"/>
      <c r="BO589" s="166"/>
      <c r="BP589" s="166"/>
      <c r="BQ589" s="166"/>
      <c r="BR589" s="166"/>
      <c r="BS589" s="166"/>
      <c r="BT589" s="166"/>
      <c r="BU589" s="166"/>
      <c r="BV589" s="166"/>
      <c r="BW589" s="166"/>
      <c r="BX589" s="166"/>
      <c r="BY589" s="166"/>
      <c r="BZ589" s="166"/>
      <c r="CA589" s="166"/>
      <c r="CB589" s="166"/>
      <c r="CC589" s="166"/>
      <c r="CD589" s="166"/>
      <c r="CE589" s="166"/>
      <c r="CF589" s="166"/>
      <c r="CG589" s="166"/>
      <c r="CH589" s="166"/>
      <c r="CI589" s="166"/>
      <c r="CJ589" s="166"/>
      <c r="CK589" s="166"/>
      <c r="CL589" s="166"/>
      <c r="CM589" s="166"/>
      <c r="CN589" s="166"/>
    </row>
    <row r="590" spans="1:92" ht="15" customHeight="1" x14ac:dyDescent="0.35">
      <c r="A590" s="1390" t="str">
        <f>B584</f>
        <v>urb. ibr_m.3</v>
      </c>
      <c r="B590" s="769">
        <v>1</v>
      </c>
      <c r="C590" s="185"/>
      <c r="D590" s="119"/>
      <c r="E590" s="119"/>
      <c r="F590" s="185"/>
      <c r="G590" s="440"/>
      <c r="H590" s="120"/>
      <c r="I590" s="441"/>
      <c r="J590" s="442"/>
      <c r="K590" s="442"/>
      <c r="L590" s="443"/>
      <c r="M590" s="441"/>
      <c r="N590" s="443"/>
      <c r="O590" s="148"/>
      <c r="P590" s="148"/>
      <c r="Q590" s="441"/>
      <c r="R590" s="441"/>
      <c r="S590" s="441"/>
      <c r="T590" s="441"/>
      <c r="U590" s="444"/>
      <c r="V590" s="437"/>
    </row>
    <row r="591" spans="1:92" x14ac:dyDescent="0.35">
      <c r="A591" s="1390"/>
      <c r="B591" s="770">
        <v>2</v>
      </c>
      <c r="C591" s="118"/>
      <c r="D591" s="112"/>
      <c r="E591" s="112"/>
      <c r="F591" s="118"/>
      <c r="G591" s="445"/>
      <c r="H591" s="118"/>
      <c r="I591" s="428"/>
      <c r="J591" s="446"/>
      <c r="K591" s="446"/>
      <c r="L591" s="447"/>
      <c r="M591" s="428"/>
      <c r="N591" s="447"/>
      <c r="O591" s="139"/>
      <c r="P591" s="139"/>
      <c r="Q591" s="428"/>
      <c r="R591" s="428" t="s">
        <v>330</v>
      </c>
      <c r="S591" s="428"/>
      <c r="T591" s="428"/>
      <c r="U591" s="448"/>
      <c r="V591" s="437"/>
    </row>
    <row r="592" spans="1:92" x14ac:dyDescent="0.35">
      <c r="A592" s="1390"/>
      <c r="B592" s="770">
        <v>3</v>
      </c>
      <c r="C592" s="118"/>
      <c r="D592" s="112"/>
      <c r="E592" s="112"/>
      <c r="F592" s="118"/>
      <c r="G592" s="445"/>
      <c r="H592" s="118"/>
      <c r="I592" s="428"/>
      <c r="J592" s="446"/>
      <c r="K592" s="446"/>
      <c r="L592" s="447"/>
      <c r="M592" s="428"/>
      <c r="N592" s="447"/>
      <c r="O592" s="139"/>
      <c r="P592" s="139"/>
      <c r="Q592" s="428"/>
      <c r="R592" s="428"/>
      <c r="S592" s="428"/>
      <c r="T592" s="428"/>
      <c r="U592" s="448"/>
      <c r="V592" s="437"/>
    </row>
    <row r="593" spans="1:92" x14ac:dyDescent="0.35">
      <c r="A593" s="1390"/>
      <c r="B593" s="770">
        <v>4</v>
      </c>
      <c r="C593" s="118"/>
      <c r="D593" s="112"/>
      <c r="E593" s="112"/>
      <c r="F593" s="118"/>
      <c r="G593" s="445"/>
      <c r="H593" s="118"/>
      <c r="I593" s="428"/>
      <c r="J593" s="446"/>
      <c r="K593" s="446"/>
      <c r="L593" s="447"/>
      <c r="M593" s="428"/>
      <c r="N593" s="447"/>
      <c r="O593" s="139"/>
      <c r="P593" s="139"/>
      <c r="Q593" s="428"/>
      <c r="R593" s="428"/>
      <c r="S593" s="428"/>
      <c r="T593" s="428"/>
      <c r="U593" s="448"/>
      <c r="V593" s="437"/>
    </row>
    <row r="594" spans="1:92" x14ac:dyDescent="0.35">
      <c r="A594" s="1390"/>
      <c r="B594" s="770">
        <v>5</v>
      </c>
      <c r="C594" s="118"/>
      <c r="D594" s="112"/>
      <c r="E594" s="112"/>
      <c r="F594" s="118"/>
      <c r="G594" s="445"/>
      <c r="H594" s="118"/>
      <c r="I594" s="428"/>
      <c r="J594" s="446"/>
      <c r="K594" s="446"/>
      <c r="L594" s="447"/>
      <c r="M594" s="428"/>
      <c r="N594" s="447"/>
      <c r="O594" s="139"/>
      <c r="P594" s="139"/>
      <c r="Q594" s="428"/>
      <c r="R594" s="428"/>
      <c r="S594" s="428"/>
      <c r="T594" s="428"/>
      <c r="U594" s="448"/>
      <c r="V594" s="437"/>
    </row>
    <row r="595" spans="1:92" x14ac:dyDescent="0.35">
      <c r="A595" s="1390"/>
      <c r="B595" s="770">
        <v>6</v>
      </c>
      <c r="C595" s="118"/>
      <c r="D595" s="112"/>
      <c r="E595" s="112"/>
      <c r="F595" s="118"/>
      <c r="G595" s="445"/>
      <c r="H595" s="118"/>
      <c r="I595" s="428"/>
      <c r="J595" s="446"/>
      <c r="K595" s="446"/>
      <c r="L595" s="447"/>
      <c r="M595" s="428"/>
      <c r="N595" s="447"/>
      <c r="O595" s="139"/>
      <c r="P595" s="139"/>
      <c r="Q595" s="428"/>
      <c r="R595" s="428"/>
      <c r="S595" s="428"/>
      <c r="T595" s="428"/>
      <c r="U595" s="448"/>
      <c r="V595" s="437"/>
    </row>
    <row r="596" spans="1:92" x14ac:dyDescent="0.35">
      <c r="A596" s="1390"/>
      <c r="B596" s="770">
        <v>7</v>
      </c>
      <c r="C596" s="118"/>
      <c r="D596" s="112"/>
      <c r="E596" s="112"/>
      <c r="F596" s="118"/>
      <c r="G596" s="445"/>
      <c r="H596" s="118"/>
      <c r="I596" s="428"/>
      <c r="J596" s="446"/>
      <c r="K596" s="446"/>
      <c r="L596" s="447"/>
      <c r="M596" s="428"/>
      <c r="N596" s="447"/>
      <c r="O596" s="139"/>
      <c r="P596" s="139"/>
      <c r="Q596" s="428"/>
      <c r="R596" s="428"/>
      <c r="S596" s="428"/>
      <c r="T596" s="428"/>
      <c r="U596" s="448"/>
      <c r="V596" s="437"/>
    </row>
    <row r="597" spans="1:92" x14ac:dyDescent="0.35">
      <c r="A597" s="1390"/>
      <c r="B597" s="770">
        <v>8</v>
      </c>
      <c r="C597" s="118"/>
      <c r="D597" s="112"/>
      <c r="E597" s="112"/>
      <c r="F597" s="118"/>
      <c r="G597" s="445"/>
      <c r="H597" s="118"/>
      <c r="I597" s="428"/>
      <c r="J597" s="446"/>
      <c r="K597" s="446"/>
      <c r="L597" s="447"/>
      <c r="M597" s="428"/>
      <c r="N597" s="447"/>
      <c r="O597" s="139"/>
      <c r="P597" s="139"/>
      <c r="Q597" s="428"/>
      <c r="R597" s="428"/>
      <c r="S597" s="428"/>
      <c r="T597" s="428"/>
      <c r="U597" s="448"/>
      <c r="V597" s="437"/>
    </row>
    <row r="598" spans="1:92" x14ac:dyDescent="0.35">
      <c r="A598" s="1390"/>
      <c r="B598" s="770">
        <v>9</v>
      </c>
      <c r="C598" s="118"/>
      <c r="D598" s="112"/>
      <c r="E598" s="112"/>
      <c r="F598" s="118"/>
      <c r="G598" s="445"/>
      <c r="H598" s="118"/>
      <c r="I598" s="428"/>
      <c r="J598" s="446"/>
      <c r="K598" s="446"/>
      <c r="L598" s="447"/>
      <c r="M598" s="428"/>
      <c r="N598" s="447"/>
      <c r="O598" s="139"/>
      <c r="P598" s="139"/>
      <c r="Q598" s="428"/>
      <c r="R598" s="428"/>
      <c r="S598" s="428"/>
      <c r="T598" s="428"/>
      <c r="U598" s="448"/>
      <c r="V598" s="437"/>
    </row>
    <row r="599" spans="1:92" ht="15" thickBot="1" x14ac:dyDescent="0.4">
      <c r="A599" s="1391"/>
      <c r="B599" s="771">
        <v>10</v>
      </c>
      <c r="C599" s="132"/>
      <c r="D599" s="131"/>
      <c r="E599" s="131"/>
      <c r="F599" s="132"/>
      <c r="G599" s="449"/>
      <c r="H599" s="132"/>
      <c r="I599" s="450"/>
      <c r="J599" s="451"/>
      <c r="K599" s="451"/>
      <c r="L599" s="452"/>
      <c r="M599" s="450"/>
      <c r="N599" s="452"/>
      <c r="O599" s="140"/>
      <c r="P599" s="140"/>
      <c r="Q599" s="450"/>
      <c r="R599" s="450"/>
      <c r="S599" s="450"/>
      <c r="T599" s="450"/>
      <c r="U599" s="453"/>
      <c r="V599" s="437"/>
    </row>
    <row r="600" spans="1:92" ht="25" thickBot="1" x14ac:dyDescent="0.4">
      <c r="A600" s="564"/>
      <c r="C600" s="565"/>
      <c r="D600" s="566"/>
      <c r="E600" s="424" t="s">
        <v>331</v>
      </c>
      <c r="F600" s="425">
        <f>COUNTA(F590:F599)</f>
        <v>0</v>
      </c>
      <c r="G600" s="426">
        <f>COUNTA(G590:G599)</f>
        <v>0</v>
      </c>
      <c r="H600" s="565"/>
      <c r="I600" s="431"/>
      <c r="J600" s="567"/>
      <c r="K600" s="567"/>
      <c r="L600" s="568"/>
      <c r="M600" s="1354" t="s">
        <v>563</v>
      </c>
      <c r="N600" s="1355"/>
      <c r="O600" s="747">
        <f>SUM(O590:O599)</f>
        <v>0</v>
      </c>
      <c r="P600" s="748">
        <f>SUM(P590:P599)</f>
        <v>0</v>
      </c>
      <c r="Q600" s="431"/>
      <c r="S600" s="113"/>
      <c r="T600" s="117"/>
      <c r="U600" s="531"/>
      <c r="V600" s="455"/>
      <c r="W600" s="454"/>
    </row>
    <row r="601" spans="1:92" ht="15" thickBot="1" x14ac:dyDescent="0.4">
      <c r="A601" s="456"/>
      <c r="B601" s="457"/>
      <c r="C601" s="407"/>
      <c r="D601" s="407"/>
      <c r="E601" s="407"/>
      <c r="F601" s="457"/>
      <c r="G601" s="407"/>
      <c r="H601" s="407"/>
      <c r="I601" s="457"/>
      <c r="J601" s="457"/>
      <c r="K601" s="457"/>
      <c r="L601" s="407"/>
      <c r="M601" s="407"/>
      <c r="N601" s="407"/>
      <c r="O601" s="407"/>
      <c r="P601" s="407"/>
      <c r="Q601" s="407"/>
      <c r="R601" s="407"/>
      <c r="S601" s="407"/>
      <c r="T601" s="458"/>
      <c r="U601" s="407"/>
      <c r="V601" s="459"/>
    </row>
    <row r="602" spans="1:92" ht="15" thickBot="1" x14ac:dyDescent="0.4">
      <c r="A602" s="432"/>
      <c r="B602" s="433"/>
      <c r="C602" s="434"/>
      <c r="D602" s="434"/>
      <c r="E602" s="434"/>
      <c r="F602" s="433"/>
      <c r="G602" s="434"/>
      <c r="H602" s="434"/>
      <c r="I602" s="433"/>
      <c r="J602" s="433"/>
      <c r="K602" s="433"/>
      <c r="L602" s="434"/>
      <c r="M602" s="434"/>
      <c r="N602" s="434"/>
      <c r="O602" s="434"/>
      <c r="P602" s="434"/>
      <c r="Q602" s="434"/>
      <c r="R602" s="434"/>
      <c r="S602" s="434"/>
      <c r="T602" s="434"/>
      <c r="U602" s="434"/>
      <c r="V602" s="435"/>
    </row>
    <row r="603" spans="1:92" ht="28.5" customHeight="1" thickBot="1" x14ac:dyDescent="0.4">
      <c r="A603" s="761" t="s">
        <v>9</v>
      </c>
      <c r="B603" s="1317" t="s">
        <v>654</v>
      </c>
      <c r="C603" s="1318"/>
      <c r="E603" s="1387" t="s">
        <v>294</v>
      </c>
      <c r="F603" s="1388"/>
      <c r="G603" s="1315">
        <f>VLOOKUP(B603,'Urbano.Piano inv. forn'!$D$86:$H$115,3,FALSE)</f>
        <v>0</v>
      </c>
      <c r="H603" s="1316"/>
      <c r="I603" s="104"/>
      <c r="J603" s="1387" t="s">
        <v>295</v>
      </c>
      <c r="K603" s="1389"/>
      <c r="L603" s="1388"/>
      <c r="M603" s="1315">
        <f>VLOOKUP(B603,'Urbano.Piano inv. forn'!$D$86:$H$115,4,FALSE)</f>
        <v>0</v>
      </c>
      <c r="N603" s="1316"/>
      <c r="P603" s="772" t="s">
        <v>296</v>
      </c>
      <c r="Q603" s="436"/>
      <c r="S603" s="774" t="s">
        <v>297</v>
      </c>
      <c r="T603" s="1171"/>
      <c r="U603" s="1173"/>
      <c r="V603" s="437"/>
    </row>
    <row r="604" spans="1:92" ht="13.5" customHeight="1" thickBot="1" x14ac:dyDescent="0.4">
      <c r="A604" s="133"/>
      <c r="B604" s="114"/>
      <c r="C604" s="114"/>
      <c r="E604" s="115"/>
      <c r="F604" s="115"/>
      <c r="G604" s="116"/>
      <c r="H604" s="116"/>
      <c r="I604" s="104"/>
      <c r="J604" s="115"/>
      <c r="K604" s="115"/>
      <c r="L604" s="115"/>
      <c r="M604" s="116"/>
      <c r="N604" s="116"/>
      <c r="P604" s="117"/>
      <c r="S604" s="113"/>
      <c r="T604" s="431"/>
      <c r="V604" s="134"/>
      <c r="W604" s="431"/>
    </row>
    <row r="605" spans="1:92" ht="33.75" customHeight="1" thickBot="1" x14ac:dyDescent="0.4">
      <c r="A605" s="1381" t="s">
        <v>298</v>
      </c>
      <c r="B605" s="1382"/>
      <c r="C605" s="1382"/>
      <c r="D605" s="1383"/>
      <c r="E605" s="1346">
        <f>VLOOKUP(B603,'Urbano.Piano inv. forn'!$D$86:$V$115,17,FALSE)</f>
        <v>0</v>
      </c>
      <c r="F605" s="1347"/>
      <c r="G605" s="1347"/>
      <c r="H605" s="1348"/>
      <c r="I605" s="104"/>
      <c r="J605" s="1381" t="s">
        <v>53</v>
      </c>
      <c r="K605" s="1384"/>
      <c r="L605" s="1382"/>
      <c r="M605" s="1346">
        <f>VLOOKUP(B603,'Urbano.Piano inv. forn'!$D$86:$V$115,19,FALSE)</f>
        <v>0</v>
      </c>
      <c r="N605" s="1348"/>
      <c r="O605" s="130"/>
      <c r="P605" s="773" t="s">
        <v>299</v>
      </c>
      <c r="Q605" s="135">
        <f>M605+E605</f>
        <v>0</v>
      </c>
      <c r="S605" s="774" t="s">
        <v>300</v>
      </c>
      <c r="T605" s="1171"/>
      <c r="U605" s="1173"/>
      <c r="V605" s="134"/>
      <c r="W605" s="431"/>
    </row>
    <row r="606" spans="1:92" ht="33.75" customHeight="1" thickBot="1" x14ac:dyDescent="0.4">
      <c r="A606" s="136"/>
      <c r="B606" s="137"/>
      <c r="C606" s="137"/>
      <c r="D606" s="137"/>
      <c r="E606" s="138"/>
      <c r="F606" s="138"/>
      <c r="G606" s="138"/>
      <c r="H606" s="138"/>
      <c r="I606" s="104"/>
      <c r="J606" s="115"/>
      <c r="K606" s="115"/>
      <c r="L606" s="115"/>
      <c r="M606" s="138"/>
      <c r="N606" s="138"/>
      <c r="O606" s="130"/>
      <c r="P606" s="113"/>
      <c r="Q606" s="130"/>
      <c r="S606" s="113"/>
      <c r="T606" s="114"/>
      <c r="U606" s="114"/>
      <c r="V606" s="134"/>
      <c r="W606" s="431"/>
    </row>
    <row r="607" spans="1:92" s="767" customFormat="1" ht="72" customHeight="1" x14ac:dyDescent="0.35">
      <c r="A607" s="1369" t="s">
        <v>301</v>
      </c>
      <c r="B607" s="1371" t="s">
        <v>302</v>
      </c>
      <c r="C607" s="1371" t="s">
        <v>303</v>
      </c>
      <c r="D607" s="764" t="s">
        <v>304</v>
      </c>
      <c r="E607" s="762" t="s">
        <v>305</v>
      </c>
      <c r="F607" s="764" t="s">
        <v>306</v>
      </c>
      <c r="G607" s="764" t="s">
        <v>307</v>
      </c>
      <c r="H607" s="765" t="s">
        <v>268</v>
      </c>
      <c r="I607" s="765" t="s">
        <v>308</v>
      </c>
      <c r="J607" s="765" t="s">
        <v>309</v>
      </c>
      <c r="K607" s="765" t="s">
        <v>818</v>
      </c>
      <c r="L607" s="765" t="s">
        <v>310</v>
      </c>
      <c r="M607" s="765" t="s">
        <v>311</v>
      </c>
      <c r="N607" s="765" t="s">
        <v>312</v>
      </c>
      <c r="O607" s="765" t="s">
        <v>313</v>
      </c>
      <c r="P607" s="765" t="s">
        <v>314</v>
      </c>
      <c r="Q607" s="765" t="s">
        <v>315</v>
      </c>
      <c r="R607" s="765" t="s">
        <v>316</v>
      </c>
      <c r="S607" s="765" t="s">
        <v>317</v>
      </c>
      <c r="T607" s="765" t="s">
        <v>819</v>
      </c>
      <c r="U607" s="766" t="s">
        <v>319</v>
      </c>
      <c r="V607" s="438"/>
      <c r="W607" s="166"/>
      <c r="X607" s="166"/>
      <c r="Y607" s="166"/>
      <c r="Z607" s="166"/>
      <c r="AA607" s="166"/>
      <c r="AB607" s="166"/>
      <c r="AC607" s="166"/>
      <c r="AD607" s="166"/>
      <c r="AE607" s="166"/>
      <c r="AF607" s="166"/>
      <c r="AG607" s="166"/>
      <c r="AH607" s="166"/>
      <c r="AI607" s="166"/>
      <c r="AJ607" s="166"/>
      <c r="AK607" s="166"/>
      <c r="AL607" s="166"/>
      <c r="AM607" s="166"/>
      <c r="AN607" s="166"/>
      <c r="AO607" s="166"/>
      <c r="AP607" s="166"/>
      <c r="AQ607" s="166"/>
      <c r="AR607" s="166"/>
      <c r="AS607" s="166"/>
      <c r="AT607" s="166"/>
      <c r="AU607" s="166"/>
      <c r="AV607" s="166"/>
      <c r="AW607" s="166"/>
      <c r="AX607" s="166"/>
      <c r="AY607" s="166"/>
      <c r="AZ607" s="166"/>
      <c r="BA607" s="166"/>
      <c r="BB607" s="166"/>
      <c r="BC607" s="166"/>
      <c r="BD607" s="166"/>
      <c r="BE607" s="166"/>
      <c r="BF607" s="166"/>
      <c r="BG607" s="166"/>
      <c r="BH607" s="166"/>
      <c r="BI607" s="166"/>
      <c r="BJ607" s="166"/>
      <c r="BK607" s="166"/>
      <c r="BL607" s="166"/>
      <c r="BM607" s="166"/>
      <c r="BN607" s="166"/>
      <c r="BO607" s="166"/>
      <c r="BP607" s="166"/>
      <c r="BQ607" s="166"/>
      <c r="BR607" s="166"/>
      <c r="BS607" s="166"/>
      <c r="BT607" s="166"/>
      <c r="BU607" s="166"/>
      <c r="BV607" s="166"/>
      <c r="BW607" s="166"/>
      <c r="BX607" s="166"/>
      <c r="BY607" s="166"/>
      <c r="BZ607" s="166"/>
      <c r="CA607" s="166"/>
      <c r="CB607" s="166"/>
      <c r="CC607" s="166"/>
      <c r="CD607" s="166"/>
      <c r="CE607" s="166"/>
      <c r="CF607" s="166"/>
      <c r="CG607" s="166"/>
      <c r="CH607" s="166"/>
      <c r="CI607" s="166"/>
      <c r="CJ607" s="166"/>
      <c r="CK607" s="166"/>
      <c r="CL607" s="166"/>
      <c r="CM607" s="166"/>
      <c r="CN607" s="166"/>
    </row>
    <row r="608" spans="1:92" s="767" customFormat="1" ht="28.5" customHeight="1" thickBot="1" x14ac:dyDescent="0.4">
      <c r="A608" s="1385"/>
      <c r="B608" s="1386"/>
      <c r="C608" s="1386"/>
      <c r="D608" s="763" t="s">
        <v>320</v>
      </c>
      <c r="E608" s="763" t="s">
        <v>321</v>
      </c>
      <c r="F608" s="763" t="s">
        <v>322</v>
      </c>
      <c r="G608" s="763" t="s">
        <v>322</v>
      </c>
      <c r="H608" s="763" t="s">
        <v>824</v>
      </c>
      <c r="I608" s="763" t="s">
        <v>29</v>
      </c>
      <c r="J608" s="763" t="s">
        <v>323</v>
      </c>
      <c r="K608" s="763" t="s">
        <v>324</v>
      </c>
      <c r="L608" s="763" t="s">
        <v>324</v>
      </c>
      <c r="M608" s="763" t="s">
        <v>325</v>
      </c>
      <c r="N608" s="763" t="s">
        <v>324</v>
      </c>
      <c r="O608" s="763" t="s">
        <v>326</v>
      </c>
      <c r="P608" s="763" t="s">
        <v>820</v>
      </c>
      <c r="Q608" s="763" t="s">
        <v>327</v>
      </c>
      <c r="R608" s="763" t="s">
        <v>328</v>
      </c>
      <c r="S608" s="763" t="s">
        <v>329</v>
      </c>
      <c r="T608" s="763" t="s">
        <v>329</v>
      </c>
      <c r="U608" s="768"/>
      <c r="V608" s="438"/>
      <c r="W608" s="166"/>
      <c r="X608" s="166"/>
      <c r="Y608" s="166"/>
      <c r="Z608" s="166"/>
      <c r="AA608" s="166"/>
      <c r="AB608" s="166"/>
      <c r="AC608" s="166"/>
      <c r="AD608" s="166"/>
      <c r="AE608" s="166"/>
      <c r="AF608" s="166"/>
      <c r="AG608" s="166"/>
      <c r="AH608" s="166"/>
      <c r="AI608" s="166"/>
      <c r="AJ608" s="166"/>
      <c r="AK608" s="166"/>
      <c r="AL608" s="166"/>
      <c r="AM608" s="166"/>
      <c r="AN608" s="166"/>
      <c r="AO608" s="166"/>
      <c r="AP608" s="166"/>
      <c r="AQ608" s="166"/>
      <c r="AR608" s="166"/>
      <c r="AS608" s="166"/>
      <c r="AT608" s="166"/>
      <c r="AU608" s="166"/>
      <c r="AV608" s="166"/>
      <c r="AW608" s="166"/>
      <c r="AX608" s="166"/>
      <c r="AY608" s="166"/>
      <c r="AZ608" s="166"/>
      <c r="BA608" s="166"/>
      <c r="BB608" s="166"/>
      <c r="BC608" s="166"/>
      <c r="BD608" s="166"/>
      <c r="BE608" s="166"/>
      <c r="BF608" s="166"/>
      <c r="BG608" s="166"/>
      <c r="BH608" s="166"/>
      <c r="BI608" s="166"/>
      <c r="BJ608" s="166"/>
      <c r="BK608" s="166"/>
      <c r="BL608" s="166"/>
      <c r="BM608" s="166"/>
      <c r="BN608" s="166"/>
      <c r="BO608" s="166"/>
      <c r="BP608" s="166"/>
      <c r="BQ608" s="166"/>
      <c r="BR608" s="166"/>
      <c r="BS608" s="166"/>
      <c r="BT608" s="166"/>
      <c r="BU608" s="166"/>
      <c r="BV608" s="166"/>
      <c r="BW608" s="166"/>
      <c r="BX608" s="166"/>
      <c r="BY608" s="166"/>
      <c r="BZ608" s="166"/>
      <c r="CA608" s="166"/>
      <c r="CB608" s="166"/>
      <c r="CC608" s="166"/>
      <c r="CD608" s="166"/>
      <c r="CE608" s="166"/>
      <c r="CF608" s="166"/>
      <c r="CG608" s="166"/>
      <c r="CH608" s="166"/>
      <c r="CI608" s="166"/>
      <c r="CJ608" s="166"/>
      <c r="CK608" s="166"/>
      <c r="CL608" s="166"/>
      <c r="CM608" s="166"/>
      <c r="CN608" s="166"/>
    </row>
    <row r="609" spans="1:23" ht="15" customHeight="1" x14ac:dyDescent="0.35">
      <c r="A609" s="1390" t="str">
        <f>B603</f>
        <v>urb. ibr_m.3</v>
      </c>
      <c r="B609" s="769">
        <v>1</v>
      </c>
      <c r="C609" s="185"/>
      <c r="D609" s="119"/>
      <c r="E609" s="119"/>
      <c r="F609" s="185"/>
      <c r="G609" s="440"/>
      <c r="H609" s="120"/>
      <c r="I609" s="441"/>
      <c r="J609" s="442"/>
      <c r="K609" s="442"/>
      <c r="L609" s="443"/>
      <c r="M609" s="441"/>
      <c r="N609" s="443"/>
      <c r="O609" s="148"/>
      <c r="P609" s="148"/>
      <c r="Q609" s="441"/>
      <c r="R609" s="441"/>
      <c r="S609" s="441"/>
      <c r="T609" s="441"/>
      <c r="U609" s="444"/>
      <c r="V609" s="437"/>
    </row>
    <row r="610" spans="1:23" x14ac:dyDescent="0.35">
      <c r="A610" s="1390"/>
      <c r="B610" s="770">
        <v>2</v>
      </c>
      <c r="C610" s="118"/>
      <c r="D610" s="112"/>
      <c r="E610" s="112"/>
      <c r="F610" s="118"/>
      <c r="G610" s="445"/>
      <c r="H610" s="118"/>
      <c r="I610" s="428"/>
      <c r="J610" s="446"/>
      <c r="K610" s="446"/>
      <c r="L610" s="447"/>
      <c r="M610" s="428"/>
      <c r="N610" s="447"/>
      <c r="O610" s="139"/>
      <c r="P610" s="139"/>
      <c r="Q610" s="428"/>
      <c r="R610" s="428" t="s">
        <v>330</v>
      </c>
      <c r="S610" s="428"/>
      <c r="T610" s="428"/>
      <c r="U610" s="448"/>
      <c r="V610" s="437"/>
    </row>
    <row r="611" spans="1:23" x14ac:dyDescent="0.35">
      <c r="A611" s="1390"/>
      <c r="B611" s="770">
        <v>3</v>
      </c>
      <c r="C611" s="118"/>
      <c r="D611" s="112"/>
      <c r="E611" s="112"/>
      <c r="F611" s="118"/>
      <c r="G611" s="445"/>
      <c r="H611" s="118"/>
      <c r="I611" s="428"/>
      <c r="J611" s="446"/>
      <c r="K611" s="446"/>
      <c r="L611" s="447"/>
      <c r="M611" s="428"/>
      <c r="N611" s="447"/>
      <c r="O611" s="139"/>
      <c r="P611" s="139"/>
      <c r="Q611" s="428"/>
      <c r="R611" s="428"/>
      <c r="S611" s="428"/>
      <c r="T611" s="428"/>
      <c r="U611" s="448"/>
      <c r="V611" s="437"/>
    </row>
    <row r="612" spans="1:23" x14ac:dyDescent="0.35">
      <c r="A612" s="1390"/>
      <c r="B612" s="770">
        <v>4</v>
      </c>
      <c r="C612" s="118"/>
      <c r="D612" s="112"/>
      <c r="E612" s="112"/>
      <c r="F612" s="118"/>
      <c r="G612" s="445"/>
      <c r="H612" s="118"/>
      <c r="I612" s="428"/>
      <c r="J612" s="446"/>
      <c r="K612" s="446"/>
      <c r="L612" s="447"/>
      <c r="M612" s="428"/>
      <c r="N612" s="447"/>
      <c r="O612" s="139"/>
      <c r="P612" s="139"/>
      <c r="Q612" s="428"/>
      <c r="R612" s="428"/>
      <c r="S612" s="428"/>
      <c r="T612" s="428"/>
      <c r="U612" s="448"/>
      <c r="V612" s="437"/>
    </row>
    <row r="613" spans="1:23" x14ac:dyDescent="0.35">
      <c r="A613" s="1390"/>
      <c r="B613" s="770">
        <v>5</v>
      </c>
      <c r="C613" s="118"/>
      <c r="D613" s="112"/>
      <c r="E613" s="112"/>
      <c r="F613" s="118"/>
      <c r="G613" s="445"/>
      <c r="H613" s="118"/>
      <c r="I613" s="428"/>
      <c r="J613" s="446"/>
      <c r="K613" s="446"/>
      <c r="L613" s="447"/>
      <c r="M613" s="428"/>
      <c r="N613" s="447"/>
      <c r="O613" s="139"/>
      <c r="P613" s="139"/>
      <c r="Q613" s="428"/>
      <c r="R613" s="428"/>
      <c r="S613" s="428"/>
      <c r="T613" s="428"/>
      <c r="U613" s="448"/>
      <c r="V613" s="437"/>
    </row>
    <row r="614" spans="1:23" x14ac:dyDescent="0.35">
      <c r="A614" s="1390"/>
      <c r="B614" s="770">
        <v>6</v>
      </c>
      <c r="C614" s="118"/>
      <c r="D614" s="112"/>
      <c r="E614" s="112"/>
      <c r="F614" s="118"/>
      <c r="G614" s="445"/>
      <c r="H614" s="118"/>
      <c r="I614" s="428"/>
      <c r="J614" s="446"/>
      <c r="K614" s="446"/>
      <c r="L614" s="447"/>
      <c r="M614" s="428"/>
      <c r="N614" s="447"/>
      <c r="O614" s="139"/>
      <c r="P614" s="139"/>
      <c r="Q614" s="428"/>
      <c r="R614" s="428"/>
      <c r="S614" s="428"/>
      <c r="T614" s="428"/>
      <c r="U614" s="448"/>
      <c r="V614" s="437"/>
    </row>
    <row r="615" spans="1:23" x14ac:dyDescent="0.35">
      <c r="A615" s="1390"/>
      <c r="B615" s="770">
        <v>7</v>
      </c>
      <c r="C615" s="118"/>
      <c r="D615" s="112"/>
      <c r="E615" s="112"/>
      <c r="F615" s="118"/>
      <c r="G615" s="445"/>
      <c r="H615" s="118"/>
      <c r="I615" s="428"/>
      <c r="J615" s="446"/>
      <c r="K615" s="446"/>
      <c r="L615" s="447"/>
      <c r="M615" s="428"/>
      <c r="N615" s="447"/>
      <c r="O615" s="139"/>
      <c r="P615" s="139"/>
      <c r="Q615" s="428"/>
      <c r="R615" s="428"/>
      <c r="S615" s="428"/>
      <c r="T615" s="428"/>
      <c r="U615" s="448"/>
      <c r="V615" s="437"/>
    </row>
    <row r="616" spans="1:23" x14ac:dyDescent="0.35">
      <c r="A616" s="1390"/>
      <c r="B616" s="770">
        <v>8</v>
      </c>
      <c r="C616" s="118"/>
      <c r="D616" s="112"/>
      <c r="E616" s="112"/>
      <c r="F616" s="118"/>
      <c r="G616" s="445"/>
      <c r="H616" s="118"/>
      <c r="I616" s="428"/>
      <c r="J616" s="446"/>
      <c r="K616" s="446"/>
      <c r="L616" s="447"/>
      <c r="M616" s="428"/>
      <c r="N616" s="447"/>
      <c r="O616" s="139"/>
      <c r="P616" s="139"/>
      <c r="Q616" s="428"/>
      <c r="R616" s="428"/>
      <c r="S616" s="428"/>
      <c r="T616" s="428"/>
      <c r="U616" s="448"/>
      <c r="V616" s="437"/>
    </row>
    <row r="617" spans="1:23" x14ac:dyDescent="0.35">
      <c r="A617" s="1390"/>
      <c r="B617" s="770">
        <v>9</v>
      </c>
      <c r="C617" s="118"/>
      <c r="D617" s="112"/>
      <c r="E617" s="112"/>
      <c r="F617" s="118"/>
      <c r="G617" s="445"/>
      <c r="H617" s="118"/>
      <c r="I617" s="428"/>
      <c r="J617" s="446"/>
      <c r="K617" s="446"/>
      <c r="L617" s="447"/>
      <c r="M617" s="428"/>
      <c r="N617" s="447"/>
      <c r="O617" s="139"/>
      <c r="P617" s="139"/>
      <c r="Q617" s="428"/>
      <c r="R617" s="428"/>
      <c r="S617" s="428"/>
      <c r="T617" s="428"/>
      <c r="U617" s="448"/>
      <c r="V617" s="437"/>
    </row>
    <row r="618" spans="1:23" ht="15" thickBot="1" x14ac:dyDescent="0.4">
      <c r="A618" s="1391"/>
      <c r="B618" s="771">
        <v>10</v>
      </c>
      <c r="C618" s="132"/>
      <c r="D618" s="131"/>
      <c r="E618" s="131"/>
      <c r="F618" s="132"/>
      <c r="G618" s="449"/>
      <c r="H618" s="132"/>
      <c r="I618" s="450"/>
      <c r="J618" s="451"/>
      <c r="K618" s="451"/>
      <c r="L618" s="452"/>
      <c r="M618" s="450"/>
      <c r="N618" s="452"/>
      <c r="O618" s="140"/>
      <c r="P618" s="140"/>
      <c r="Q618" s="450"/>
      <c r="R618" s="450"/>
      <c r="S618" s="450"/>
      <c r="T618" s="450"/>
      <c r="U618" s="453"/>
      <c r="V618" s="437"/>
    </row>
    <row r="619" spans="1:23" ht="25" thickBot="1" x14ac:dyDescent="0.4">
      <c r="A619" s="564"/>
      <c r="C619" s="565"/>
      <c r="D619" s="566"/>
      <c r="E619" s="424" t="s">
        <v>331</v>
      </c>
      <c r="F619" s="425">
        <f>COUNTA(F609:F618)</f>
        <v>0</v>
      </c>
      <c r="G619" s="426">
        <f>COUNTA(G609:G618)</f>
        <v>0</v>
      </c>
      <c r="H619" s="565"/>
      <c r="I619" s="431"/>
      <c r="J619" s="567"/>
      <c r="K619" s="567"/>
      <c r="L619" s="568"/>
      <c r="M619" s="1354" t="s">
        <v>563</v>
      </c>
      <c r="N619" s="1355"/>
      <c r="O619" s="747">
        <f>SUM(O609:O618)</f>
        <v>0</v>
      </c>
      <c r="P619" s="748">
        <f>SUM(P609:P618)</f>
        <v>0</v>
      </c>
      <c r="Q619" s="431"/>
      <c r="S619" s="113"/>
      <c r="T619" s="117"/>
      <c r="U619" s="531"/>
      <c r="V619" s="455"/>
      <c r="W619" s="454"/>
    </row>
    <row r="620" spans="1:23" ht="15" thickBot="1" x14ac:dyDescent="0.4">
      <c r="A620" s="456"/>
      <c r="B620" s="457"/>
      <c r="C620" s="407"/>
      <c r="D620" s="407"/>
      <c r="E620" s="407"/>
      <c r="F620" s="457"/>
      <c r="G620" s="407"/>
      <c r="H620" s="407"/>
      <c r="I620" s="457"/>
      <c r="J620" s="457"/>
      <c r="K620" s="457"/>
      <c r="L620" s="407"/>
      <c r="M620" s="407"/>
      <c r="N620" s="407"/>
      <c r="O620" s="407"/>
      <c r="P620" s="407"/>
      <c r="Q620" s="407"/>
      <c r="R620" s="407"/>
      <c r="S620" s="407"/>
      <c r="T620" s="458"/>
      <c r="U620" s="407"/>
      <c r="V620" s="459"/>
    </row>
    <row r="621" spans="1:23" ht="15" thickBot="1" x14ac:dyDescent="0.4">
      <c r="A621" s="432"/>
      <c r="B621" s="433"/>
      <c r="C621" s="434"/>
      <c r="D621" s="434"/>
      <c r="E621" s="434"/>
      <c r="F621" s="433"/>
      <c r="G621" s="434"/>
      <c r="H621" s="434"/>
      <c r="I621" s="433"/>
      <c r="J621" s="433"/>
      <c r="K621" s="433"/>
      <c r="L621" s="434"/>
      <c r="M621" s="434"/>
      <c r="N621" s="434"/>
      <c r="O621" s="434"/>
      <c r="P621" s="434"/>
      <c r="Q621" s="434"/>
      <c r="R621" s="434"/>
      <c r="S621" s="434"/>
      <c r="T621" s="434"/>
      <c r="U621" s="434"/>
      <c r="V621" s="435"/>
    </row>
    <row r="622" spans="1:23" ht="28.5" customHeight="1" thickBot="1" x14ac:dyDescent="0.4">
      <c r="A622" s="761" t="s">
        <v>9</v>
      </c>
      <c r="B622" s="1317" t="s">
        <v>654</v>
      </c>
      <c r="C622" s="1318"/>
      <c r="E622" s="1387" t="s">
        <v>294</v>
      </c>
      <c r="F622" s="1388"/>
      <c r="G622" s="1315">
        <f>VLOOKUP(B622,'Urbano.Piano inv. forn'!$D$86:$H$115,3,FALSE)</f>
        <v>0</v>
      </c>
      <c r="H622" s="1316"/>
      <c r="I622" s="104"/>
      <c r="J622" s="1387" t="s">
        <v>295</v>
      </c>
      <c r="K622" s="1389"/>
      <c r="L622" s="1388"/>
      <c r="M622" s="1315">
        <f>VLOOKUP(B622,'Urbano.Piano inv. forn'!$D$86:$H$115,4,FALSE)</f>
        <v>0</v>
      </c>
      <c r="N622" s="1316"/>
      <c r="P622" s="772" t="s">
        <v>296</v>
      </c>
      <c r="Q622" s="436"/>
      <c r="S622" s="774" t="s">
        <v>297</v>
      </c>
      <c r="T622" s="1171"/>
      <c r="U622" s="1173"/>
      <c r="V622" s="437"/>
    </row>
    <row r="623" spans="1:23" ht="13.5" customHeight="1" thickBot="1" x14ac:dyDescent="0.4">
      <c r="A623" s="133"/>
      <c r="B623" s="114"/>
      <c r="C623" s="114"/>
      <c r="E623" s="115"/>
      <c r="F623" s="115"/>
      <c r="G623" s="116"/>
      <c r="H623" s="116"/>
      <c r="I623" s="104"/>
      <c r="J623" s="115"/>
      <c r="K623" s="115"/>
      <c r="L623" s="115"/>
      <c r="M623" s="116"/>
      <c r="N623" s="116"/>
      <c r="P623" s="117"/>
      <c r="S623" s="113"/>
      <c r="T623" s="431"/>
      <c r="V623" s="134"/>
      <c r="W623" s="431"/>
    </row>
    <row r="624" spans="1:23" ht="33.75" customHeight="1" thickBot="1" x14ac:dyDescent="0.4">
      <c r="A624" s="1381" t="s">
        <v>298</v>
      </c>
      <c r="B624" s="1382"/>
      <c r="C624" s="1382"/>
      <c r="D624" s="1383"/>
      <c r="E624" s="1346">
        <f>VLOOKUP(B622,'Urbano.Piano inv. forn'!$D$86:$V$115,17,FALSE)</f>
        <v>0</v>
      </c>
      <c r="F624" s="1347"/>
      <c r="G624" s="1347"/>
      <c r="H624" s="1348"/>
      <c r="I624" s="104"/>
      <c r="J624" s="1381" t="s">
        <v>53</v>
      </c>
      <c r="K624" s="1384"/>
      <c r="L624" s="1382"/>
      <c r="M624" s="1346">
        <f>VLOOKUP(B622,'Urbano.Piano inv. forn'!$D$86:$V$115,19,FALSE)</f>
        <v>0</v>
      </c>
      <c r="N624" s="1348"/>
      <c r="O624" s="130"/>
      <c r="P624" s="773" t="s">
        <v>299</v>
      </c>
      <c r="Q624" s="135">
        <f>M624+E624</f>
        <v>0</v>
      </c>
      <c r="S624" s="774" t="s">
        <v>300</v>
      </c>
      <c r="T624" s="1171"/>
      <c r="U624" s="1173"/>
      <c r="V624" s="134"/>
      <c r="W624" s="431"/>
    </row>
    <row r="625" spans="1:92" ht="33.75" customHeight="1" thickBot="1" x14ac:dyDescent="0.4">
      <c r="A625" s="136"/>
      <c r="B625" s="137"/>
      <c r="C625" s="137"/>
      <c r="D625" s="137"/>
      <c r="E625" s="138"/>
      <c r="F625" s="138"/>
      <c r="G625" s="138"/>
      <c r="H625" s="138"/>
      <c r="I625" s="104"/>
      <c r="J625" s="115"/>
      <c r="K625" s="115"/>
      <c r="L625" s="115"/>
      <c r="M625" s="138"/>
      <c r="N625" s="138"/>
      <c r="O625" s="130"/>
      <c r="P625" s="113"/>
      <c r="Q625" s="130"/>
      <c r="S625" s="113"/>
      <c r="T625" s="114"/>
      <c r="U625" s="114"/>
      <c r="V625" s="134"/>
      <c r="W625" s="431"/>
    </row>
    <row r="626" spans="1:92" s="767" customFormat="1" ht="72" customHeight="1" x14ac:dyDescent="0.35">
      <c r="A626" s="1369" t="s">
        <v>301</v>
      </c>
      <c r="B626" s="1371" t="s">
        <v>302</v>
      </c>
      <c r="C626" s="1371" t="s">
        <v>303</v>
      </c>
      <c r="D626" s="764" t="s">
        <v>304</v>
      </c>
      <c r="E626" s="762" t="s">
        <v>305</v>
      </c>
      <c r="F626" s="764" t="s">
        <v>306</v>
      </c>
      <c r="G626" s="764" t="s">
        <v>307</v>
      </c>
      <c r="H626" s="765" t="s">
        <v>268</v>
      </c>
      <c r="I626" s="765" t="s">
        <v>308</v>
      </c>
      <c r="J626" s="765" t="s">
        <v>309</v>
      </c>
      <c r="K626" s="765" t="s">
        <v>818</v>
      </c>
      <c r="L626" s="765" t="s">
        <v>310</v>
      </c>
      <c r="M626" s="765" t="s">
        <v>311</v>
      </c>
      <c r="N626" s="765" t="s">
        <v>312</v>
      </c>
      <c r="O626" s="765" t="s">
        <v>313</v>
      </c>
      <c r="P626" s="765" t="s">
        <v>314</v>
      </c>
      <c r="Q626" s="765" t="s">
        <v>315</v>
      </c>
      <c r="R626" s="765" t="s">
        <v>316</v>
      </c>
      <c r="S626" s="765" t="s">
        <v>317</v>
      </c>
      <c r="T626" s="765" t="s">
        <v>819</v>
      </c>
      <c r="U626" s="766" t="s">
        <v>319</v>
      </c>
      <c r="V626" s="438"/>
      <c r="W626" s="166"/>
      <c r="X626" s="166"/>
      <c r="Y626" s="166"/>
      <c r="Z626" s="166"/>
      <c r="AA626" s="166"/>
      <c r="AB626" s="166"/>
      <c r="AC626" s="166"/>
      <c r="AD626" s="166"/>
      <c r="AE626" s="166"/>
      <c r="AF626" s="166"/>
      <c r="AG626" s="166"/>
      <c r="AH626" s="166"/>
      <c r="AI626" s="166"/>
      <c r="AJ626" s="166"/>
      <c r="AK626" s="166"/>
      <c r="AL626" s="166"/>
      <c r="AM626" s="166"/>
      <c r="AN626" s="166"/>
      <c r="AO626" s="166"/>
      <c r="AP626" s="166"/>
      <c r="AQ626" s="166"/>
      <c r="AR626" s="166"/>
      <c r="AS626" s="166"/>
      <c r="AT626" s="166"/>
      <c r="AU626" s="166"/>
      <c r="AV626" s="166"/>
      <c r="AW626" s="166"/>
      <c r="AX626" s="166"/>
      <c r="AY626" s="166"/>
      <c r="AZ626" s="166"/>
      <c r="BA626" s="166"/>
      <c r="BB626" s="166"/>
      <c r="BC626" s="166"/>
      <c r="BD626" s="166"/>
      <c r="BE626" s="166"/>
      <c r="BF626" s="166"/>
      <c r="BG626" s="166"/>
      <c r="BH626" s="166"/>
      <c r="BI626" s="166"/>
      <c r="BJ626" s="166"/>
      <c r="BK626" s="166"/>
      <c r="BL626" s="166"/>
      <c r="BM626" s="166"/>
      <c r="BN626" s="166"/>
      <c r="BO626" s="166"/>
      <c r="BP626" s="166"/>
      <c r="BQ626" s="166"/>
      <c r="BR626" s="166"/>
      <c r="BS626" s="166"/>
      <c r="BT626" s="166"/>
      <c r="BU626" s="166"/>
      <c r="BV626" s="166"/>
      <c r="BW626" s="166"/>
      <c r="BX626" s="166"/>
      <c r="BY626" s="166"/>
      <c r="BZ626" s="166"/>
      <c r="CA626" s="166"/>
      <c r="CB626" s="166"/>
      <c r="CC626" s="166"/>
      <c r="CD626" s="166"/>
      <c r="CE626" s="166"/>
      <c r="CF626" s="166"/>
      <c r="CG626" s="166"/>
      <c r="CH626" s="166"/>
      <c r="CI626" s="166"/>
      <c r="CJ626" s="166"/>
      <c r="CK626" s="166"/>
      <c r="CL626" s="166"/>
      <c r="CM626" s="166"/>
      <c r="CN626" s="166"/>
    </row>
    <row r="627" spans="1:92" s="767" customFormat="1" ht="28.5" customHeight="1" thickBot="1" x14ac:dyDescent="0.4">
      <c r="A627" s="1385"/>
      <c r="B627" s="1386"/>
      <c r="C627" s="1386"/>
      <c r="D627" s="763" t="s">
        <v>320</v>
      </c>
      <c r="E627" s="763" t="s">
        <v>321</v>
      </c>
      <c r="F627" s="763" t="s">
        <v>322</v>
      </c>
      <c r="G627" s="763" t="s">
        <v>322</v>
      </c>
      <c r="H627" s="763" t="s">
        <v>824</v>
      </c>
      <c r="I627" s="763" t="s">
        <v>29</v>
      </c>
      <c r="J627" s="763" t="s">
        <v>323</v>
      </c>
      <c r="K627" s="763" t="s">
        <v>324</v>
      </c>
      <c r="L627" s="763" t="s">
        <v>324</v>
      </c>
      <c r="M627" s="763" t="s">
        <v>325</v>
      </c>
      <c r="N627" s="763" t="s">
        <v>324</v>
      </c>
      <c r="O627" s="763" t="s">
        <v>326</v>
      </c>
      <c r="P627" s="763" t="s">
        <v>820</v>
      </c>
      <c r="Q627" s="763" t="s">
        <v>327</v>
      </c>
      <c r="R627" s="763" t="s">
        <v>328</v>
      </c>
      <c r="S627" s="763" t="s">
        <v>329</v>
      </c>
      <c r="T627" s="763" t="s">
        <v>329</v>
      </c>
      <c r="U627" s="768"/>
      <c r="V627" s="438"/>
      <c r="W627" s="166"/>
      <c r="X627" s="166"/>
      <c r="Y627" s="166"/>
      <c r="Z627" s="166"/>
      <c r="AA627" s="166"/>
      <c r="AB627" s="166"/>
      <c r="AC627" s="166"/>
      <c r="AD627" s="166"/>
      <c r="AE627" s="166"/>
      <c r="AF627" s="166"/>
      <c r="AG627" s="166"/>
      <c r="AH627" s="166"/>
      <c r="AI627" s="166"/>
      <c r="AJ627" s="166"/>
      <c r="AK627" s="166"/>
      <c r="AL627" s="166"/>
      <c r="AM627" s="166"/>
      <c r="AN627" s="166"/>
      <c r="AO627" s="166"/>
      <c r="AP627" s="166"/>
      <c r="AQ627" s="166"/>
      <c r="AR627" s="166"/>
      <c r="AS627" s="166"/>
      <c r="AT627" s="166"/>
      <c r="AU627" s="166"/>
      <c r="AV627" s="166"/>
      <c r="AW627" s="166"/>
      <c r="AX627" s="166"/>
      <c r="AY627" s="166"/>
      <c r="AZ627" s="166"/>
      <c r="BA627" s="166"/>
      <c r="BB627" s="166"/>
      <c r="BC627" s="166"/>
      <c r="BD627" s="166"/>
      <c r="BE627" s="166"/>
      <c r="BF627" s="166"/>
      <c r="BG627" s="166"/>
      <c r="BH627" s="166"/>
      <c r="BI627" s="166"/>
      <c r="BJ627" s="166"/>
      <c r="BK627" s="166"/>
      <c r="BL627" s="166"/>
      <c r="BM627" s="166"/>
      <c r="BN627" s="166"/>
      <c r="BO627" s="166"/>
      <c r="BP627" s="166"/>
      <c r="BQ627" s="166"/>
      <c r="BR627" s="166"/>
      <c r="BS627" s="166"/>
      <c r="BT627" s="166"/>
      <c r="BU627" s="166"/>
      <c r="BV627" s="166"/>
      <c r="BW627" s="166"/>
      <c r="BX627" s="166"/>
      <c r="BY627" s="166"/>
      <c r="BZ627" s="166"/>
      <c r="CA627" s="166"/>
      <c r="CB627" s="166"/>
      <c r="CC627" s="166"/>
      <c r="CD627" s="166"/>
      <c r="CE627" s="166"/>
      <c r="CF627" s="166"/>
      <c r="CG627" s="166"/>
      <c r="CH627" s="166"/>
      <c r="CI627" s="166"/>
      <c r="CJ627" s="166"/>
      <c r="CK627" s="166"/>
      <c r="CL627" s="166"/>
      <c r="CM627" s="166"/>
      <c r="CN627" s="166"/>
    </row>
    <row r="628" spans="1:92" ht="15" customHeight="1" x14ac:dyDescent="0.35">
      <c r="A628" s="1390" t="str">
        <f>B622</f>
        <v>urb. ibr_m.3</v>
      </c>
      <c r="B628" s="769">
        <v>1</v>
      </c>
      <c r="C628" s="185"/>
      <c r="D628" s="119"/>
      <c r="E628" s="119"/>
      <c r="F628" s="185"/>
      <c r="G628" s="440"/>
      <c r="H628" s="120"/>
      <c r="I628" s="441"/>
      <c r="J628" s="442"/>
      <c r="K628" s="442"/>
      <c r="L628" s="443"/>
      <c r="M628" s="441"/>
      <c r="N628" s="443"/>
      <c r="O628" s="148"/>
      <c r="P628" s="148"/>
      <c r="Q628" s="441"/>
      <c r="R628" s="441"/>
      <c r="S628" s="441"/>
      <c r="T628" s="441"/>
      <c r="U628" s="444"/>
      <c r="V628" s="437"/>
    </row>
    <row r="629" spans="1:92" x14ac:dyDescent="0.35">
      <c r="A629" s="1390"/>
      <c r="B629" s="770">
        <v>2</v>
      </c>
      <c r="C629" s="118"/>
      <c r="D629" s="112"/>
      <c r="E629" s="112"/>
      <c r="F629" s="118"/>
      <c r="G629" s="445"/>
      <c r="H629" s="118"/>
      <c r="I629" s="428"/>
      <c r="J629" s="446"/>
      <c r="K629" s="446"/>
      <c r="L629" s="447"/>
      <c r="M629" s="428"/>
      <c r="N629" s="447"/>
      <c r="O629" s="139"/>
      <c r="P629" s="139"/>
      <c r="Q629" s="428"/>
      <c r="R629" s="428" t="s">
        <v>330</v>
      </c>
      <c r="S629" s="428"/>
      <c r="T629" s="428"/>
      <c r="U629" s="448"/>
      <c r="V629" s="437"/>
    </row>
    <row r="630" spans="1:92" x14ac:dyDescent="0.35">
      <c r="A630" s="1390"/>
      <c r="B630" s="770">
        <v>3</v>
      </c>
      <c r="C630" s="118"/>
      <c r="D630" s="112"/>
      <c r="E630" s="112"/>
      <c r="F630" s="118"/>
      <c r="G630" s="445"/>
      <c r="H630" s="118"/>
      <c r="I630" s="428"/>
      <c r="J630" s="446"/>
      <c r="K630" s="446"/>
      <c r="L630" s="447"/>
      <c r="M630" s="428"/>
      <c r="N630" s="447"/>
      <c r="O630" s="139"/>
      <c r="P630" s="139"/>
      <c r="Q630" s="428"/>
      <c r="R630" s="428"/>
      <c r="S630" s="428"/>
      <c r="T630" s="428"/>
      <c r="U630" s="448"/>
      <c r="V630" s="437"/>
    </row>
    <row r="631" spans="1:92" x14ac:dyDescent="0.35">
      <c r="A631" s="1390"/>
      <c r="B631" s="770">
        <v>4</v>
      </c>
      <c r="C631" s="118"/>
      <c r="D631" s="112"/>
      <c r="E631" s="112"/>
      <c r="F631" s="118"/>
      <c r="G631" s="445"/>
      <c r="H631" s="118"/>
      <c r="I631" s="428"/>
      <c r="J631" s="446"/>
      <c r="K631" s="446"/>
      <c r="L631" s="447"/>
      <c r="M631" s="428"/>
      <c r="N631" s="447"/>
      <c r="O631" s="139"/>
      <c r="P631" s="139"/>
      <c r="Q631" s="428"/>
      <c r="R631" s="428"/>
      <c r="S631" s="428"/>
      <c r="T631" s="428"/>
      <c r="U631" s="448"/>
      <c r="V631" s="437"/>
    </row>
    <row r="632" spans="1:92" x14ac:dyDescent="0.35">
      <c r="A632" s="1390"/>
      <c r="B632" s="770">
        <v>5</v>
      </c>
      <c r="C632" s="118"/>
      <c r="D632" s="112"/>
      <c r="E632" s="112"/>
      <c r="F632" s="118"/>
      <c r="G632" s="445"/>
      <c r="H632" s="118"/>
      <c r="I632" s="428"/>
      <c r="J632" s="446"/>
      <c r="K632" s="446"/>
      <c r="L632" s="447"/>
      <c r="M632" s="428"/>
      <c r="N632" s="447"/>
      <c r="O632" s="139"/>
      <c r="P632" s="139"/>
      <c r="Q632" s="428"/>
      <c r="R632" s="428"/>
      <c r="S632" s="428"/>
      <c r="T632" s="428"/>
      <c r="U632" s="448"/>
      <c r="V632" s="437"/>
    </row>
    <row r="633" spans="1:92" x14ac:dyDescent="0.35">
      <c r="A633" s="1390"/>
      <c r="B633" s="770">
        <v>6</v>
      </c>
      <c r="C633" s="118"/>
      <c r="D633" s="112"/>
      <c r="E633" s="112"/>
      <c r="F633" s="118"/>
      <c r="G633" s="445"/>
      <c r="H633" s="118"/>
      <c r="I633" s="428"/>
      <c r="J633" s="446"/>
      <c r="K633" s="446"/>
      <c r="L633" s="447"/>
      <c r="M633" s="428"/>
      <c r="N633" s="447"/>
      <c r="O633" s="139"/>
      <c r="P633" s="139"/>
      <c r="Q633" s="428"/>
      <c r="R633" s="428"/>
      <c r="S633" s="428"/>
      <c r="T633" s="428"/>
      <c r="U633" s="448"/>
      <c r="V633" s="437"/>
    </row>
    <row r="634" spans="1:92" x14ac:dyDescent="0.35">
      <c r="A634" s="1390"/>
      <c r="B634" s="770">
        <v>7</v>
      </c>
      <c r="C634" s="118"/>
      <c r="D634" s="112"/>
      <c r="E634" s="112"/>
      <c r="F634" s="118"/>
      <c r="G634" s="445"/>
      <c r="H634" s="118"/>
      <c r="I634" s="428"/>
      <c r="J634" s="446"/>
      <c r="K634" s="446"/>
      <c r="L634" s="447"/>
      <c r="M634" s="428"/>
      <c r="N634" s="447"/>
      <c r="O634" s="139"/>
      <c r="P634" s="139"/>
      <c r="Q634" s="428"/>
      <c r="R634" s="428"/>
      <c r="S634" s="428"/>
      <c r="T634" s="428"/>
      <c r="U634" s="448"/>
      <c r="V634" s="437"/>
    </row>
    <row r="635" spans="1:92" x14ac:dyDescent="0.35">
      <c r="A635" s="1390"/>
      <c r="B635" s="770">
        <v>8</v>
      </c>
      <c r="C635" s="118"/>
      <c r="D635" s="112"/>
      <c r="E635" s="112"/>
      <c r="F635" s="118"/>
      <c r="G635" s="445"/>
      <c r="H635" s="118"/>
      <c r="I635" s="428"/>
      <c r="J635" s="446"/>
      <c r="K635" s="446"/>
      <c r="L635" s="447"/>
      <c r="M635" s="428"/>
      <c r="N635" s="447"/>
      <c r="O635" s="139"/>
      <c r="P635" s="139"/>
      <c r="Q635" s="428"/>
      <c r="R635" s="428"/>
      <c r="S635" s="428"/>
      <c r="T635" s="428"/>
      <c r="U635" s="448"/>
      <c r="V635" s="437"/>
    </row>
    <row r="636" spans="1:92" x14ac:dyDescent="0.35">
      <c r="A636" s="1390"/>
      <c r="B636" s="770">
        <v>9</v>
      </c>
      <c r="C636" s="118"/>
      <c r="D636" s="112"/>
      <c r="E636" s="112"/>
      <c r="F636" s="118"/>
      <c r="G636" s="445"/>
      <c r="H636" s="118"/>
      <c r="I636" s="428"/>
      <c r="J636" s="446"/>
      <c r="K636" s="446"/>
      <c r="L636" s="447"/>
      <c r="M636" s="428"/>
      <c r="N636" s="447"/>
      <c r="O636" s="139"/>
      <c r="P636" s="139"/>
      <c r="Q636" s="428"/>
      <c r="R636" s="428"/>
      <c r="S636" s="428"/>
      <c r="T636" s="428"/>
      <c r="U636" s="448"/>
      <c r="V636" s="437"/>
    </row>
    <row r="637" spans="1:92" ht="15" thickBot="1" x14ac:dyDescent="0.4">
      <c r="A637" s="1391"/>
      <c r="B637" s="771">
        <v>10</v>
      </c>
      <c r="C637" s="132"/>
      <c r="D637" s="131"/>
      <c r="E637" s="131"/>
      <c r="F637" s="132"/>
      <c r="G637" s="449"/>
      <c r="H637" s="132"/>
      <c r="I637" s="450"/>
      <c r="J637" s="451"/>
      <c r="K637" s="451"/>
      <c r="L637" s="452"/>
      <c r="M637" s="450"/>
      <c r="N637" s="452"/>
      <c r="O637" s="140"/>
      <c r="P637" s="140"/>
      <c r="Q637" s="450"/>
      <c r="R637" s="450"/>
      <c r="S637" s="450"/>
      <c r="T637" s="450"/>
      <c r="U637" s="453"/>
      <c r="V637" s="437"/>
    </row>
    <row r="638" spans="1:92" ht="25" thickBot="1" x14ac:dyDescent="0.4">
      <c r="A638" s="564"/>
      <c r="C638" s="565"/>
      <c r="D638" s="566"/>
      <c r="E638" s="424" t="s">
        <v>331</v>
      </c>
      <c r="F638" s="425">
        <f>COUNTA(F628:F637)</f>
        <v>0</v>
      </c>
      <c r="G638" s="426">
        <f>COUNTA(G628:G637)</f>
        <v>0</v>
      </c>
      <c r="H638" s="565"/>
      <c r="I638" s="431"/>
      <c r="J638" s="567"/>
      <c r="K638" s="567"/>
      <c r="L638" s="568"/>
      <c r="M638" s="1354" t="s">
        <v>563</v>
      </c>
      <c r="N638" s="1355"/>
      <c r="O638" s="747">
        <f>SUM(O628:O637)</f>
        <v>0</v>
      </c>
      <c r="P638" s="748">
        <f>SUM(P628:P637)</f>
        <v>0</v>
      </c>
      <c r="Q638" s="431"/>
      <c r="S638" s="113"/>
      <c r="T638" s="117"/>
      <c r="U638" s="531"/>
      <c r="V638" s="455"/>
      <c r="W638" s="454"/>
    </row>
    <row r="639" spans="1:92" ht="15" thickBot="1" x14ac:dyDescent="0.4">
      <c r="A639" s="456"/>
      <c r="B639" s="457"/>
      <c r="C639" s="407"/>
      <c r="D639" s="407"/>
      <c r="E639" s="407"/>
      <c r="F639" s="457"/>
      <c r="G639" s="407"/>
      <c r="H639" s="407"/>
      <c r="I639" s="457"/>
      <c r="J639" s="457"/>
      <c r="K639" s="457"/>
      <c r="L639" s="407"/>
      <c r="M639" s="407"/>
      <c r="N639" s="407"/>
      <c r="O639" s="407"/>
      <c r="P639" s="407"/>
      <c r="Q639" s="407"/>
      <c r="R639" s="407"/>
      <c r="S639" s="407"/>
      <c r="T639" s="458"/>
      <c r="U639" s="407"/>
      <c r="V639" s="459"/>
    </row>
  </sheetData>
  <sheetProtection algorithmName="SHA-512" hashValue="13cMw4aPGoanRgDtkLmgWdLDWOGMHFNG8gPnWh91Uli0BYGWVQbvYyVC3+2mzmG5Ec9hqMuoJhhluaTOlKq32g==" saltValue="1TXm6fgotlDb7Lm27kkEig==" spinCount="100000" sheet="1" objects="1" scenarios="1"/>
  <mergeCells count="542">
    <mergeCell ref="A626:A627"/>
    <mergeCell ref="B626:B627"/>
    <mergeCell ref="C626:C627"/>
    <mergeCell ref="A628:A637"/>
    <mergeCell ref="M638:N638"/>
    <mergeCell ref="T622:U622"/>
    <mergeCell ref="A624:D624"/>
    <mergeCell ref="E624:H624"/>
    <mergeCell ref="J624:L624"/>
    <mergeCell ref="M624:N624"/>
    <mergeCell ref="T624:U624"/>
    <mergeCell ref="A607:A608"/>
    <mergeCell ref="B607:B608"/>
    <mergeCell ref="C607:C608"/>
    <mergeCell ref="A609:A618"/>
    <mergeCell ref="M619:N619"/>
    <mergeCell ref="B622:C622"/>
    <mergeCell ref="E622:F622"/>
    <mergeCell ref="G622:H622"/>
    <mergeCell ref="J622:L622"/>
    <mergeCell ref="M622:N622"/>
    <mergeCell ref="T603:U603"/>
    <mergeCell ref="A605:D605"/>
    <mergeCell ref="E605:H605"/>
    <mergeCell ref="J605:L605"/>
    <mergeCell ref="M605:N605"/>
    <mergeCell ref="T605:U605"/>
    <mergeCell ref="A588:A589"/>
    <mergeCell ref="B588:B589"/>
    <mergeCell ref="C588:C589"/>
    <mergeCell ref="A590:A599"/>
    <mergeCell ref="M600:N600"/>
    <mergeCell ref="B603:C603"/>
    <mergeCell ref="E603:F603"/>
    <mergeCell ref="G603:H603"/>
    <mergeCell ref="J603:L603"/>
    <mergeCell ref="M603:N603"/>
    <mergeCell ref="T584:U584"/>
    <mergeCell ref="A586:D586"/>
    <mergeCell ref="E586:H586"/>
    <mergeCell ref="J586:L586"/>
    <mergeCell ref="M586:N586"/>
    <mergeCell ref="T586:U586"/>
    <mergeCell ref="A569:A570"/>
    <mergeCell ref="B569:B570"/>
    <mergeCell ref="C569:C570"/>
    <mergeCell ref="A571:A580"/>
    <mergeCell ref="M581:N581"/>
    <mergeCell ref="B584:C584"/>
    <mergeCell ref="E584:F584"/>
    <mergeCell ref="G584:H584"/>
    <mergeCell ref="J584:L584"/>
    <mergeCell ref="M584:N584"/>
    <mergeCell ref="T565:U565"/>
    <mergeCell ref="A567:D567"/>
    <mergeCell ref="E567:H567"/>
    <mergeCell ref="J567:L567"/>
    <mergeCell ref="M567:N567"/>
    <mergeCell ref="T567:U567"/>
    <mergeCell ref="A550:A551"/>
    <mergeCell ref="B550:B551"/>
    <mergeCell ref="C550:C551"/>
    <mergeCell ref="A552:A561"/>
    <mergeCell ref="M562:N562"/>
    <mergeCell ref="B565:C565"/>
    <mergeCell ref="E565:F565"/>
    <mergeCell ref="G565:H565"/>
    <mergeCell ref="J565:L565"/>
    <mergeCell ref="M565:N565"/>
    <mergeCell ref="T546:U546"/>
    <mergeCell ref="A548:D548"/>
    <mergeCell ref="E548:H548"/>
    <mergeCell ref="J548:L548"/>
    <mergeCell ref="M548:N548"/>
    <mergeCell ref="T548:U548"/>
    <mergeCell ref="A531:A532"/>
    <mergeCell ref="B531:B532"/>
    <mergeCell ref="C531:C532"/>
    <mergeCell ref="A533:A542"/>
    <mergeCell ref="M543:N543"/>
    <mergeCell ref="B546:C546"/>
    <mergeCell ref="E546:F546"/>
    <mergeCell ref="G546:H546"/>
    <mergeCell ref="J546:L546"/>
    <mergeCell ref="M546:N546"/>
    <mergeCell ref="T527:U527"/>
    <mergeCell ref="A529:D529"/>
    <mergeCell ref="E529:H529"/>
    <mergeCell ref="J529:L529"/>
    <mergeCell ref="M529:N529"/>
    <mergeCell ref="T529:U529"/>
    <mergeCell ref="A512:A513"/>
    <mergeCell ref="B512:B513"/>
    <mergeCell ref="C512:C513"/>
    <mergeCell ref="A514:A523"/>
    <mergeCell ref="M524:N524"/>
    <mergeCell ref="B527:C527"/>
    <mergeCell ref="E527:F527"/>
    <mergeCell ref="G527:H527"/>
    <mergeCell ref="J527:L527"/>
    <mergeCell ref="M527:N527"/>
    <mergeCell ref="T508:U508"/>
    <mergeCell ref="A510:D510"/>
    <mergeCell ref="E510:H510"/>
    <mergeCell ref="J510:L510"/>
    <mergeCell ref="M510:N510"/>
    <mergeCell ref="T510:U510"/>
    <mergeCell ref="A493:A494"/>
    <mergeCell ref="B493:B494"/>
    <mergeCell ref="C493:C494"/>
    <mergeCell ref="A495:A504"/>
    <mergeCell ref="M505:N505"/>
    <mergeCell ref="B508:C508"/>
    <mergeCell ref="E508:F508"/>
    <mergeCell ref="G508:H508"/>
    <mergeCell ref="J508:L508"/>
    <mergeCell ref="M508:N508"/>
    <mergeCell ref="T489:U489"/>
    <mergeCell ref="A491:D491"/>
    <mergeCell ref="E491:H491"/>
    <mergeCell ref="J491:L491"/>
    <mergeCell ref="M491:N491"/>
    <mergeCell ref="T491:U491"/>
    <mergeCell ref="A474:A475"/>
    <mergeCell ref="B474:B475"/>
    <mergeCell ref="C474:C475"/>
    <mergeCell ref="A476:A485"/>
    <mergeCell ref="M486:N486"/>
    <mergeCell ref="B489:C489"/>
    <mergeCell ref="E489:F489"/>
    <mergeCell ref="G489:H489"/>
    <mergeCell ref="J489:L489"/>
    <mergeCell ref="M489:N489"/>
    <mergeCell ref="T470:U470"/>
    <mergeCell ref="A472:D472"/>
    <mergeCell ref="E472:H472"/>
    <mergeCell ref="J472:L472"/>
    <mergeCell ref="M472:N472"/>
    <mergeCell ref="T472:U472"/>
    <mergeCell ref="A455:A456"/>
    <mergeCell ref="B455:B456"/>
    <mergeCell ref="C455:C456"/>
    <mergeCell ref="A457:A466"/>
    <mergeCell ref="M467:N467"/>
    <mergeCell ref="B470:C470"/>
    <mergeCell ref="E470:F470"/>
    <mergeCell ref="G470:H470"/>
    <mergeCell ref="J470:L470"/>
    <mergeCell ref="M470:N470"/>
    <mergeCell ref="T451:U451"/>
    <mergeCell ref="A453:D453"/>
    <mergeCell ref="E453:H453"/>
    <mergeCell ref="J453:L453"/>
    <mergeCell ref="M453:N453"/>
    <mergeCell ref="T453:U453"/>
    <mergeCell ref="A436:A437"/>
    <mergeCell ref="B436:B437"/>
    <mergeCell ref="C436:C437"/>
    <mergeCell ref="A438:A447"/>
    <mergeCell ref="M448:N448"/>
    <mergeCell ref="B451:C451"/>
    <mergeCell ref="E451:F451"/>
    <mergeCell ref="G451:H451"/>
    <mergeCell ref="J451:L451"/>
    <mergeCell ref="M451:N451"/>
    <mergeCell ref="T432:U432"/>
    <mergeCell ref="A434:D434"/>
    <mergeCell ref="E434:H434"/>
    <mergeCell ref="J434:L434"/>
    <mergeCell ref="M434:N434"/>
    <mergeCell ref="T434:U434"/>
    <mergeCell ref="A417:A418"/>
    <mergeCell ref="B417:B418"/>
    <mergeCell ref="C417:C418"/>
    <mergeCell ref="A419:A428"/>
    <mergeCell ref="M429:N429"/>
    <mergeCell ref="B432:C432"/>
    <mergeCell ref="E432:F432"/>
    <mergeCell ref="G432:H432"/>
    <mergeCell ref="J432:L432"/>
    <mergeCell ref="M432:N432"/>
    <mergeCell ref="T413:U413"/>
    <mergeCell ref="A415:D415"/>
    <mergeCell ref="E415:H415"/>
    <mergeCell ref="J415:L415"/>
    <mergeCell ref="M415:N415"/>
    <mergeCell ref="T415:U415"/>
    <mergeCell ref="A398:A399"/>
    <mergeCell ref="B398:B399"/>
    <mergeCell ref="C398:C399"/>
    <mergeCell ref="A400:A409"/>
    <mergeCell ref="M410:N410"/>
    <mergeCell ref="B413:C413"/>
    <mergeCell ref="E413:F413"/>
    <mergeCell ref="G413:H413"/>
    <mergeCell ref="J413:L413"/>
    <mergeCell ref="M413:N413"/>
    <mergeCell ref="T394:U394"/>
    <mergeCell ref="A396:D396"/>
    <mergeCell ref="E396:H396"/>
    <mergeCell ref="J396:L396"/>
    <mergeCell ref="M396:N396"/>
    <mergeCell ref="T396:U396"/>
    <mergeCell ref="A379:A380"/>
    <mergeCell ref="B379:B380"/>
    <mergeCell ref="C379:C380"/>
    <mergeCell ref="A381:A390"/>
    <mergeCell ref="M391:N391"/>
    <mergeCell ref="B394:C394"/>
    <mergeCell ref="E394:F394"/>
    <mergeCell ref="G394:H394"/>
    <mergeCell ref="J394:L394"/>
    <mergeCell ref="M394:N394"/>
    <mergeCell ref="T375:U375"/>
    <mergeCell ref="A377:D377"/>
    <mergeCell ref="E377:H377"/>
    <mergeCell ref="J377:L377"/>
    <mergeCell ref="M377:N377"/>
    <mergeCell ref="T377:U377"/>
    <mergeCell ref="A360:A361"/>
    <mergeCell ref="B360:B361"/>
    <mergeCell ref="C360:C361"/>
    <mergeCell ref="A362:A371"/>
    <mergeCell ref="M372:N372"/>
    <mergeCell ref="B375:C375"/>
    <mergeCell ref="E375:F375"/>
    <mergeCell ref="G375:H375"/>
    <mergeCell ref="J375:L375"/>
    <mergeCell ref="M375:N375"/>
    <mergeCell ref="T356:U356"/>
    <mergeCell ref="A358:D358"/>
    <mergeCell ref="E358:H358"/>
    <mergeCell ref="J358:L358"/>
    <mergeCell ref="M358:N358"/>
    <mergeCell ref="T358:U358"/>
    <mergeCell ref="A341:A342"/>
    <mergeCell ref="B341:B342"/>
    <mergeCell ref="C341:C342"/>
    <mergeCell ref="A343:A352"/>
    <mergeCell ref="M353:N353"/>
    <mergeCell ref="B356:C356"/>
    <mergeCell ref="E356:F356"/>
    <mergeCell ref="G356:H356"/>
    <mergeCell ref="J356:L356"/>
    <mergeCell ref="M356:N356"/>
    <mergeCell ref="T337:U337"/>
    <mergeCell ref="A339:D339"/>
    <mergeCell ref="E339:H339"/>
    <mergeCell ref="J339:L339"/>
    <mergeCell ref="M339:N339"/>
    <mergeCell ref="T339:U339"/>
    <mergeCell ref="A322:A323"/>
    <mergeCell ref="B322:B323"/>
    <mergeCell ref="C322:C323"/>
    <mergeCell ref="A324:A333"/>
    <mergeCell ref="M334:N334"/>
    <mergeCell ref="B337:C337"/>
    <mergeCell ref="E337:F337"/>
    <mergeCell ref="G337:H337"/>
    <mergeCell ref="J337:L337"/>
    <mergeCell ref="M337:N337"/>
    <mergeCell ref="T318:U318"/>
    <mergeCell ref="A320:D320"/>
    <mergeCell ref="E320:H320"/>
    <mergeCell ref="J320:L320"/>
    <mergeCell ref="M320:N320"/>
    <mergeCell ref="T320:U320"/>
    <mergeCell ref="A303:A304"/>
    <mergeCell ref="B303:B304"/>
    <mergeCell ref="C303:C304"/>
    <mergeCell ref="A305:A314"/>
    <mergeCell ref="M315:N315"/>
    <mergeCell ref="B318:C318"/>
    <mergeCell ref="E318:F318"/>
    <mergeCell ref="G318:H318"/>
    <mergeCell ref="J318:L318"/>
    <mergeCell ref="M318:N318"/>
    <mergeCell ref="T299:U299"/>
    <mergeCell ref="A301:D301"/>
    <mergeCell ref="E301:H301"/>
    <mergeCell ref="J301:L301"/>
    <mergeCell ref="M301:N301"/>
    <mergeCell ref="T301:U301"/>
    <mergeCell ref="A284:A285"/>
    <mergeCell ref="B284:B285"/>
    <mergeCell ref="C284:C285"/>
    <mergeCell ref="A286:A295"/>
    <mergeCell ref="M296:N296"/>
    <mergeCell ref="B299:C299"/>
    <mergeCell ref="E299:F299"/>
    <mergeCell ref="G299:H299"/>
    <mergeCell ref="J299:L299"/>
    <mergeCell ref="M299:N299"/>
    <mergeCell ref="T280:U280"/>
    <mergeCell ref="A282:D282"/>
    <mergeCell ref="E282:H282"/>
    <mergeCell ref="J282:L282"/>
    <mergeCell ref="M282:N282"/>
    <mergeCell ref="T282:U282"/>
    <mergeCell ref="A265:A266"/>
    <mergeCell ref="B265:B266"/>
    <mergeCell ref="C265:C266"/>
    <mergeCell ref="A267:A276"/>
    <mergeCell ref="M277:N277"/>
    <mergeCell ref="B280:C280"/>
    <mergeCell ref="E280:F280"/>
    <mergeCell ref="G280:H280"/>
    <mergeCell ref="J280:L280"/>
    <mergeCell ref="M280:N280"/>
    <mergeCell ref="T261:U261"/>
    <mergeCell ref="A263:D263"/>
    <mergeCell ref="E263:H263"/>
    <mergeCell ref="J263:L263"/>
    <mergeCell ref="M263:N263"/>
    <mergeCell ref="T263:U263"/>
    <mergeCell ref="A246:A247"/>
    <mergeCell ref="B246:B247"/>
    <mergeCell ref="C246:C247"/>
    <mergeCell ref="A248:A257"/>
    <mergeCell ref="M258:N258"/>
    <mergeCell ref="B261:C261"/>
    <mergeCell ref="E261:F261"/>
    <mergeCell ref="G261:H261"/>
    <mergeCell ref="J261:L261"/>
    <mergeCell ref="M261:N261"/>
    <mergeCell ref="T242:U242"/>
    <mergeCell ref="A244:D244"/>
    <mergeCell ref="E244:H244"/>
    <mergeCell ref="J244:L244"/>
    <mergeCell ref="M244:N244"/>
    <mergeCell ref="T244:U244"/>
    <mergeCell ref="A227:A228"/>
    <mergeCell ref="B227:B228"/>
    <mergeCell ref="C227:C228"/>
    <mergeCell ref="A229:A238"/>
    <mergeCell ref="M239:N239"/>
    <mergeCell ref="B242:C242"/>
    <mergeCell ref="E242:F242"/>
    <mergeCell ref="G242:H242"/>
    <mergeCell ref="J242:L242"/>
    <mergeCell ref="M242:N242"/>
    <mergeCell ref="T223:U223"/>
    <mergeCell ref="A225:D225"/>
    <mergeCell ref="E225:H225"/>
    <mergeCell ref="J225:L225"/>
    <mergeCell ref="M225:N225"/>
    <mergeCell ref="T225:U225"/>
    <mergeCell ref="A208:A209"/>
    <mergeCell ref="B208:B209"/>
    <mergeCell ref="C208:C209"/>
    <mergeCell ref="A210:A219"/>
    <mergeCell ref="M220:N220"/>
    <mergeCell ref="B223:C223"/>
    <mergeCell ref="E223:F223"/>
    <mergeCell ref="G223:H223"/>
    <mergeCell ref="J223:L223"/>
    <mergeCell ref="M223:N223"/>
    <mergeCell ref="T204:U204"/>
    <mergeCell ref="A206:D206"/>
    <mergeCell ref="E206:H206"/>
    <mergeCell ref="J206:L206"/>
    <mergeCell ref="M206:N206"/>
    <mergeCell ref="T206:U206"/>
    <mergeCell ref="A189:A190"/>
    <mergeCell ref="B189:B190"/>
    <mergeCell ref="C189:C190"/>
    <mergeCell ref="A191:A200"/>
    <mergeCell ref="M201:N201"/>
    <mergeCell ref="B204:C204"/>
    <mergeCell ref="E204:F204"/>
    <mergeCell ref="G204:H204"/>
    <mergeCell ref="J204:L204"/>
    <mergeCell ref="M204:N204"/>
    <mergeCell ref="T185:U185"/>
    <mergeCell ref="A187:D187"/>
    <mergeCell ref="E187:H187"/>
    <mergeCell ref="J187:L187"/>
    <mergeCell ref="M187:N187"/>
    <mergeCell ref="T187:U187"/>
    <mergeCell ref="A170:A171"/>
    <mergeCell ref="B170:B171"/>
    <mergeCell ref="C170:C171"/>
    <mergeCell ref="A172:A181"/>
    <mergeCell ref="M182:N182"/>
    <mergeCell ref="B185:C185"/>
    <mergeCell ref="E185:F185"/>
    <mergeCell ref="G185:H185"/>
    <mergeCell ref="J185:L185"/>
    <mergeCell ref="M185:N185"/>
    <mergeCell ref="T166:U166"/>
    <mergeCell ref="A168:D168"/>
    <mergeCell ref="E168:H168"/>
    <mergeCell ref="J168:L168"/>
    <mergeCell ref="M168:N168"/>
    <mergeCell ref="T168:U168"/>
    <mergeCell ref="A151:A152"/>
    <mergeCell ref="B151:B152"/>
    <mergeCell ref="C151:C152"/>
    <mergeCell ref="A153:A162"/>
    <mergeCell ref="M163:N163"/>
    <mergeCell ref="B166:C166"/>
    <mergeCell ref="E166:F166"/>
    <mergeCell ref="G166:H166"/>
    <mergeCell ref="J166:L166"/>
    <mergeCell ref="M166:N166"/>
    <mergeCell ref="T147:U147"/>
    <mergeCell ref="A149:D149"/>
    <mergeCell ref="E149:H149"/>
    <mergeCell ref="J149:L149"/>
    <mergeCell ref="M149:N149"/>
    <mergeCell ref="T149:U149"/>
    <mergeCell ref="A132:A133"/>
    <mergeCell ref="B132:B133"/>
    <mergeCell ref="C132:C133"/>
    <mergeCell ref="A134:A143"/>
    <mergeCell ref="M144:N144"/>
    <mergeCell ref="B147:C147"/>
    <mergeCell ref="E147:F147"/>
    <mergeCell ref="G147:H147"/>
    <mergeCell ref="J147:L147"/>
    <mergeCell ref="M147:N147"/>
    <mergeCell ref="T128:U128"/>
    <mergeCell ref="A130:D130"/>
    <mergeCell ref="E130:H130"/>
    <mergeCell ref="J130:L130"/>
    <mergeCell ref="M130:N130"/>
    <mergeCell ref="T130:U130"/>
    <mergeCell ref="A113:A114"/>
    <mergeCell ref="B113:B114"/>
    <mergeCell ref="C113:C114"/>
    <mergeCell ref="A115:A124"/>
    <mergeCell ref="M125:N125"/>
    <mergeCell ref="B128:C128"/>
    <mergeCell ref="E128:F128"/>
    <mergeCell ref="G128:H128"/>
    <mergeCell ref="J128:L128"/>
    <mergeCell ref="M128:N128"/>
    <mergeCell ref="T109:U109"/>
    <mergeCell ref="A111:D111"/>
    <mergeCell ref="E111:H111"/>
    <mergeCell ref="J111:L111"/>
    <mergeCell ref="M111:N111"/>
    <mergeCell ref="T111:U111"/>
    <mergeCell ref="A94:A95"/>
    <mergeCell ref="B94:B95"/>
    <mergeCell ref="C94:C95"/>
    <mergeCell ref="A96:A105"/>
    <mergeCell ref="M106:N106"/>
    <mergeCell ref="B109:C109"/>
    <mergeCell ref="E109:F109"/>
    <mergeCell ref="G109:H109"/>
    <mergeCell ref="J109:L109"/>
    <mergeCell ref="M109:N109"/>
    <mergeCell ref="T90:U90"/>
    <mergeCell ref="A92:D92"/>
    <mergeCell ref="E92:H92"/>
    <mergeCell ref="J92:L92"/>
    <mergeCell ref="M92:N92"/>
    <mergeCell ref="T92:U92"/>
    <mergeCell ref="A75:A76"/>
    <mergeCell ref="B75:B76"/>
    <mergeCell ref="C75:C76"/>
    <mergeCell ref="A77:A86"/>
    <mergeCell ref="M87:N87"/>
    <mergeCell ref="B90:C90"/>
    <mergeCell ref="E90:F90"/>
    <mergeCell ref="G90:H90"/>
    <mergeCell ref="J90:L90"/>
    <mergeCell ref="M90:N90"/>
    <mergeCell ref="T71:U71"/>
    <mergeCell ref="A73:D73"/>
    <mergeCell ref="E73:H73"/>
    <mergeCell ref="J73:L73"/>
    <mergeCell ref="M73:N73"/>
    <mergeCell ref="T73:U73"/>
    <mergeCell ref="A56:A57"/>
    <mergeCell ref="B56:B57"/>
    <mergeCell ref="C56:C57"/>
    <mergeCell ref="A58:A67"/>
    <mergeCell ref="M68:N68"/>
    <mergeCell ref="B71:C71"/>
    <mergeCell ref="E71:F71"/>
    <mergeCell ref="G71:H71"/>
    <mergeCell ref="J71:L71"/>
    <mergeCell ref="M71:N71"/>
    <mergeCell ref="T52:U52"/>
    <mergeCell ref="A54:D54"/>
    <mergeCell ref="E54:H54"/>
    <mergeCell ref="J54:L54"/>
    <mergeCell ref="M54:N54"/>
    <mergeCell ref="T54:U54"/>
    <mergeCell ref="A37:A38"/>
    <mergeCell ref="B37:B38"/>
    <mergeCell ref="C37:C38"/>
    <mergeCell ref="A39:A48"/>
    <mergeCell ref="M49:N49"/>
    <mergeCell ref="B52:C52"/>
    <mergeCell ref="E52:F52"/>
    <mergeCell ref="G52:H52"/>
    <mergeCell ref="J52:L52"/>
    <mergeCell ref="M52:N52"/>
    <mergeCell ref="T33:U33"/>
    <mergeCell ref="A35:D35"/>
    <mergeCell ref="E35:H35"/>
    <mergeCell ref="J35:L35"/>
    <mergeCell ref="M35:N35"/>
    <mergeCell ref="T35:U35"/>
    <mergeCell ref="A20:A29"/>
    <mergeCell ref="M30:N30"/>
    <mergeCell ref="B33:C33"/>
    <mergeCell ref="E33:F33"/>
    <mergeCell ref="G33:H33"/>
    <mergeCell ref="J33:L33"/>
    <mergeCell ref="M33:N33"/>
    <mergeCell ref="A16:D16"/>
    <mergeCell ref="E16:H16"/>
    <mergeCell ref="J16:L16"/>
    <mergeCell ref="M16:N16"/>
    <mergeCell ref="T16:U16"/>
    <mergeCell ref="A18:A19"/>
    <mergeCell ref="B18:B19"/>
    <mergeCell ref="C18:C19"/>
    <mergeCell ref="B14:C14"/>
    <mergeCell ref="E14:F14"/>
    <mergeCell ref="G14:H14"/>
    <mergeCell ref="J14:L14"/>
    <mergeCell ref="M14:N14"/>
    <mergeCell ref="T14:U14"/>
    <mergeCell ref="A8:U8"/>
    <mergeCell ref="A10:D11"/>
    <mergeCell ref="E10:H11"/>
    <mergeCell ref="J10:O10"/>
    <mergeCell ref="P10:Q11"/>
    <mergeCell ref="S10:T11"/>
    <mergeCell ref="U10:U11"/>
    <mergeCell ref="J11:O11"/>
    <mergeCell ref="A1:U1"/>
    <mergeCell ref="A3:U3"/>
    <mergeCell ref="A6:D6"/>
    <mergeCell ref="E6:J6"/>
    <mergeCell ref="M6:O6"/>
    <mergeCell ref="P6:U6"/>
  </mergeCells>
  <dataValidations count="12">
    <dataValidation type="date" operator="lessThan" allowBlank="1" showInputMessage="1" showErrorMessage="1" errorTitle="attenzione " error="data fattura non ammessa art. 2 c. 5 del D.D. 445/2025" prompt="entro il 31/12/2028_x000a_" sqref="N20:N29 N609:N618 N39:N48 N58:N67 N77:N86 N96:N105 N115:N124 N134:N143 N153:N162 N172:N181 N191:N200 N210:N219 N229:N238 N248:N257 N267:N276 N286:N295 N305:N314 N324:N333 N343:N352 N362:N371 N381:N390 N400:N409 N419:N428 N438:N447 N457:N466 N476:N485 N495:N504 N514:N523 N533:N542 N552:N561 N571:N580 N590:N599 N628:N637" xr:uid="{32549210-3F4F-4B54-891E-76E2DB56A9BE}">
      <formula1>47118</formula1>
    </dataValidation>
    <dataValidation type="date" operator="greaterThanOrEqual" allowBlank="1" showInputMessage="1" showErrorMessage="1" errorTitle="ATTENZIONE DATO NON COMPATIBILE" error="ai sensi dell'art. 5 c. 6 del D.D. 445/2024" prompt="immatricolazione successiva al 01/01/2024" sqref="K20:K29 K609:K618 K39:K48 K58:K67 K77:K86 K96:K105 K115:K124 K134:K143 K153:K162 K172:K181 K191:K200 K210:K219 K229:K238 K248:K257 K267:K276 K286:K295 K305:K314 K324:K333 K343:K352 K362:K371 K381:K390 K400:K409 K419:K428 K438:K447 K457:K466 K476:K485 K495:K504 K514:K523 K533:K542 K552:K561 K571:K580 K590:K599 K628:K637" xr:uid="{9B06A202-F988-49CD-A5ED-8183279E4428}">
      <formula1>45292</formula1>
    </dataValidation>
    <dataValidation allowBlank="1" showInputMessage="1" showErrorMessage="1" prompt="Scegliere la regione beneficiaria dal menù a tendina_x000a_" sqref="K6" xr:uid="{F3C54FA3-1021-4DC1-BC49-E2433BB76B9A}"/>
    <dataValidation type="list" allowBlank="1" showInputMessage="1" showErrorMessage="1" sqref="I30 I277 I619 I49 I68 I87 I106 I125 I144 I163 I182 I201 I220 I239 I258 I296 I315 I334 I353 I372 I391 I410 I429 I448 I467 I486 I505 I524 I543 I562 I581 I600 I638" xr:uid="{43BAFEC1-57A4-4524-8B88-5C63EB24898F}">
      <formula1>"classe I,classe A"</formula1>
    </dataValidation>
    <dataValidation type="list" allowBlank="1" showInputMessage="1" showErrorMessage="1" sqref="H30 H277 H619 H49 H68 H87 H106 H125 H144 H163 H182 H201 H220 H239 H258 H296 H315 H334 H353 H372 H391 H410 H429 H448 H467 H486 H505 H524 H543 H562 H581 H600 H638" xr:uid="{C9BBA2F3-466B-4CD7-8092-C390DBD0D8BB}">
      <mc:AlternateContent xmlns:x12ac="http://schemas.microsoft.com/office/spreadsheetml/2011/1/ac" xmlns:mc="http://schemas.openxmlformats.org/markup-compatibility/2006">
        <mc:Choice Requires="x12ac">
          <x12ac:list>GNC,"GNL, Ibrido (met/ele)"</x12ac:list>
        </mc:Choice>
        <mc:Fallback>
          <formula1>"GNC,GNL, Ibrido (met/ele)"</formula1>
        </mc:Fallback>
      </mc:AlternateContent>
    </dataValidation>
    <dataValidation type="date" operator="lessThanOrEqual" allowBlank="1" showInputMessage="1" showErrorMessage="1" errorTitle="Attenzione oGV NON COMPATIBILE" error="ai sensi dell'art. 2 c. 5 D.D. 445/2025" promptTitle="attenzione:" prompt="Data max  OGV 31/12/2026" sqref="Q14 Q584 Q603 Q33 Q52 Q71 Q90 Q109 Q128 Q147 Q166 Q185 Q204 Q223 Q242 Q261 Q280 Q299 Q318 Q337 Q356 Q375 Q394 Q413 Q432 Q451 Q470 Q489 Q508 Q527 Q546 Q565 Q622" xr:uid="{5CABB3C3-4101-4FD1-A1EB-82AECD5FC06D}">
      <formula1>46387</formula1>
    </dataValidation>
    <dataValidation type="list" allowBlank="1" showInputMessage="1" showErrorMessage="1" sqref="I20:I29 I590:I599 I609:I618 I39:I48 I58:I67 I77:I86 I96:I105 I115:I124 I134:I143 I153:I162 I172:I181 I191:I200 I210:I219 I229:I238 I248:I257 I267:I276 I286:I295 I305:I314 I324:I333 I343:I352 I362:I371 I381:I390 I400:I409 I419:I428 I438:I447 I457:I466 I476:I485 I495:I504 I514:I523 I533:I542 I552:I561 I571:I580 I628:I637" xr:uid="{736E23D7-B253-4E73-9095-4EF1F30F0793}">
      <formula1>"classe I, classe A"</formula1>
    </dataValidation>
    <dataValidation type="list" allowBlank="1" showInputMessage="1" showErrorMessage="1" sqref="B585:C585 B15:C15 B604:C604 B34:C34 B53:C53 B72:C72 B91:C91 B110:C110 B129:C129 B148:C148 B167:C167 B186:C186 B205:C205 B224:C224 B243:C243 B262:C262 B281:C281 B300:C300 B319:C319 B338:C338 B357:C357 B376:C376 B395:C395 B414:C414 B433:C433 B452:C452 B471:C471 B490:C490 B509:C509 B528:C528 B547:C547 B566:C566 B623:C623" xr:uid="{BAF9B0C7-8D58-4585-BA57-ED050A3BEEE2}">
      <formula1>$D$18:$D$37</formula1>
    </dataValidation>
    <dataValidation type="list" allowBlank="1" showInputMessage="1" showErrorMessage="1" sqref="S590:T599 S609:T618 S39:T48 S58:T67 S77:T86 S96:T105 S115:T124 S134:T143 S153:T162 S172:T181 S20:T29 S191:T200 S210:T219 S229:T238 S248:T257 S267:T276 S286:T295 S305:T314 S324:T333 S343:T352 S362:T371 S381:T390 S400:T409 S419:T428 S438:T447 S457:T466 S476:T485 S495:T504 S514:T523 S533:T542 S552:T561 S571:T580 S628:T637" xr:uid="{C3CD6C0D-7790-4E24-8B4F-BB52CE380058}">
      <formula1>"si,"</formula1>
    </dataValidation>
    <dataValidation type="list" allowBlank="1" showInputMessage="1" showErrorMessage="1" sqref="E20:E30 E590:E600 E609:E619 E39:E49 E58:E68 E77:E87 E96:E106 E115:E125 E134:E144 E153:E163 E172:E182 E191:E201 E210:E220 E229:E239 E248:E258 E267:E277 E286:E296 E305:E315 E457:E467 E343:E353 E362:E372 E381:E391 E400:E410 E419:E429 E438:E448 E324:E334 E476:E486 E495:E505 E514:E524 E533:E543 E552:E562 E571:E581 E628:E638" xr:uid="{5A2382BA-BD4C-497E-98F3-8E31E6CB80CD}">
      <formula1>"urbano,suburbano"</formula1>
    </dataValidation>
    <dataValidation allowBlank="1" showInputMessage="1" showErrorMessage="1" prompt="Inserire il riferimento corretto da piano di investimento (es.m1,e.1. ecc.)_x000a_" sqref="A18:A19 A588:A589 A607:A608 A37:A38 A56:A57 A75:A76 A94:A95 A113:A114 A132:A133 A151:A152 A170:A171 A189:A190 A208:A209 A227:A228 A246:A247 A265:A266 A284:A285 A303:A304 A322:A323 A341:A342 A360:A361 A379:A380 A398:A399 A417:A418 A436:A437 A455:A456 A474:A475 A493:A494 A512:A513 A531:A532 A550:A551 A569:A570 A626:A627" xr:uid="{1E13B6A3-B632-4464-90B5-A1458851743E}"/>
    <dataValidation type="list" allowBlank="1" showInputMessage="1" showErrorMessage="1" sqref="H20:H29 H39:H48 H58:H67 H77:H86 H96:H105 H115:H124 H134:H143 H153:H162 H172:H181 H191:H200 H210:H219 H229:H238 H248:H257 H267:H276 H286:H295 H305:H314 H324:H333 H343:H352 H362:H371 H381:H390 H400:H409 H419:H428 H438:H447 H457:H466 H476:H485 H495:H504 H514:H523 H533:H542 H552:H561 H571:H580 H590:H599 H609:H618 H628:H637" xr:uid="{F44FDFCF-98FE-4C0A-80DB-940187A32BE1}">
      <formula1>"Ibrido (met\elettr.)"</formula1>
    </dataValidation>
  </dataValidations>
  <pageMargins left="0.7" right="0.7" top="0.75" bottom="0.75" header="0.3" footer="0.3"/>
  <pageSetup paperSize="8" scale="44"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prompt="Scegliere la regione beneficiaria dal menù a tendina_x000a_" xr:uid="{5DC2F901-C2DF-4423-BD1C-95561E4DA5B0}">
          <x14:formula1>
            <xm:f>'DATI EROGAZIONI'!$A$2:$A$20</xm:f>
          </x14:formula1>
          <xm:sqref>E6:J6</xm:sqref>
        </x14:dataValidation>
        <x14:dataValidation type="list" allowBlank="1" showInputMessage="1" showErrorMessage="1" prompt="Inserire OGV corrispondente al Piano di investimento esecutivo" xr:uid="{6810B3DD-0609-4CBE-9C43-1D8E3DEBD136}">
          <x14:formula1>
            <xm:f>'Urbano.Piano inv. forn'!$D$86:$D$115</xm:f>
          </x14:formula1>
          <xm:sqref>B14:C14 B33:C33 B52:C52 B71:C71 B90:C90 B109:C109 B128:C128 B147:C147 B166:C166 B185:C185 B204:C204 B223:C223 B242:C242 B261:C261 B280:C280 B299:C299 B318:C318 B337:C337 B356:C356 B375:C375 B394:C394 B413:C413 B432:C432 B451:C451 B470:C470 B489:C489 B508:C508 B527:C527 B546:C546 B565:C565 B584:C584 B603:C603 B622:C622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7D3434-3A43-463D-92C9-84DF8BAD75BC}">
  <sheetPr>
    <tabColor theme="7" tint="0.59999389629810485"/>
    <pageSetUpPr fitToPage="1"/>
  </sheetPr>
  <dimension ref="A1:Y639"/>
  <sheetViews>
    <sheetView zoomScale="76" zoomScaleNormal="76" workbookViewId="0">
      <selection activeCell="I25" sqref="I25"/>
    </sheetView>
  </sheetViews>
  <sheetFormatPr defaultColWidth="8.54296875" defaultRowHeight="14.5" x14ac:dyDescent="0.35"/>
  <cols>
    <col min="1" max="1" width="19.7265625" style="113" customWidth="1"/>
    <col min="2" max="2" width="8" style="430" customWidth="1"/>
    <col min="3" max="3" width="23.81640625" style="104" customWidth="1"/>
    <col min="4" max="4" width="11.453125" style="104" customWidth="1"/>
    <col min="5" max="5" width="17.54296875" style="104" customWidth="1"/>
    <col min="6" max="6" width="13.7265625" style="430" customWidth="1"/>
    <col min="7" max="7" width="23" style="104" customWidth="1"/>
    <col min="8" max="8" width="17.453125" style="104" customWidth="1"/>
    <col min="9" max="9" width="11.54296875" style="430" bestFit="1" customWidth="1"/>
    <col min="10" max="10" width="25" style="430" customWidth="1"/>
    <col min="11" max="11" width="19.453125" style="430" customWidth="1"/>
    <col min="12" max="12" width="14.7265625" style="104" customWidth="1"/>
    <col min="13" max="13" width="15.81640625" style="104" customWidth="1"/>
    <col min="14" max="14" width="16.453125" style="104" customWidth="1"/>
    <col min="15" max="15" width="26.1796875" style="104" customWidth="1"/>
    <col min="16" max="16" width="32.7265625" style="104" customWidth="1"/>
    <col min="17" max="17" width="22" style="104" customWidth="1"/>
    <col min="18" max="18" width="21.1796875" style="104" bestFit="1" customWidth="1"/>
    <col min="19" max="19" width="15.54296875" style="104" customWidth="1"/>
    <col min="20" max="20" width="17.54296875" style="104" customWidth="1"/>
    <col min="21" max="21" width="23.81640625" style="104" customWidth="1"/>
    <col min="22" max="22" width="8" style="104" customWidth="1"/>
    <col min="23" max="23" width="18.54296875" style="104" customWidth="1"/>
    <col min="24" max="24" width="12.81640625" style="104" bestFit="1" customWidth="1"/>
    <col min="25" max="25" width="15.1796875" style="104" bestFit="1" customWidth="1"/>
    <col min="26" max="26" width="15.1796875" style="104" customWidth="1"/>
    <col min="27" max="27" width="15.54296875" style="104" customWidth="1"/>
    <col min="28" max="16384" width="8.54296875" style="104"/>
  </cols>
  <sheetData>
    <row r="1" spans="1:25" ht="20.5" thickBot="1" x14ac:dyDescent="0.4">
      <c r="A1" s="970" t="s">
        <v>99</v>
      </c>
      <c r="B1" s="971"/>
      <c r="C1" s="971"/>
      <c r="D1" s="971"/>
      <c r="E1" s="971"/>
      <c r="F1" s="971"/>
      <c r="G1" s="971"/>
      <c r="H1" s="971"/>
      <c r="I1" s="971"/>
      <c r="J1" s="971"/>
      <c r="K1" s="971"/>
      <c r="L1" s="971"/>
      <c r="M1" s="971"/>
      <c r="N1" s="971"/>
      <c r="O1" s="971"/>
      <c r="P1" s="971"/>
      <c r="Q1" s="971"/>
      <c r="R1" s="971"/>
      <c r="S1" s="971"/>
      <c r="T1" s="971"/>
      <c r="U1" s="972"/>
      <c r="V1" s="105"/>
      <c r="W1" s="105"/>
      <c r="X1" s="105"/>
      <c r="Y1" s="105"/>
    </row>
    <row r="2" spans="1:25" ht="13.5" customHeight="1" thickBot="1" x14ac:dyDescent="0.4">
      <c r="A2" s="429"/>
      <c r="B2" s="429"/>
      <c r="C2" s="429"/>
      <c r="D2" s="429"/>
      <c r="E2" s="429"/>
      <c r="F2" s="429"/>
      <c r="G2" s="429"/>
      <c r="H2" s="429"/>
      <c r="I2" s="429"/>
      <c r="J2" s="429"/>
      <c r="K2" s="429"/>
      <c r="L2" s="429"/>
      <c r="M2" s="429"/>
      <c r="N2" s="429"/>
      <c r="O2" s="429"/>
      <c r="P2" s="429"/>
      <c r="Q2" s="429"/>
      <c r="R2" s="429"/>
      <c r="S2" s="429"/>
      <c r="T2" s="429"/>
      <c r="U2" s="429"/>
      <c r="V2" s="429"/>
      <c r="W2" s="429"/>
      <c r="X2" s="429"/>
      <c r="Y2" s="429"/>
    </row>
    <row r="3" spans="1:25" ht="18" thickBot="1" x14ac:dyDescent="0.4">
      <c r="A3" s="1146" t="s">
        <v>288</v>
      </c>
      <c r="B3" s="1147"/>
      <c r="C3" s="1147"/>
      <c r="D3" s="1147"/>
      <c r="E3" s="1147"/>
      <c r="F3" s="1147"/>
      <c r="G3" s="1147"/>
      <c r="H3" s="1147"/>
      <c r="I3" s="1147"/>
      <c r="J3" s="1147"/>
      <c r="K3" s="1147"/>
      <c r="L3" s="1147"/>
      <c r="M3" s="1147"/>
      <c r="N3" s="1147"/>
      <c r="O3" s="1147"/>
      <c r="P3" s="1147"/>
      <c r="Q3" s="1147"/>
      <c r="R3" s="1147"/>
      <c r="S3" s="1147"/>
      <c r="T3" s="1147"/>
      <c r="U3" s="1148"/>
      <c r="V3" s="106"/>
      <c r="W3" s="106"/>
      <c r="X3" s="106"/>
      <c r="Y3" s="106"/>
    </row>
    <row r="4" spans="1:25" ht="10.5" customHeight="1" x14ac:dyDescent="0.35">
      <c r="A4" s="104"/>
      <c r="B4" s="65"/>
      <c r="C4" s="65"/>
      <c r="D4" s="65"/>
      <c r="E4" s="65"/>
      <c r="F4" s="65"/>
      <c r="G4" s="65"/>
      <c r="H4" s="65"/>
      <c r="I4" s="65"/>
      <c r="J4" s="65"/>
      <c r="K4" s="65"/>
      <c r="L4" s="65"/>
      <c r="M4" s="65"/>
      <c r="N4" s="65"/>
      <c r="O4" s="65"/>
      <c r="P4" s="65"/>
      <c r="Q4" s="65"/>
      <c r="R4" s="65"/>
      <c r="S4" s="65"/>
      <c r="T4" s="65"/>
      <c r="U4" s="65"/>
      <c r="V4" s="65"/>
      <c r="W4" s="65"/>
      <c r="X4" s="65"/>
      <c r="Y4" s="65"/>
    </row>
    <row r="5" spans="1:25" ht="6" customHeight="1" thickBot="1" x14ac:dyDescent="0.4">
      <c r="A5" s="104"/>
      <c r="B5" s="34"/>
      <c r="C5" s="34"/>
      <c r="D5" s="34"/>
      <c r="E5" s="34"/>
      <c r="F5" s="34"/>
      <c r="G5" s="34"/>
      <c r="H5" s="34"/>
      <c r="I5" s="34"/>
      <c r="J5" s="34"/>
      <c r="K5" s="34"/>
      <c r="L5" s="34"/>
      <c r="M5" s="34"/>
      <c r="N5" s="34"/>
      <c r="O5" s="34"/>
      <c r="P5" s="34"/>
      <c r="Q5" s="34"/>
      <c r="R5" s="34"/>
      <c r="S5" s="34"/>
      <c r="T5" s="34"/>
      <c r="U5" s="34"/>
      <c r="V5" s="34"/>
      <c r="W5" s="34"/>
      <c r="X5" s="34"/>
      <c r="Y5" s="34"/>
    </row>
    <row r="6" spans="1:25" ht="26.25" customHeight="1" thickBot="1" x14ac:dyDescent="0.4">
      <c r="A6" s="1306" t="s">
        <v>224</v>
      </c>
      <c r="B6" s="1307"/>
      <c r="C6" s="1307"/>
      <c r="D6" s="1308"/>
      <c r="E6" s="628" t="s">
        <v>412</v>
      </c>
      <c r="F6" s="629"/>
      <c r="G6" s="629"/>
      <c r="H6" s="629"/>
      <c r="I6" s="629"/>
      <c r="J6" s="630"/>
      <c r="K6" s="631"/>
      <c r="M6" s="1165" t="s">
        <v>4</v>
      </c>
      <c r="N6" s="1166"/>
      <c r="O6" s="1166"/>
      <c r="P6" s="1334"/>
      <c r="Q6" s="1335"/>
      <c r="R6" s="1335"/>
      <c r="S6" s="1335"/>
      <c r="T6" s="1335"/>
      <c r="U6" s="1336"/>
      <c r="V6" s="327"/>
      <c r="W6" s="327"/>
      <c r="X6" s="327"/>
      <c r="Y6" s="327"/>
    </row>
    <row r="7" spans="1:25" ht="15" thickBot="1" x14ac:dyDescent="0.4"/>
    <row r="8" spans="1:25" ht="26.25" customHeight="1" thickBot="1" x14ac:dyDescent="0.4">
      <c r="A8" s="1360" t="s">
        <v>825</v>
      </c>
      <c r="B8" s="1361"/>
      <c r="C8" s="1361"/>
      <c r="D8" s="1361"/>
      <c r="E8" s="1361"/>
      <c r="F8" s="1361"/>
      <c r="G8" s="1361"/>
      <c r="H8" s="1361"/>
      <c r="I8" s="1361"/>
      <c r="J8" s="1361"/>
      <c r="K8" s="1361"/>
      <c r="L8" s="1361"/>
      <c r="M8" s="1361"/>
      <c r="N8" s="1361"/>
      <c r="O8" s="1361"/>
      <c r="P8" s="1361"/>
      <c r="Q8" s="1361"/>
      <c r="R8" s="1361"/>
      <c r="S8" s="1361"/>
      <c r="T8" s="1361"/>
      <c r="U8" s="1362"/>
      <c r="V8" s="248"/>
    </row>
    <row r="9" spans="1:25" ht="15" thickBot="1" x14ac:dyDescent="0.4"/>
    <row r="10" spans="1:25" x14ac:dyDescent="0.35">
      <c r="A10" s="1363" t="s">
        <v>823</v>
      </c>
      <c r="B10" s="1364"/>
      <c r="C10" s="1364"/>
      <c r="D10" s="1365"/>
      <c r="E10" s="1324">
        <f>O30+O49+O68+O87+O106+O125+O144+O163+O182+O201+O220+O239+O258+O277+O296+O315+O334+O353+O372+O391+O410+O429+O448+O467+O486+O505+O524+O543+O562+O581+O600+O619+O638</f>
        <v>0</v>
      </c>
      <c r="F10" s="1302"/>
      <c r="G10" s="1302"/>
      <c r="H10" s="1303"/>
      <c r="I10" s="104"/>
      <c r="J10" s="1369" t="s">
        <v>292</v>
      </c>
      <c r="K10" s="1370"/>
      <c r="L10" s="1371"/>
      <c r="M10" s="1371"/>
      <c r="N10" s="1371"/>
      <c r="O10" s="1372"/>
      <c r="P10" s="1302">
        <f>P30+P49+P68+P87+P106+P125+P144+P163+P182+P201+P220+P239+P258+P277+P296+P315+P334+P353+P372+P391+P410+P429+P448+P467+P486+P505+P524+P543+P562+P581</f>
        <v>0</v>
      </c>
      <c r="Q10" s="1303"/>
      <c r="S10" s="1373" t="s">
        <v>293</v>
      </c>
      <c r="T10" s="1374"/>
      <c r="U10" s="1341">
        <f>F30+F49+F68+F87+F106+F125+F144+F163+F182+F201+F220+F239+F258+F277+F296+F315+F334+F353+F372+F391+F410+F429+F448+F467+F486+F505+F524+F543+F562+F581+F600+F619+F638</f>
        <v>0</v>
      </c>
      <c r="V10" s="113"/>
      <c r="W10" s="431"/>
    </row>
    <row r="11" spans="1:25" ht="15" thickBot="1" x14ac:dyDescent="0.4">
      <c r="A11" s="1366"/>
      <c r="B11" s="1367"/>
      <c r="C11" s="1367"/>
      <c r="D11" s="1368"/>
      <c r="E11" s="1325"/>
      <c r="F11" s="1304"/>
      <c r="G11" s="1304"/>
      <c r="H11" s="1305"/>
      <c r="I11" s="104"/>
      <c r="J11" s="1392" t="s">
        <v>820</v>
      </c>
      <c r="K11" s="1393"/>
      <c r="L11" s="1394"/>
      <c r="M11" s="1394"/>
      <c r="N11" s="1394"/>
      <c r="O11" s="1395"/>
      <c r="P11" s="1304"/>
      <c r="Q11" s="1305"/>
      <c r="S11" s="1375"/>
      <c r="T11" s="1376"/>
      <c r="U11" s="1342"/>
      <c r="V11" s="113"/>
      <c r="W11" s="431"/>
    </row>
    <row r="12" spans="1:25" ht="15" thickBot="1" x14ac:dyDescent="0.4"/>
    <row r="13" spans="1:25" ht="15" thickBot="1" x14ac:dyDescent="0.4">
      <c r="A13" s="432"/>
      <c r="B13" s="433"/>
      <c r="C13" s="434"/>
      <c r="D13" s="434"/>
      <c r="E13" s="434"/>
      <c r="F13" s="433"/>
      <c r="G13" s="434"/>
      <c r="H13" s="434"/>
      <c r="I13" s="433"/>
      <c r="J13" s="433"/>
      <c r="K13" s="433"/>
      <c r="L13" s="434"/>
      <c r="M13" s="434"/>
      <c r="N13" s="434"/>
      <c r="O13" s="434"/>
      <c r="P13" s="434"/>
      <c r="Q13" s="434"/>
      <c r="R13" s="434"/>
      <c r="S13" s="434"/>
      <c r="T13" s="434"/>
      <c r="U13" s="434"/>
      <c r="V13" s="435"/>
    </row>
    <row r="14" spans="1:25" ht="36" customHeight="1" thickBot="1" x14ac:dyDescent="0.4">
      <c r="A14" s="761" t="s">
        <v>9</v>
      </c>
      <c r="B14" s="1317" t="s">
        <v>687</v>
      </c>
      <c r="C14" s="1318"/>
      <c r="E14" s="1387" t="s">
        <v>294</v>
      </c>
      <c r="F14" s="1388"/>
      <c r="G14" s="1315">
        <f>VLOOKUP(B14,'EXTRAUrbano.Piano inv. forn '!$D$91:$AB$126,3,FALSE)</f>
        <v>0</v>
      </c>
      <c r="H14" s="1316"/>
      <c r="I14" s="104"/>
      <c r="J14" s="1387" t="s">
        <v>295</v>
      </c>
      <c r="K14" s="1389"/>
      <c r="L14" s="1388"/>
      <c r="M14" s="1315">
        <f>VLOOKUP(B14,'EXTRAUrbano.Piano inv. forn '!$D$91:$AB$126,4,FALSE)</f>
        <v>0</v>
      </c>
      <c r="N14" s="1316"/>
      <c r="P14" s="772" t="s">
        <v>296</v>
      </c>
      <c r="Q14" s="436"/>
      <c r="S14" s="774" t="s">
        <v>297</v>
      </c>
      <c r="T14" s="1171"/>
      <c r="U14" s="1173"/>
      <c r="V14" s="437"/>
    </row>
    <row r="15" spans="1:25" ht="13.5" customHeight="1" thickBot="1" x14ac:dyDescent="0.4">
      <c r="A15" s="133"/>
      <c r="B15" s="114"/>
      <c r="C15" s="114"/>
      <c r="E15" s="115"/>
      <c r="F15" s="115"/>
      <c r="G15" s="116"/>
      <c r="H15" s="116"/>
      <c r="I15" s="104"/>
      <c r="J15" s="115"/>
      <c r="K15" s="115"/>
      <c r="L15" s="115"/>
      <c r="M15" s="116"/>
      <c r="N15" s="116"/>
      <c r="P15" s="117"/>
      <c r="S15" s="113"/>
      <c r="T15" s="431"/>
      <c r="V15" s="134"/>
      <c r="W15" s="431"/>
    </row>
    <row r="16" spans="1:25" ht="33.75" customHeight="1" thickBot="1" x14ac:dyDescent="0.4">
      <c r="A16" s="1381" t="s">
        <v>298</v>
      </c>
      <c r="B16" s="1382"/>
      <c r="C16" s="1382"/>
      <c r="D16" s="1383"/>
      <c r="E16" s="1346">
        <f>VLOOKUP(B14,'EXTRAUrbano.Piano inv. forn '!$D$91:$AB$126,17,FALSE)</f>
        <v>0</v>
      </c>
      <c r="F16" s="1347"/>
      <c r="G16" s="1347"/>
      <c r="H16" s="1348"/>
      <c r="I16" s="104"/>
      <c r="J16" s="1381" t="s">
        <v>53</v>
      </c>
      <c r="K16" s="1384"/>
      <c r="L16" s="1382"/>
      <c r="M16" s="1346">
        <f>VLOOKUP(B14,'EXTRAUrbano.Piano inv. forn '!$D$91:$AB$126,19,FALSE)</f>
        <v>0</v>
      </c>
      <c r="N16" s="1348"/>
      <c r="O16" s="130"/>
      <c r="P16" s="773" t="s">
        <v>299</v>
      </c>
      <c r="Q16" s="135">
        <f>M16+E16</f>
        <v>0</v>
      </c>
      <c r="S16" s="774" t="s">
        <v>300</v>
      </c>
      <c r="T16" s="1171"/>
      <c r="U16" s="1173"/>
      <c r="V16" s="134"/>
      <c r="W16" s="431"/>
    </row>
    <row r="17" spans="1:23" ht="33.75" customHeight="1" thickBot="1" x14ac:dyDescent="0.4">
      <c r="A17" s="136"/>
      <c r="B17" s="137"/>
      <c r="C17" s="137"/>
      <c r="D17" s="137"/>
      <c r="E17" s="138"/>
      <c r="F17" s="138"/>
      <c r="G17" s="138"/>
      <c r="H17" s="138"/>
      <c r="I17" s="104"/>
      <c r="J17" s="115"/>
      <c r="K17" s="115"/>
      <c r="L17" s="115"/>
      <c r="M17" s="138"/>
      <c r="N17" s="138"/>
      <c r="O17" s="130"/>
      <c r="P17" s="113"/>
      <c r="Q17" s="130"/>
      <c r="S17" s="113"/>
      <c r="T17" s="114"/>
      <c r="U17" s="114"/>
      <c r="V17" s="134"/>
      <c r="W17" s="431"/>
    </row>
    <row r="18" spans="1:23" s="166" customFormat="1" ht="72" customHeight="1" x14ac:dyDescent="0.35">
      <c r="A18" s="1369" t="s">
        <v>301</v>
      </c>
      <c r="B18" s="1371" t="s">
        <v>302</v>
      </c>
      <c r="C18" s="1371" t="s">
        <v>303</v>
      </c>
      <c r="D18" s="764" t="s">
        <v>304</v>
      </c>
      <c r="E18" s="762" t="s">
        <v>305</v>
      </c>
      <c r="F18" s="764" t="s">
        <v>306</v>
      </c>
      <c r="G18" s="764" t="s">
        <v>307</v>
      </c>
      <c r="H18" s="765" t="s">
        <v>268</v>
      </c>
      <c r="I18" s="765" t="s">
        <v>308</v>
      </c>
      <c r="J18" s="765" t="s">
        <v>309</v>
      </c>
      <c r="K18" s="765" t="s">
        <v>818</v>
      </c>
      <c r="L18" s="765" t="s">
        <v>310</v>
      </c>
      <c r="M18" s="765" t="s">
        <v>311</v>
      </c>
      <c r="N18" s="765" t="s">
        <v>312</v>
      </c>
      <c r="O18" s="765" t="s">
        <v>313</v>
      </c>
      <c r="P18" s="765" t="s">
        <v>314</v>
      </c>
      <c r="Q18" s="765" t="s">
        <v>315</v>
      </c>
      <c r="R18" s="765" t="s">
        <v>316</v>
      </c>
      <c r="S18" s="765" t="s">
        <v>317</v>
      </c>
      <c r="T18" s="765" t="s">
        <v>819</v>
      </c>
      <c r="U18" s="766" t="s">
        <v>319</v>
      </c>
      <c r="V18" s="438"/>
    </row>
    <row r="19" spans="1:23" s="166" customFormat="1" ht="36.5" thickBot="1" x14ac:dyDescent="0.4">
      <c r="A19" s="1385"/>
      <c r="B19" s="1386"/>
      <c r="C19" s="1386"/>
      <c r="D19" s="763" t="s">
        <v>320</v>
      </c>
      <c r="E19" s="763" t="s">
        <v>333</v>
      </c>
      <c r="F19" s="763" t="s">
        <v>322</v>
      </c>
      <c r="G19" s="763" t="s">
        <v>322</v>
      </c>
      <c r="H19" s="763" t="s">
        <v>824</v>
      </c>
      <c r="I19" s="763" t="s">
        <v>334</v>
      </c>
      <c r="J19" s="763" t="s">
        <v>323</v>
      </c>
      <c r="K19" s="763" t="s">
        <v>324</v>
      </c>
      <c r="L19" s="763" t="s">
        <v>324</v>
      </c>
      <c r="M19" s="763" t="s">
        <v>325</v>
      </c>
      <c r="N19" s="763" t="s">
        <v>324</v>
      </c>
      <c r="O19" s="763" t="s">
        <v>326</v>
      </c>
      <c r="P19" s="763" t="s">
        <v>820</v>
      </c>
      <c r="Q19" s="763" t="s">
        <v>327</v>
      </c>
      <c r="R19" s="763" t="s">
        <v>328</v>
      </c>
      <c r="S19" s="763" t="s">
        <v>329</v>
      </c>
      <c r="T19" s="763" t="s">
        <v>329</v>
      </c>
      <c r="U19" s="768"/>
      <c r="V19" s="438"/>
    </row>
    <row r="20" spans="1:23" ht="15" customHeight="1" x14ac:dyDescent="0.35">
      <c r="A20" s="1390" t="str">
        <f>B14</f>
        <v>Extra-urb.ibr_m.4</v>
      </c>
      <c r="B20" s="769">
        <v>1</v>
      </c>
      <c r="C20" s="185"/>
      <c r="D20" s="119"/>
      <c r="E20" s="119"/>
      <c r="F20" s="185"/>
      <c r="G20" s="440"/>
      <c r="H20" s="120"/>
      <c r="I20" s="441"/>
      <c r="J20" s="442"/>
      <c r="K20" s="442"/>
      <c r="L20" s="443"/>
      <c r="M20" s="441"/>
      <c r="N20" s="443"/>
      <c r="O20" s="148"/>
      <c r="P20" s="148"/>
      <c r="Q20" s="441"/>
      <c r="R20" s="441"/>
      <c r="S20" s="441"/>
      <c r="T20" s="441"/>
      <c r="U20" s="444"/>
      <c r="V20" s="437"/>
    </row>
    <row r="21" spans="1:23" x14ac:dyDescent="0.35">
      <c r="A21" s="1390"/>
      <c r="B21" s="770">
        <v>2</v>
      </c>
      <c r="C21" s="118"/>
      <c r="D21" s="112"/>
      <c r="E21" s="112"/>
      <c r="F21" s="118"/>
      <c r="G21" s="445"/>
      <c r="H21" s="118"/>
      <c r="I21" s="428"/>
      <c r="J21" s="446"/>
      <c r="K21" s="446"/>
      <c r="L21" s="447"/>
      <c r="M21" s="428"/>
      <c r="N21" s="447"/>
      <c r="O21" s="139"/>
      <c r="P21" s="139"/>
      <c r="Q21" s="428"/>
      <c r="R21" s="428" t="s">
        <v>330</v>
      </c>
      <c r="S21" s="428"/>
      <c r="T21" s="428"/>
      <c r="U21" s="448"/>
      <c r="V21" s="437"/>
    </row>
    <row r="22" spans="1:23" x14ac:dyDescent="0.35">
      <c r="A22" s="1390"/>
      <c r="B22" s="770">
        <v>3</v>
      </c>
      <c r="C22" s="118"/>
      <c r="D22" s="112"/>
      <c r="E22" s="112"/>
      <c r="F22" s="118"/>
      <c r="G22" s="445"/>
      <c r="H22" s="118"/>
      <c r="I22" s="428"/>
      <c r="J22" s="446"/>
      <c r="K22" s="446"/>
      <c r="L22" s="447"/>
      <c r="M22" s="428"/>
      <c r="N22" s="447"/>
      <c r="O22" s="139"/>
      <c r="P22" s="139"/>
      <c r="Q22" s="428"/>
      <c r="R22" s="428"/>
      <c r="S22" s="428"/>
      <c r="T22" s="428"/>
      <c r="U22" s="448"/>
      <c r="V22" s="437"/>
    </row>
    <row r="23" spans="1:23" x14ac:dyDescent="0.35">
      <c r="A23" s="1390"/>
      <c r="B23" s="770">
        <v>4</v>
      </c>
      <c r="C23" s="118"/>
      <c r="D23" s="112"/>
      <c r="E23" s="112"/>
      <c r="F23" s="118"/>
      <c r="G23" s="445"/>
      <c r="H23" s="118"/>
      <c r="I23" s="428"/>
      <c r="J23" s="446"/>
      <c r="K23" s="446"/>
      <c r="L23" s="447"/>
      <c r="M23" s="428"/>
      <c r="N23" s="447"/>
      <c r="O23" s="139"/>
      <c r="P23" s="139"/>
      <c r="Q23" s="428"/>
      <c r="R23" s="428"/>
      <c r="S23" s="428"/>
      <c r="T23" s="428"/>
      <c r="U23" s="448"/>
      <c r="V23" s="437"/>
    </row>
    <row r="24" spans="1:23" x14ac:dyDescent="0.35">
      <c r="A24" s="1390"/>
      <c r="B24" s="770">
        <v>5</v>
      </c>
      <c r="C24" s="118"/>
      <c r="D24" s="112"/>
      <c r="E24" s="112"/>
      <c r="F24" s="118"/>
      <c r="G24" s="445"/>
      <c r="H24" s="118"/>
      <c r="I24" s="428"/>
      <c r="J24" s="446"/>
      <c r="K24" s="446"/>
      <c r="L24" s="447"/>
      <c r="M24" s="428"/>
      <c r="N24" s="447"/>
      <c r="O24" s="139"/>
      <c r="P24" s="139"/>
      <c r="Q24" s="428"/>
      <c r="R24" s="428"/>
      <c r="S24" s="428"/>
      <c r="T24" s="428"/>
      <c r="U24" s="448"/>
      <c r="V24" s="437"/>
    </row>
    <row r="25" spans="1:23" x14ac:dyDescent="0.35">
      <c r="A25" s="1390"/>
      <c r="B25" s="770">
        <v>6</v>
      </c>
      <c r="C25" s="118"/>
      <c r="D25" s="112"/>
      <c r="E25" s="112"/>
      <c r="F25" s="118"/>
      <c r="G25" s="445"/>
      <c r="H25" s="118"/>
      <c r="I25" s="428"/>
      <c r="J25" s="446"/>
      <c r="K25" s="446"/>
      <c r="L25" s="447"/>
      <c r="M25" s="428"/>
      <c r="N25" s="447"/>
      <c r="O25" s="139"/>
      <c r="P25" s="139"/>
      <c r="Q25" s="428"/>
      <c r="R25" s="428"/>
      <c r="S25" s="428"/>
      <c r="T25" s="428"/>
      <c r="U25" s="448"/>
      <c r="V25" s="437"/>
    </row>
    <row r="26" spans="1:23" x14ac:dyDescent="0.35">
      <c r="A26" s="1390"/>
      <c r="B26" s="770">
        <v>7</v>
      </c>
      <c r="C26" s="118"/>
      <c r="D26" s="112"/>
      <c r="E26" s="112"/>
      <c r="F26" s="118"/>
      <c r="G26" s="445"/>
      <c r="H26" s="118"/>
      <c r="I26" s="428"/>
      <c r="J26" s="446"/>
      <c r="K26" s="446"/>
      <c r="L26" s="447"/>
      <c r="M26" s="428"/>
      <c r="N26" s="447"/>
      <c r="O26" s="139"/>
      <c r="P26" s="139"/>
      <c r="Q26" s="428"/>
      <c r="R26" s="428"/>
      <c r="S26" s="428"/>
      <c r="T26" s="428"/>
      <c r="U26" s="448"/>
      <c r="V26" s="437"/>
    </row>
    <row r="27" spans="1:23" x14ac:dyDescent="0.35">
      <c r="A27" s="1390"/>
      <c r="B27" s="770">
        <v>8</v>
      </c>
      <c r="C27" s="118"/>
      <c r="D27" s="112"/>
      <c r="E27" s="112"/>
      <c r="F27" s="118"/>
      <c r="G27" s="445"/>
      <c r="H27" s="118"/>
      <c r="I27" s="428"/>
      <c r="J27" s="446"/>
      <c r="K27" s="446"/>
      <c r="L27" s="447"/>
      <c r="M27" s="428"/>
      <c r="N27" s="447"/>
      <c r="O27" s="139"/>
      <c r="P27" s="139"/>
      <c r="Q27" s="428"/>
      <c r="R27" s="428"/>
      <c r="S27" s="428"/>
      <c r="T27" s="428"/>
      <c r="U27" s="448"/>
      <c r="V27" s="437"/>
    </row>
    <row r="28" spans="1:23" x14ac:dyDescent="0.35">
      <c r="A28" s="1390"/>
      <c r="B28" s="770">
        <v>9</v>
      </c>
      <c r="C28" s="118"/>
      <c r="D28" s="112"/>
      <c r="E28" s="112"/>
      <c r="F28" s="118"/>
      <c r="G28" s="445"/>
      <c r="H28" s="118"/>
      <c r="I28" s="428"/>
      <c r="J28" s="446"/>
      <c r="K28" s="446"/>
      <c r="L28" s="447"/>
      <c r="M28" s="428"/>
      <c r="N28" s="447"/>
      <c r="O28" s="139"/>
      <c r="P28" s="139"/>
      <c r="Q28" s="428"/>
      <c r="R28" s="428"/>
      <c r="S28" s="428"/>
      <c r="T28" s="428"/>
      <c r="U28" s="448"/>
      <c r="V28" s="437"/>
    </row>
    <row r="29" spans="1:23" ht="15" thickBot="1" x14ac:dyDescent="0.4">
      <c r="A29" s="1391"/>
      <c r="B29" s="771">
        <v>10</v>
      </c>
      <c r="C29" s="132"/>
      <c r="D29" s="131"/>
      <c r="E29" s="131"/>
      <c r="F29" s="132"/>
      <c r="G29" s="449"/>
      <c r="H29" s="132"/>
      <c r="I29" s="450"/>
      <c r="J29" s="451"/>
      <c r="K29" s="451"/>
      <c r="L29" s="452"/>
      <c r="M29" s="450"/>
      <c r="N29" s="452"/>
      <c r="O29" s="140"/>
      <c r="P29" s="140"/>
      <c r="Q29" s="450"/>
      <c r="R29" s="450"/>
      <c r="S29" s="450"/>
      <c r="T29" s="450"/>
      <c r="U29" s="453"/>
      <c r="V29" s="437"/>
    </row>
    <row r="30" spans="1:23" ht="25" thickBot="1" x14ac:dyDescent="0.4">
      <c r="A30" s="564"/>
      <c r="C30" s="565"/>
      <c r="D30" s="566"/>
      <c r="E30" s="424" t="s">
        <v>331</v>
      </c>
      <c r="F30" s="425">
        <f>COUNTA(F20:F29)</f>
        <v>0</v>
      </c>
      <c r="G30" s="426">
        <f>COUNTA(G20:G29)</f>
        <v>0</v>
      </c>
      <c r="H30" s="565"/>
      <c r="I30" s="431"/>
      <c r="J30" s="567"/>
      <c r="K30" s="567"/>
      <c r="L30" s="568"/>
      <c r="M30" s="1354" t="s">
        <v>563</v>
      </c>
      <c r="N30" s="1355"/>
      <c r="O30" s="747">
        <f>SUM(O20:O29)</f>
        <v>0</v>
      </c>
      <c r="P30" s="748">
        <f>SUM(P20:P29)</f>
        <v>0</v>
      </c>
      <c r="Q30" s="431"/>
      <c r="S30" s="113"/>
      <c r="T30" s="117"/>
      <c r="U30" s="531"/>
      <c r="V30" s="455"/>
    </row>
    <row r="31" spans="1:23" ht="15" thickBot="1" x14ac:dyDescent="0.4">
      <c r="A31" s="456"/>
      <c r="B31" s="457"/>
      <c r="C31" s="407"/>
      <c r="D31" s="407"/>
      <c r="E31" s="407"/>
      <c r="F31" s="457"/>
      <c r="G31" s="407"/>
      <c r="H31" s="407"/>
      <c r="I31" s="457"/>
      <c r="J31" s="457"/>
      <c r="K31" s="457"/>
      <c r="L31" s="407"/>
      <c r="M31" s="407"/>
      <c r="N31" s="407"/>
      <c r="O31" s="407"/>
      <c r="P31" s="407"/>
      <c r="Q31" s="407"/>
      <c r="R31" s="407"/>
      <c r="S31" s="407"/>
      <c r="T31" s="458"/>
      <c r="U31" s="407"/>
      <c r="V31" s="459"/>
    </row>
    <row r="32" spans="1:23" ht="15" thickBot="1" x14ac:dyDescent="0.4">
      <c r="A32" s="432"/>
      <c r="B32" s="433"/>
      <c r="C32" s="434"/>
      <c r="D32" s="434"/>
      <c r="E32" s="434"/>
      <c r="F32" s="433"/>
      <c r="G32" s="434"/>
      <c r="H32" s="434"/>
      <c r="I32" s="433"/>
      <c r="J32" s="433"/>
      <c r="K32" s="433"/>
      <c r="L32" s="434"/>
      <c r="M32" s="434"/>
      <c r="N32" s="434"/>
      <c r="O32" s="434"/>
      <c r="P32" s="434"/>
      <c r="Q32" s="434"/>
      <c r="R32" s="434"/>
      <c r="S32" s="434"/>
      <c r="T32" s="434"/>
      <c r="U32" s="434"/>
      <c r="V32" s="435"/>
    </row>
    <row r="33" spans="1:23" ht="36" customHeight="1" thickBot="1" x14ac:dyDescent="0.4">
      <c r="A33" s="761" t="s">
        <v>9</v>
      </c>
      <c r="B33" s="1317" t="s">
        <v>687</v>
      </c>
      <c r="C33" s="1318"/>
      <c r="E33" s="1387" t="s">
        <v>294</v>
      </c>
      <c r="F33" s="1388"/>
      <c r="G33" s="1315">
        <f>VLOOKUP(B33,'EXTRAUrbano.Piano inv. forn '!$D$91:$AB$126,3,FALSE)</f>
        <v>0</v>
      </c>
      <c r="H33" s="1316"/>
      <c r="I33" s="104"/>
      <c r="J33" s="1387" t="s">
        <v>295</v>
      </c>
      <c r="K33" s="1389"/>
      <c r="L33" s="1388"/>
      <c r="M33" s="1315">
        <f>VLOOKUP(B33,'EXTRAUrbano.Piano inv. forn '!$D$91:$AB$126,4,FALSE)</f>
        <v>0</v>
      </c>
      <c r="N33" s="1316"/>
      <c r="P33" s="772" t="s">
        <v>296</v>
      </c>
      <c r="Q33" s="436"/>
      <c r="S33" s="774" t="s">
        <v>297</v>
      </c>
      <c r="T33" s="1171"/>
      <c r="U33" s="1173"/>
      <c r="V33" s="437"/>
    </row>
    <row r="34" spans="1:23" ht="13.5" customHeight="1" thickBot="1" x14ac:dyDescent="0.4">
      <c r="A34" s="133"/>
      <c r="B34" s="114"/>
      <c r="C34" s="114"/>
      <c r="E34" s="115"/>
      <c r="F34" s="115"/>
      <c r="G34" s="116"/>
      <c r="H34" s="116"/>
      <c r="I34" s="104"/>
      <c r="J34" s="115"/>
      <c r="K34" s="115"/>
      <c r="L34" s="115"/>
      <c r="M34" s="116"/>
      <c r="N34" s="116"/>
      <c r="P34" s="117"/>
      <c r="S34" s="113"/>
      <c r="T34" s="431"/>
      <c r="V34" s="134"/>
      <c r="W34" s="431"/>
    </row>
    <row r="35" spans="1:23" ht="33.75" customHeight="1" thickBot="1" x14ac:dyDescent="0.4">
      <c r="A35" s="1381" t="s">
        <v>298</v>
      </c>
      <c r="B35" s="1382"/>
      <c r="C35" s="1382"/>
      <c r="D35" s="1383"/>
      <c r="E35" s="1346">
        <f>VLOOKUP(B33,'EXTRAUrbano.Piano inv. forn '!$D$91:$AB$126,17,FALSE)</f>
        <v>0</v>
      </c>
      <c r="F35" s="1347"/>
      <c r="G35" s="1347"/>
      <c r="H35" s="1348"/>
      <c r="I35" s="104"/>
      <c r="J35" s="1381" t="s">
        <v>53</v>
      </c>
      <c r="K35" s="1384"/>
      <c r="L35" s="1382"/>
      <c r="M35" s="1346">
        <f>VLOOKUP(B33,'EXTRAUrbano.Piano inv. forn '!$D$91:$AB$126,19,FALSE)</f>
        <v>0</v>
      </c>
      <c r="N35" s="1348"/>
      <c r="O35" s="130"/>
      <c r="P35" s="773" t="s">
        <v>299</v>
      </c>
      <c r="Q35" s="135">
        <f>M35+E35</f>
        <v>0</v>
      </c>
      <c r="S35" s="774" t="s">
        <v>300</v>
      </c>
      <c r="T35" s="1171"/>
      <c r="U35" s="1173"/>
      <c r="V35" s="134"/>
      <c r="W35" s="431"/>
    </row>
    <row r="36" spans="1:23" ht="33.75" customHeight="1" thickBot="1" x14ac:dyDescent="0.4">
      <c r="A36" s="136"/>
      <c r="B36" s="137"/>
      <c r="C36" s="137"/>
      <c r="D36" s="137"/>
      <c r="E36" s="138"/>
      <c r="F36" s="138"/>
      <c r="G36" s="138"/>
      <c r="H36" s="138"/>
      <c r="I36" s="104"/>
      <c r="J36" s="115"/>
      <c r="K36" s="115"/>
      <c r="L36" s="115"/>
      <c r="M36" s="138"/>
      <c r="N36" s="138"/>
      <c r="O36" s="130"/>
      <c r="P36" s="113"/>
      <c r="Q36" s="130"/>
      <c r="S36" s="113"/>
      <c r="T36" s="114"/>
      <c r="U36" s="114"/>
      <c r="V36" s="134"/>
      <c r="W36" s="431"/>
    </row>
    <row r="37" spans="1:23" s="166" customFormat="1" ht="72" customHeight="1" x14ac:dyDescent="0.35">
      <c r="A37" s="1369" t="s">
        <v>301</v>
      </c>
      <c r="B37" s="1371" t="s">
        <v>302</v>
      </c>
      <c r="C37" s="1371" t="s">
        <v>303</v>
      </c>
      <c r="D37" s="764" t="s">
        <v>304</v>
      </c>
      <c r="E37" s="762" t="s">
        <v>305</v>
      </c>
      <c r="F37" s="764" t="s">
        <v>306</v>
      </c>
      <c r="G37" s="764" t="s">
        <v>307</v>
      </c>
      <c r="H37" s="765" t="s">
        <v>268</v>
      </c>
      <c r="I37" s="765" t="s">
        <v>308</v>
      </c>
      <c r="J37" s="765" t="s">
        <v>309</v>
      </c>
      <c r="K37" s="765" t="s">
        <v>818</v>
      </c>
      <c r="L37" s="765" t="s">
        <v>310</v>
      </c>
      <c r="M37" s="765" t="s">
        <v>311</v>
      </c>
      <c r="N37" s="765" t="s">
        <v>312</v>
      </c>
      <c r="O37" s="765" t="s">
        <v>313</v>
      </c>
      <c r="P37" s="765" t="s">
        <v>314</v>
      </c>
      <c r="Q37" s="765" t="s">
        <v>315</v>
      </c>
      <c r="R37" s="765" t="s">
        <v>316</v>
      </c>
      <c r="S37" s="765" t="s">
        <v>317</v>
      </c>
      <c r="T37" s="765" t="s">
        <v>819</v>
      </c>
      <c r="U37" s="766" t="s">
        <v>319</v>
      </c>
      <c r="V37" s="438"/>
    </row>
    <row r="38" spans="1:23" s="166" customFormat="1" ht="36.5" thickBot="1" x14ac:dyDescent="0.4">
      <c r="A38" s="1385"/>
      <c r="B38" s="1386"/>
      <c r="C38" s="1386"/>
      <c r="D38" s="763" t="s">
        <v>320</v>
      </c>
      <c r="E38" s="763" t="s">
        <v>333</v>
      </c>
      <c r="F38" s="763" t="s">
        <v>322</v>
      </c>
      <c r="G38" s="763" t="s">
        <v>322</v>
      </c>
      <c r="H38" s="763" t="s">
        <v>824</v>
      </c>
      <c r="I38" s="763" t="s">
        <v>334</v>
      </c>
      <c r="J38" s="763" t="s">
        <v>323</v>
      </c>
      <c r="K38" s="763" t="s">
        <v>324</v>
      </c>
      <c r="L38" s="763" t="s">
        <v>324</v>
      </c>
      <c r="M38" s="763" t="s">
        <v>325</v>
      </c>
      <c r="N38" s="763" t="s">
        <v>324</v>
      </c>
      <c r="O38" s="763" t="s">
        <v>326</v>
      </c>
      <c r="P38" s="763" t="s">
        <v>820</v>
      </c>
      <c r="Q38" s="763" t="s">
        <v>327</v>
      </c>
      <c r="R38" s="763" t="s">
        <v>328</v>
      </c>
      <c r="S38" s="763" t="s">
        <v>329</v>
      </c>
      <c r="T38" s="763" t="s">
        <v>329</v>
      </c>
      <c r="U38" s="768"/>
      <c r="V38" s="438"/>
    </row>
    <row r="39" spans="1:23" ht="15" customHeight="1" x14ac:dyDescent="0.35">
      <c r="A39" s="1390" t="str">
        <f>B33</f>
        <v>Extra-urb.ibr_m.4</v>
      </c>
      <c r="B39" s="769">
        <v>1</v>
      </c>
      <c r="C39" s="185"/>
      <c r="D39" s="119"/>
      <c r="E39" s="119"/>
      <c r="F39" s="185"/>
      <c r="G39" s="440"/>
      <c r="H39" s="120"/>
      <c r="I39" s="441"/>
      <c r="J39" s="442"/>
      <c r="K39" s="442"/>
      <c r="L39" s="443"/>
      <c r="M39" s="441"/>
      <c r="N39" s="443"/>
      <c r="O39" s="148"/>
      <c r="P39" s="148"/>
      <c r="Q39" s="441"/>
      <c r="R39" s="441"/>
      <c r="S39" s="441"/>
      <c r="T39" s="441"/>
      <c r="U39" s="444"/>
      <c r="V39" s="437"/>
    </row>
    <row r="40" spans="1:23" x14ac:dyDescent="0.35">
      <c r="A40" s="1390"/>
      <c r="B40" s="770">
        <v>2</v>
      </c>
      <c r="C40" s="118"/>
      <c r="D40" s="112"/>
      <c r="E40" s="112"/>
      <c r="F40" s="118"/>
      <c r="G40" s="445"/>
      <c r="H40" s="118"/>
      <c r="I40" s="428"/>
      <c r="J40" s="446"/>
      <c r="K40" s="446"/>
      <c r="L40" s="447"/>
      <c r="M40" s="428"/>
      <c r="N40" s="447"/>
      <c r="O40" s="139"/>
      <c r="P40" s="139"/>
      <c r="Q40" s="428"/>
      <c r="R40" s="428" t="s">
        <v>330</v>
      </c>
      <c r="S40" s="428"/>
      <c r="T40" s="428"/>
      <c r="U40" s="448"/>
      <c r="V40" s="437"/>
    </row>
    <row r="41" spans="1:23" x14ac:dyDescent="0.35">
      <c r="A41" s="1390"/>
      <c r="B41" s="770">
        <v>3</v>
      </c>
      <c r="C41" s="118"/>
      <c r="D41" s="112"/>
      <c r="E41" s="112"/>
      <c r="F41" s="118"/>
      <c r="G41" s="445"/>
      <c r="H41" s="118"/>
      <c r="I41" s="428"/>
      <c r="J41" s="446"/>
      <c r="K41" s="446"/>
      <c r="L41" s="447"/>
      <c r="M41" s="428"/>
      <c r="N41" s="447"/>
      <c r="O41" s="139"/>
      <c r="P41" s="139"/>
      <c r="Q41" s="428"/>
      <c r="R41" s="428"/>
      <c r="S41" s="428"/>
      <c r="T41" s="428"/>
      <c r="U41" s="448"/>
      <c r="V41" s="437"/>
    </row>
    <row r="42" spans="1:23" x14ac:dyDescent="0.35">
      <c r="A42" s="1390"/>
      <c r="B42" s="770">
        <v>4</v>
      </c>
      <c r="C42" s="118"/>
      <c r="D42" s="112"/>
      <c r="E42" s="112"/>
      <c r="F42" s="118"/>
      <c r="G42" s="445"/>
      <c r="H42" s="118"/>
      <c r="I42" s="428"/>
      <c r="J42" s="446"/>
      <c r="K42" s="446"/>
      <c r="L42" s="447"/>
      <c r="M42" s="428"/>
      <c r="N42" s="447"/>
      <c r="O42" s="139"/>
      <c r="P42" s="139"/>
      <c r="Q42" s="428"/>
      <c r="R42" s="428"/>
      <c r="S42" s="428"/>
      <c r="T42" s="428"/>
      <c r="U42" s="448"/>
      <c r="V42" s="437"/>
    </row>
    <row r="43" spans="1:23" x14ac:dyDescent="0.35">
      <c r="A43" s="1390"/>
      <c r="B43" s="770">
        <v>5</v>
      </c>
      <c r="C43" s="118"/>
      <c r="D43" s="112"/>
      <c r="E43" s="112"/>
      <c r="F43" s="118"/>
      <c r="G43" s="445"/>
      <c r="H43" s="118"/>
      <c r="I43" s="428"/>
      <c r="J43" s="446"/>
      <c r="K43" s="446"/>
      <c r="L43" s="447"/>
      <c r="M43" s="428"/>
      <c r="N43" s="447"/>
      <c r="O43" s="139"/>
      <c r="P43" s="139"/>
      <c r="Q43" s="428"/>
      <c r="R43" s="428"/>
      <c r="S43" s="428"/>
      <c r="T43" s="428"/>
      <c r="U43" s="448"/>
      <c r="V43" s="437"/>
    </row>
    <row r="44" spans="1:23" x14ac:dyDescent="0.35">
      <c r="A44" s="1390"/>
      <c r="B44" s="770">
        <v>6</v>
      </c>
      <c r="C44" s="118"/>
      <c r="D44" s="112"/>
      <c r="E44" s="112"/>
      <c r="F44" s="118"/>
      <c r="G44" s="445"/>
      <c r="H44" s="118"/>
      <c r="I44" s="428"/>
      <c r="J44" s="446"/>
      <c r="K44" s="446"/>
      <c r="L44" s="447"/>
      <c r="M44" s="428"/>
      <c r="N44" s="447"/>
      <c r="O44" s="139"/>
      <c r="P44" s="139"/>
      <c r="Q44" s="428"/>
      <c r="R44" s="428"/>
      <c r="S44" s="428"/>
      <c r="T44" s="428"/>
      <c r="U44" s="448"/>
      <c r="V44" s="437"/>
    </row>
    <row r="45" spans="1:23" x14ac:dyDescent="0.35">
      <c r="A45" s="1390"/>
      <c r="B45" s="770">
        <v>7</v>
      </c>
      <c r="C45" s="118"/>
      <c r="D45" s="112"/>
      <c r="E45" s="112"/>
      <c r="F45" s="118"/>
      <c r="G45" s="445"/>
      <c r="H45" s="118"/>
      <c r="I45" s="428"/>
      <c r="J45" s="446"/>
      <c r="K45" s="446"/>
      <c r="L45" s="447"/>
      <c r="M45" s="428"/>
      <c r="N45" s="447"/>
      <c r="O45" s="139"/>
      <c r="P45" s="139"/>
      <c r="Q45" s="428"/>
      <c r="R45" s="428"/>
      <c r="S45" s="428"/>
      <c r="T45" s="428"/>
      <c r="U45" s="448"/>
      <c r="V45" s="437"/>
    </row>
    <row r="46" spans="1:23" x14ac:dyDescent="0.35">
      <c r="A46" s="1390"/>
      <c r="B46" s="770">
        <v>8</v>
      </c>
      <c r="C46" s="118"/>
      <c r="D46" s="112"/>
      <c r="E46" s="112"/>
      <c r="F46" s="118"/>
      <c r="G46" s="445"/>
      <c r="H46" s="118"/>
      <c r="I46" s="428"/>
      <c r="J46" s="446"/>
      <c r="K46" s="446"/>
      <c r="L46" s="447"/>
      <c r="M46" s="428"/>
      <c r="N46" s="447"/>
      <c r="O46" s="139"/>
      <c r="P46" s="139"/>
      <c r="Q46" s="428"/>
      <c r="R46" s="428"/>
      <c r="S46" s="428"/>
      <c r="T46" s="428"/>
      <c r="U46" s="448"/>
      <c r="V46" s="437"/>
    </row>
    <row r="47" spans="1:23" x14ac:dyDescent="0.35">
      <c r="A47" s="1390"/>
      <c r="B47" s="770">
        <v>9</v>
      </c>
      <c r="C47" s="118"/>
      <c r="D47" s="112"/>
      <c r="E47" s="112"/>
      <c r="F47" s="118"/>
      <c r="G47" s="445"/>
      <c r="H47" s="118"/>
      <c r="I47" s="428"/>
      <c r="J47" s="446"/>
      <c r="K47" s="446"/>
      <c r="L47" s="447"/>
      <c r="M47" s="428"/>
      <c r="N47" s="447"/>
      <c r="O47" s="139"/>
      <c r="P47" s="139"/>
      <c r="Q47" s="428"/>
      <c r="R47" s="428"/>
      <c r="S47" s="428"/>
      <c r="T47" s="428"/>
      <c r="U47" s="448"/>
      <c r="V47" s="437"/>
    </row>
    <row r="48" spans="1:23" ht="15" thickBot="1" x14ac:dyDescent="0.4">
      <c r="A48" s="1391"/>
      <c r="B48" s="771">
        <v>10</v>
      </c>
      <c r="C48" s="132"/>
      <c r="D48" s="131"/>
      <c r="E48" s="131"/>
      <c r="F48" s="132"/>
      <c r="G48" s="449"/>
      <c r="H48" s="132"/>
      <c r="I48" s="450"/>
      <c r="J48" s="451"/>
      <c r="K48" s="451"/>
      <c r="L48" s="452"/>
      <c r="M48" s="450"/>
      <c r="N48" s="452"/>
      <c r="O48" s="140"/>
      <c r="P48" s="140"/>
      <c r="Q48" s="450"/>
      <c r="R48" s="450"/>
      <c r="S48" s="450"/>
      <c r="T48" s="450"/>
      <c r="U48" s="453"/>
      <c r="V48" s="437"/>
    </row>
    <row r="49" spans="1:23" ht="25" thickBot="1" x14ac:dyDescent="0.4">
      <c r="A49" s="564"/>
      <c r="C49" s="565"/>
      <c r="D49" s="566"/>
      <c r="E49" s="424" t="s">
        <v>331</v>
      </c>
      <c r="F49" s="425">
        <f>COUNTA(F39:F48)</f>
        <v>0</v>
      </c>
      <c r="G49" s="426">
        <f>COUNTA(G39:G48)</f>
        <v>0</v>
      </c>
      <c r="H49" s="565"/>
      <c r="I49" s="431"/>
      <c r="J49" s="567"/>
      <c r="K49" s="567"/>
      <c r="L49" s="568"/>
      <c r="M49" s="1354" t="s">
        <v>563</v>
      </c>
      <c r="N49" s="1355"/>
      <c r="O49" s="747">
        <f>SUM(O39:O48)</f>
        <v>0</v>
      </c>
      <c r="P49" s="748">
        <f>SUM(P39:P48)</f>
        <v>0</v>
      </c>
      <c r="Q49" s="431"/>
      <c r="S49" s="113"/>
      <c r="T49" s="117"/>
      <c r="U49" s="531"/>
      <c r="V49" s="455"/>
    </row>
    <row r="50" spans="1:23" ht="15" thickBot="1" x14ac:dyDescent="0.4">
      <c r="A50" s="456"/>
      <c r="B50" s="457"/>
      <c r="C50" s="407"/>
      <c r="D50" s="407"/>
      <c r="E50" s="407"/>
      <c r="F50" s="457"/>
      <c r="G50" s="407"/>
      <c r="H50" s="407"/>
      <c r="I50" s="457"/>
      <c r="J50" s="457"/>
      <c r="K50" s="457"/>
      <c r="L50" s="407"/>
      <c r="M50" s="407"/>
      <c r="N50" s="407"/>
      <c r="O50" s="407"/>
      <c r="P50" s="407"/>
      <c r="Q50" s="407"/>
      <c r="R50" s="407"/>
      <c r="S50" s="407"/>
      <c r="T50" s="458"/>
      <c r="U50" s="407"/>
      <c r="V50" s="459"/>
    </row>
    <row r="51" spans="1:23" ht="15" thickBot="1" x14ac:dyDescent="0.4">
      <c r="A51" s="432"/>
      <c r="B51" s="433"/>
      <c r="C51" s="434"/>
      <c r="D51" s="434"/>
      <c r="E51" s="434"/>
      <c r="F51" s="433"/>
      <c r="G51" s="434"/>
      <c r="H51" s="434"/>
      <c r="I51" s="433"/>
      <c r="J51" s="433"/>
      <c r="K51" s="433"/>
      <c r="L51" s="434"/>
      <c r="M51" s="434"/>
      <c r="N51" s="434"/>
      <c r="O51" s="434"/>
      <c r="P51" s="434"/>
      <c r="Q51" s="434"/>
      <c r="R51" s="434"/>
      <c r="S51" s="434"/>
      <c r="T51" s="434"/>
      <c r="U51" s="434"/>
      <c r="V51" s="435"/>
    </row>
    <row r="52" spans="1:23" ht="36" customHeight="1" thickBot="1" x14ac:dyDescent="0.4">
      <c r="A52" s="761" t="s">
        <v>9</v>
      </c>
      <c r="B52" s="1317" t="s">
        <v>687</v>
      </c>
      <c r="C52" s="1318"/>
      <c r="E52" s="1387" t="s">
        <v>294</v>
      </c>
      <c r="F52" s="1388"/>
      <c r="G52" s="1315">
        <f>VLOOKUP(B52,'EXTRAUrbano.Piano inv. forn '!$D$91:$AB$126,3,FALSE)</f>
        <v>0</v>
      </c>
      <c r="H52" s="1316"/>
      <c r="I52" s="104"/>
      <c r="J52" s="1387" t="s">
        <v>295</v>
      </c>
      <c r="K52" s="1389"/>
      <c r="L52" s="1388"/>
      <c r="M52" s="1315">
        <f>VLOOKUP(B52,'EXTRAUrbano.Piano inv. forn '!$D$91:$AB$126,4,FALSE)</f>
        <v>0</v>
      </c>
      <c r="N52" s="1316"/>
      <c r="P52" s="772" t="s">
        <v>296</v>
      </c>
      <c r="Q52" s="436"/>
      <c r="S52" s="774" t="s">
        <v>297</v>
      </c>
      <c r="T52" s="1171"/>
      <c r="U52" s="1173"/>
      <c r="V52" s="437"/>
    </row>
    <row r="53" spans="1:23" ht="13.5" customHeight="1" thickBot="1" x14ac:dyDescent="0.4">
      <c r="A53" s="133"/>
      <c r="B53" s="114"/>
      <c r="C53" s="114"/>
      <c r="E53" s="115"/>
      <c r="F53" s="115"/>
      <c r="G53" s="116"/>
      <c r="H53" s="116"/>
      <c r="I53" s="104"/>
      <c r="J53" s="115"/>
      <c r="K53" s="115"/>
      <c r="L53" s="115"/>
      <c r="M53" s="116"/>
      <c r="N53" s="116"/>
      <c r="P53" s="117"/>
      <c r="S53" s="113"/>
      <c r="T53" s="431"/>
      <c r="V53" s="134"/>
      <c r="W53" s="431"/>
    </row>
    <row r="54" spans="1:23" ht="33.75" customHeight="1" thickBot="1" x14ac:dyDescent="0.4">
      <c r="A54" s="1381" t="s">
        <v>298</v>
      </c>
      <c r="B54" s="1382"/>
      <c r="C54" s="1382"/>
      <c r="D54" s="1383"/>
      <c r="E54" s="1346">
        <f>VLOOKUP(B52,'EXTRAUrbano.Piano inv. forn '!$D$91:$AB$126,17,FALSE)</f>
        <v>0</v>
      </c>
      <c r="F54" s="1347"/>
      <c r="G54" s="1347"/>
      <c r="H54" s="1348"/>
      <c r="I54" s="104"/>
      <c r="J54" s="1381" t="s">
        <v>53</v>
      </c>
      <c r="K54" s="1384"/>
      <c r="L54" s="1382"/>
      <c r="M54" s="1346">
        <f>VLOOKUP(B52,'EXTRAUrbano.Piano inv. forn '!$D$91:$AB$126,19,FALSE)</f>
        <v>0</v>
      </c>
      <c r="N54" s="1348"/>
      <c r="O54" s="130"/>
      <c r="P54" s="773" t="s">
        <v>299</v>
      </c>
      <c r="Q54" s="135">
        <f>M54+E54</f>
        <v>0</v>
      </c>
      <c r="S54" s="774" t="s">
        <v>300</v>
      </c>
      <c r="T54" s="1171"/>
      <c r="U54" s="1173"/>
      <c r="V54" s="134"/>
      <c r="W54" s="431"/>
    </row>
    <row r="55" spans="1:23" ht="33.75" customHeight="1" thickBot="1" x14ac:dyDescent="0.4">
      <c r="A55" s="136"/>
      <c r="B55" s="137"/>
      <c r="C55" s="137"/>
      <c r="D55" s="137"/>
      <c r="E55" s="138"/>
      <c r="F55" s="138"/>
      <c r="G55" s="138"/>
      <c r="H55" s="138"/>
      <c r="I55" s="104"/>
      <c r="J55" s="115"/>
      <c r="K55" s="115"/>
      <c r="L55" s="115"/>
      <c r="M55" s="138"/>
      <c r="N55" s="138"/>
      <c r="O55" s="130"/>
      <c r="P55" s="113"/>
      <c r="Q55" s="130"/>
      <c r="S55" s="113"/>
      <c r="T55" s="114"/>
      <c r="U55" s="114"/>
      <c r="V55" s="134"/>
      <c r="W55" s="431"/>
    </row>
    <row r="56" spans="1:23" s="166" customFormat="1" ht="72" customHeight="1" x14ac:dyDescent="0.35">
      <c r="A56" s="1369" t="s">
        <v>301</v>
      </c>
      <c r="B56" s="1371" t="s">
        <v>302</v>
      </c>
      <c r="C56" s="1371" t="s">
        <v>303</v>
      </c>
      <c r="D56" s="764" t="s">
        <v>304</v>
      </c>
      <c r="E56" s="762" t="s">
        <v>305</v>
      </c>
      <c r="F56" s="764" t="s">
        <v>306</v>
      </c>
      <c r="G56" s="764" t="s">
        <v>307</v>
      </c>
      <c r="H56" s="765" t="s">
        <v>268</v>
      </c>
      <c r="I56" s="765" t="s">
        <v>308</v>
      </c>
      <c r="J56" s="765" t="s">
        <v>309</v>
      </c>
      <c r="K56" s="765" t="s">
        <v>818</v>
      </c>
      <c r="L56" s="765" t="s">
        <v>310</v>
      </c>
      <c r="M56" s="765" t="s">
        <v>311</v>
      </c>
      <c r="N56" s="765" t="s">
        <v>312</v>
      </c>
      <c r="O56" s="765" t="s">
        <v>313</v>
      </c>
      <c r="P56" s="765" t="s">
        <v>314</v>
      </c>
      <c r="Q56" s="765" t="s">
        <v>315</v>
      </c>
      <c r="R56" s="765" t="s">
        <v>316</v>
      </c>
      <c r="S56" s="765" t="s">
        <v>317</v>
      </c>
      <c r="T56" s="765" t="s">
        <v>819</v>
      </c>
      <c r="U56" s="766" t="s">
        <v>319</v>
      </c>
      <c r="V56" s="438"/>
    </row>
    <row r="57" spans="1:23" s="166" customFormat="1" ht="36.5" thickBot="1" x14ac:dyDescent="0.4">
      <c r="A57" s="1385"/>
      <c r="B57" s="1386"/>
      <c r="C57" s="1386"/>
      <c r="D57" s="763" t="s">
        <v>320</v>
      </c>
      <c r="E57" s="763" t="s">
        <v>333</v>
      </c>
      <c r="F57" s="763" t="s">
        <v>322</v>
      </c>
      <c r="G57" s="763" t="s">
        <v>322</v>
      </c>
      <c r="H57" s="763" t="s">
        <v>824</v>
      </c>
      <c r="I57" s="763" t="s">
        <v>334</v>
      </c>
      <c r="J57" s="763" t="s">
        <v>323</v>
      </c>
      <c r="K57" s="763" t="s">
        <v>324</v>
      </c>
      <c r="L57" s="763" t="s">
        <v>324</v>
      </c>
      <c r="M57" s="763" t="s">
        <v>325</v>
      </c>
      <c r="N57" s="763" t="s">
        <v>324</v>
      </c>
      <c r="O57" s="763" t="s">
        <v>326</v>
      </c>
      <c r="P57" s="763" t="s">
        <v>820</v>
      </c>
      <c r="Q57" s="763" t="s">
        <v>327</v>
      </c>
      <c r="R57" s="763" t="s">
        <v>328</v>
      </c>
      <c r="S57" s="763" t="s">
        <v>329</v>
      </c>
      <c r="T57" s="763" t="s">
        <v>329</v>
      </c>
      <c r="U57" s="768"/>
      <c r="V57" s="438"/>
    </row>
    <row r="58" spans="1:23" ht="15" customHeight="1" x14ac:dyDescent="0.35">
      <c r="A58" s="1390" t="str">
        <f>B52</f>
        <v>Extra-urb.ibr_m.4</v>
      </c>
      <c r="B58" s="769">
        <v>1</v>
      </c>
      <c r="C58" s="185"/>
      <c r="D58" s="119"/>
      <c r="E58" s="119"/>
      <c r="F58" s="185"/>
      <c r="G58" s="440"/>
      <c r="H58" s="120"/>
      <c r="I58" s="441"/>
      <c r="J58" s="442"/>
      <c r="K58" s="442"/>
      <c r="L58" s="443"/>
      <c r="M58" s="441"/>
      <c r="N58" s="443"/>
      <c r="O58" s="148"/>
      <c r="P58" s="148"/>
      <c r="Q58" s="441"/>
      <c r="R58" s="441"/>
      <c r="S58" s="441"/>
      <c r="T58" s="441"/>
      <c r="U58" s="444"/>
      <c r="V58" s="437"/>
    </row>
    <row r="59" spans="1:23" x14ac:dyDescent="0.35">
      <c r="A59" s="1390"/>
      <c r="B59" s="770">
        <v>2</v>
      </c>
      <c r="C59" s="118"/>
      <c r="D59" s="112"/>
      <c r="E59" s="112"/>
      <c r="F59" s="118"/>
      <c r="G59" s="445"/>
      <c r="H59" s="118"/>
      <c r="I59" s="428"/>
      <c r="J59" s="446"/>
      <c r="K59" s="446"/>
      <c r="L59" s="447"/>
      <c r="M59" s="428"/>
      <c r="N59" s="447"/>
      <c r="O59" s="139"/>
      <c r="P59" s="139"/>
      <c r="Q59" s="428"/>
      <c r="R59" s="428" t="s">
        <v>330</v>
      </c>
      <c r="S59" s="428"/>
      <c r="T59" s="428"/>
      <c r="U59" s="448"/>
      <c r="V59" s="437"/>
    </row>
    <row r="60" spans="1:23" x14ac:dyDescent="0.35">
      <c r="A60" s="1390"/>
      <c r="B60" s="770">
        <v>3</v>
      </c>
      <c r="C60" s="118"/>
      <c r="D60" s="112"/>
      <c r="E60" s="112"/>
      <c r="F60" s="118"/>
      <c r="G60" s="445"/>
      <c r="H60" s="118"/>
      <c r="I60" s="428"/>
      <c r="J60" s="446"/>
      <c r="K60" s="446"/>
      <c r="L60" s="447"/>
      <c r="M60" s="428"/>
      <c r="N60" s="447"/>
      <c r="O60" s="139"/>
      <c r="P60" s="139"/>
      <c r="Q60" s="428"/>
      <c r="R60" s="428"/>
      <c r="S60" s="428"/>
      <c r="T60" s="428"/>
      <c r="U60" s="448"/>
      <c r="V60" s="437"/>
    </row>
    <row r="61" spans="1:23" x14ac:dyDescent="0.35">
      <c r="A61" s="1390"/>
      <c r="B61" s="770">
        <v>4</v>
      </c>
      <c r="C61" s="118"/>
      <c r="D61" s="112"/>
      <c r="E61" s="112"/>
      <c r="F61" s="118"/>
      <c r="G61" s="445"/>
      <c r="H61" s="118"/>
      <c r="I61" s="428"/>
      <c r="J61" s="446"/>
      <c r="K61" s="446"/>
      <c r="L61" s="447"/>
      <c r="M61" s="428"/>
      <c r="N61" s="447"/>
      <c r="O61" s="139"/>
      <c r="P61" s="139"/>
      <c r="Q61" s="428"/>
      <c r="R61" s="428"/>
      <c r="S61" s="428"/>
      <c r="T61" s="428"/>
      <c r="U61" s="448"/>
      <c r="V61" s="437"/>
    </row>
    <row r="62" spans="1:23" x14ac:dyDescent="0.35">
      <c r="A62" s="1390"/>
      <c r="B62" s="770">
        <v>5</v>
      </c>
      <c r="C62" s="118"/>
      <c r="D62" s="112"/>
      <c r="E62" s="112"/>
      <c r="F62" s="118"/>
      <c r="G62" s="445"/>
      <c r="H62" s="118"/>
      <c r="I62" s="428"/>
      <c r="J62" s="446"/>
      <c r="K62" s="446"/>
      <c r="L62" s="447"/>
      <c r="M62" s="428"/>
      <c r="N62" s="447"/>
      <c r="O62" s="139"/>
      <c r="P62" s="139"/>
      <c r="Q62" s="428"/>
      <c r="R62" s="428"/>
      <c r="S62" s="428"/>
      <c r="T62" s="428"/>
      <c r="U62" s="448"/>
      <c r="V62" s="437"/>
    </row>
    <row r="63" spans="1:23" x14ac:dyDescent="0.35">
      <c r="A63" s="1390"/>
      <c r="B63" s="770">
        <v>6</v>
      </c>
      <c r="C63" s="118"/>
      <c r="D63" s="112"/>
      <c r="E63" s="112"/>
      <c r="F63" s="118"/>
      <c r="G63" s="445"/>
      <c r="H63" s="118"/>
      <c r="I63" s="428"/>
      <c r="J63" s="446"/>
      <c r="K63" s="446"/>
      <c r="L63" s="447"/>
      <c r="M63" s="428"/>
      <c r="N63" s="447"/>
      <c r="O63" s="139"/>
      <c r="P63" s="139"/>
      <c r="Q63" s="428"/>
      <c r="R63" s="428"/>
      <c r="S63" s="428"/>
      <c r="T63" s="428"/>
      <c r="U63" s="448"/>
      <c r="V63" s="437"/>
    </row>
    <row r="64" spans="1:23" x14ac:dyDescent="0.35">
      <c r="A64" s="1390"/>
      <c r="B64" s="770">
        <v>7</v>
      </c>
      <c r="C64" s="118"/>
      <c r="D64" s="112"/>
      <c r="E64" s="112"/>
      <c r="F64" s="118"/>
      <c r="G64" s="445"/>
      <c r="H64" s="118"/>
      <c r="I64" s="428"/>
      <c r="J64" s="446"/>
      <c r="K64" s="446"/>
      <c r="L64" s="447"/>
      <c r="M64" s="428"/>
      <c r="N64" s="447"/>
      <c r="O64" s="139"/>
      <c r="P64" s="139"/>
      <c r="Q64" s="428"/>
      <c r="R64" s="428"/>
      <c r="S64" s="428"/>
      <c r="T64" s="428"/>
      <c r="U64" s="448"/>
      <c r="V64" s="437"/>
    </row>
    <row r="65" spans="1:23" x14ac:dyDescent="0.35">
      <c r="A65" s="1390"/>
      <c r="B65" s="770">
        <v>8</v>
      </c>
      <c r="C65" s="118"/>
      <c r="D65" s="112"/>
      <c r="E65" s="112"/>
      <c r="F65" s="118"/>
      <c r="G65" s="445"/>
      <c r="H65" s="118"/>
      <c r="I65" s="428"/>
      <c r="J65" s="446"/>
      <c r="K65" s="446"/>
      <c r="L65" s="447"/>
      <c r="M65" s="428"/>
      <c r="N65" s="447"/>
      <c r="O65" s="139"/>
      <c r="P65" s="139"/>
      <c r="Q65" s="428"/>
      <c r="R65" s="428"/>
      <c r="S65" s="428"/>
      <c r="T65" s="428"/>
      <c r="U65" s="448"/>
      <c r="V65" s="437"/>
    </row>
    <row r="66" spans="1:23" x14ac:dyDescent="0.35">
      <c r="A66" s="1390"/>
      <c r="B66" s="770">
        <v>9</v>
      </c>
      <c r="C66" s="118"/>
      <c r="D66" s="112"/>
      <c r="E66" s="112"/>
      <c r="F66" s="118"/>
      <c r="G66" s="445"/>
      <c r="H66" s="118"/>
      <c r="I66" s="428"/>
      <c r="J66" s="446"/>
      <c r="K66" s="446"/>
      <c r="L66" s="447"/>
      <c r="M66" s="428"/>
      <c r="N66" s="447"/>
      <c r="O66" s="139"/>
      <c r="P66" s="139"/>
      <c r="Q66" s="428"/>
      <c r="R66" s="428"/>
      <c r="S66" s="428"/>
      <c r="T66" s="428"/>
      <c r="U66" s="448"/>
      <c r="V66" s="437"/>
    </row>
    <row r="67" spans="1:23" ht="15" thickBot="1" x14ac:dyDescent="0.4">
      <c r="A67" s="1391"/>
      <c r="B67" s="771">
        <v>10</v>
      </c>
      <c r="C67" s="132"/>
      <c r="D67" s="131"/>
      <c r="E67" s="131"/>
      <c r="F67" s="132"/>
      <c r="G67" s="449"/>
      <c r="H67" s="132"/>
      <c r="I67" s="450"/>
      <c r="J67" s="451"/>
      <c r="K67" s="451"/>
      <c r="L67" s="452"/>
      <c r="M67" s="450"/>
      <c r="N67" s="452"/>
      <c r="O67" s="140"/>
      <c r="P67" s="140"/>
      <c r="Q67" s="450"/>
      <c r="R67" s="450"/>
      <c r="S67" s="450"/>
      <c r="T67" s="450"/>
      <c r="U67" s="453"/>
      <c r="V67" s="437"/>
    </row>
    <row r="68" spans="1:23" ht="25" thickBot="1" x14ac:dyDescent="0.4">
      <c r="A68" s="564"/>
      <c r="C68" s="565"/>
      <c r="D68" s="566"/>
      <c r="E68" s="424" t="s">
        <v>331</v>
      </c>
      <c r="F68" s="425">
        <f>COUNTA(F58:F67)</f>
        <v>0</v>
      </c>
      <c r="G68" s="426">
        <f>COUNTA(G58:G67)</f>
        <v>0</v>
      </c>
      <c r="H68" s="565"/>
      <c r="I68" s="431"/>
      <c r="J68" s="567"/>
      <c r="K68" s="567"/>
      <c r="L68" s="568"/>
      <c r="M68" s="1354" t="s">
        <v>563</v>
      </c>
      <c r="N68" s="1355"/>
      <c r="O68" s="747">
        <f>SUM(O58:O67)</f>
        <v>0</v>
      </c>
      <c r="P68" s="748">
        <f>SUM(P58:P67)</f>
        <v>0</v>
      </c>
      <c r="Q68" s="431"/>
      <c r="S68" s="113"/>
      <c r="T68" s="117"/>
      <c r="U68" s="531"/>
      <c r="V68" s="455"/>
    </row>
    <row r="69" spans="1:23" ht="15" thickBot="1" x14ac:dyDescent="0.4">
      <c r="A69" s="456"/>
      <c r="B69" s="457"/>
      <c r="C69" s="407"/>
      <c r="D69" s="407"/>
      <c r="E69" s="407"/>
      <c r="F69" s="457"/>
      <c r="G69" s="407"/>
      <c r="H69" s="407"/>
      <c r="I69" s="457"/>
      <c r="J69" s="457"/>
      <c r="K69" s="457"/>
      <c r="L69" s="407"/>
      <c r="M69" s="407"/>
      <c r="N69" s="407"/>
      <c r="O69" s="407"/>
      <c r="P69" s="407"/>
      <c r="Q69" s="407"/>
      <c r="R69" s="407"/>
      <c r="S69" s="407"/>
      <c r="T69" s="458"/>
      <c r="U69" s="407"/>
      <c r="V69" s="459"/>
    </row>
    <row r="70" spans="1:23" ht="15" thickBot="1" x14ac:dyDescent="0.4">
      <c r="A70" s="432"/>
      <c r="B70" s="433"/>
      <c r="C70" s="434"/>
      <c r="D70" s="434"/>
      <c r="E70" s="434"/>
      <c r="F70" s="433"/>
      <c r="G70" s="434"/>
      <c r="H70" s="434"/>
      <c r="I70" s="433"/>
      <c r="J70" s="433"/>
      <c r="K70" s="433"/>
      <c r="L70" s="434"/>
      <c r="M70" s="434"/>
      <c r="N70" s="434"/>
      <c r="O70" s="434"/>
      <c r="P70" s="434"/>
      <c r="Q70" s="434"/>
      <c r="R70" s="434"/>
      <c r="S70" s="434"/>
      <c r="T70" s="434"/>
      <c r="U70" s="434"/>
      <c r="V70" s="435"/>
    </row>
    <row r="71" spans="1:23" ht="36" customHeight="1" thickBot="1" x14ac:dyDescent="0.4">
      <c r="A71" s="761" t="s">
        <v>9</v>
      </c>
      <c r="B71" s="1317" t="s">
        <v>687</v>
      </c>
      <c r="C71" s="1318"/>
      <c r="E71" s="1387" t="s">
        <v>294</v>
      </c>
      <c r="F71" s="1388"/>
      <c r="G71" s="1315">
        <f>VLOOKUP(B71,'EXTRAUrbano.Piano inv. forn '!$D$91:$AB$126,3,FALSE)</f>
        <v>0</v>
      </c>
      <c r="H71" s="1316"/>
      <c r="I71" s="104"/>
      <c r="J71" s="1387" t="s">
        <v>295</v>
      </c>
      <c r="K71" s="1389"/>
      <c r="L71" s="1388"/>
      <c r="M71" s="1315">
        <f>VLOOKUP(B71,'EXTRAUrbano.Piano inv. forn '!$D$91:$AB$126,4,FALSE)</f>
        <v>0</v>
      </c>
      <c r="N71" s="1316"/>
      <c r="P71" s="772" t="s">
        <v>296</v>
      </c>
      <c r="Q71" s="436"/>
      <c r="S71" s="774" t="s">
        <v>297</v>
      </c>
      <c r="T71" s="1171"/>
      <c r="U71" s="1173"/>
      <c r="V71" s="437"/>
    </row>
    <row r="72" spans="1:23" ht="13.5" customHeight="1" thickBot="1" x14ac:dyDescent="0.4">
      <c r="A72" s="133"/>
      <c r="B72" s="114"/>
      <c r="C72" s="114"/>
      <c r="E72" s="115"/>
      <c r="F72" s="115"/>
      <c r="G72" s="116"/>
      <c r="H72" s="116"/>
      <c r="I72" s="104"/>
      <c r="J72" s="115"/>
      <c r="K72" s="115"/>
      <c r="L72" s="115"/>
      <c r="M72" s="116"/>
      <c r="N72" s="116"/>
      <c r="P72" s="117"/>
      <c r="S72" s="113"/>
      <c r="T72" s="431"/>
      <c r="V72" s="134"/>
      <c r="W72" s="431"/>
    </row>
    <row r="73" spans="1:23" ht="33.75" customHeight="1" thickBot="1" x14ac:dyDescent="0.4">
      <c r="A73" s="1381" t="s">
        <v>298</v>
      </c>
      <c r="B73" s="1382"/>
      <c r="C73" s="1382"/>
      <c r="D73" s="1383"/>
      <c r="E73" s="1346">
        <f>VLOOKUP(B71,'EXTRAUrbano.Piano inv. forn '!$D$91:$AB$126,17,FALSE)</f>
        <v>0</v>
      </c>
      <c r="F73" s="1347"/>
      <c r="G73" s="1347"/>
      <c r="H73" s="1348"/>
      <c r="I73" s="104"/>
      <c r="J73" s="1381" t="s">
        <v>53</v>
      </c>
      <c r="K73" s="1384"/>
      <c r="L73" s="1382"/>
      <c r="M73" s="1346">
        <f>VLOOKUP(B71,'EXTRAUrbano.Piano inv. forn '!$D$91:$AB$126,19,FALSE)</f>
        <v>0</v>
      </c>
      <c r="N73" s="1348"/>
      <c r="O73" s="130"/>
      <c r="P73" s="773" t="s">
        <v>299</v>
      </c>
      <c r="Q73" s="135">
        <f>M73+E73</f>
        <v>0</v>
      </c>
      <c r="S73" s="774" t="s">
        <v>300</v>
      </c>
      <c r="T73" s="1171"/>
      <c r="U73" s="1173"/>
      <c r="V73" s="134"/>
      <c r="W73" s="431"/>
    </row>
    <row r="74" spans="1:23" ht="33.75" customHeight="1" thickBot="1" x14ac:dyDescent="0.4">
      <c r="A74" s="136"/>
      <c r="B74" s="137"/>
      <c r="C74" s="137"/>
      <c r="D74" s="137"/>
      <c r="E74" s="138"/>
      <c r="F74" s="138"/>
      <c r="G74" s="138"/>
      <c r="H74" s="138"/>
      <c r="I74" s="104"/>
      <c r="J74" s="115"/>
      <c r="K74" s="115"/>
      <c r="L74" s="115"/>
      <c r="M74" s="138"/>
      <c r="N74" s="138"/>
      <c r="O74" s="130"/>
      <c r="P74" s="113"/>
      <c r="Q74" s="130"/>
      <c r="S74" s="113"/>
      <c r="T74" s="114"/>
      <c r="U74" s="114"/>
      <c r="V74" s="134"/>
      <c r="W74" s="431"/>
    </row>
    <row r="75" spans="1:23" s="166" customFormat="1" ht="72" customHeight="1" x14ac:dyDescent="0.35">
      <c r="A75" s="1369" t="s">
        <v>301</v>
      </c>
      <c r="B75" s="1371" t="s">
        <v>302</v>
      </c>
      <c r="C75" s="1371" t="s">
        <v>303</v>
      </c>
      <c r="D75" s="764" t="s">
        <v>304</v>
      </c>
      <c r="E75" s="762" t="s">
        <v>305</v>
      </c>
      <c r="F75" s="764" t="s">
        <v>306</v>
      </c>
      <c r="G75" s="764" t="s">
        <v>307</v>
      </c>
      <c r="H75" s="765" t="s">
        <v>268</v>
      </c>
      <c r="I75" s="765" t="s">
        <v>308</v>
      </c>
      <c r="J75" s="765" t="s">
        <v>309</v>
      </c>
      <c r="K75" s="765" t="s">
        <v>818</v>
      </c>
      <c r="L75" s="765" t="s">
        <v>310</v>
      </c>
      <c r="M75" s="765" t="s">
        <v>311</v>
      </c>
      <c r="N75" s="765" t="s">
        <v>312</v>
      </c>
      <c r="O75" s="765" t="s">
        <v>313</v>
      </c>
      <c r="P75" s="765" t="s">
        <v>314</v>
      </c>
      <c r="Q75" s="765" t="s">
        <v>315</v>
      </c>
      <c r="R75" s="765" t="s">
        <v>316</v>
      </c>
      <c r="S75" s="765" t="s">
        <v>317</v>
      </c>
      <c r="T75" s="765" t="s">
        <v>819</v>
      </c>
      <c r="U75" s="766" t="s">
        <v>319</v>
      </c>
      <c r="V75" s="438"/>
    </row>
    <row r="76" spans="1:23" s="166" customFormat="1" ht="36.5" thickBot="1" x14ac:dyDescent="0.4">
      <c r="A76" s="1385"/>
      <c r="B76" s="1386"/>
      <c r="C76" s="1386"/>
      <c r="D76" s="763" t="s">
        <v>320</v>
      </c>
      <c r="E76" s="763" t="s">
        <v>333</v>
      </c>
      <c r="F76" s="763" t="s">
        <v>322</v>
      </c>
      <c r="G76" s="763" t="s">
        <v>322</v>
      </c>
      <c r="H76" s="763" t="s">
        <v>824</v>
      </c>
      <c r="I76" s="763" t="s">
        <v>334</v>
      </c>
      <c r="J76" s="763" t="s">
        <v>323</v>
      </c>
      <c r="K76" s="763" t="s">
        <v>324</v>
      </c>
      <c r="L76" s="763" t="s">
        <v>324</v>
      </c>
      <c r="M76" s="763" t="s">
        <v>325</v>
      </c>
      <c r="N76" s="763" t="s">
        <v>324</v>
      </c>
      <c r="O76" s="763" t="s">
        <v>326</v>
      </c>
      <c r="P76" s="763" t="s">
        <v>820</v>
      </c>
      <c r="Q76" s="763" t="s">
        <v>327</v>
      </c>
      <c r="R76" s="763" t="s">
        <v>328</v>
      </c>
      <c r="S76" s="763" t="s">
        <v>329</v>
      </c>
      <c r="T76" s="763" t="s">
        <v>329</v>
      </c>
      <c r="U76" s="768"/>
      <c r="V76" s="438"/>
    </row>
    <row r="77" spans="1:23" ht="15" customHeight="1" x14ac:dyDescent="0.35">
      <c r="A77" s="1390" t="str">
        <f>B71</f>
        <v>Extra-urb.ibr_m.4</v>
      </c>
      <c r="B77" s="769">
        <v>1</v>
      </c>
      <c r="C77" s="185"/>
      <c r="D77" s="119"/>
      <c r="E77" s="119"/>
      <c r="F77" s="185"/>
      <c r="G77" s="440"/>
      <c r="H77" s="120"/>
      <c r="I77" s="441"/>
      <c r="J77" s="442"/>
      <c r="K77" s="442"/>
      <c r="L77" s="443"/>
      <c r="M77" s="441"/>
      <c r="N77" s="443"/>
      <c r="O77" s="148"/>
      <c r="P77" s="148"/>
      <c r="Q77" s="441"/>
      <c r="R77" s="441"/>
      <c r="S77" s="441"/>
      <c r="T77" s="441"/>
      <c r="U77" s="444"/>
      <c r="V77" s="437"/>
    </row>
    <row r="78" spans="1:23" x14ac:dyDescent="0.35">
      <c r="A78" s="1390"/>
      <c r="B78" s="770">
        <v>2</v>
      </c>
      <c r="C78" s="118"/>
      <c r="D78" s="112"/>
      <c r="E78" s="112"/>
      <c r="F78" s="118"/>
      <c r="G78" s="445"/>
      <c r="H78" s="118"/>
      <c r="I78" s="428"/>
      <c r="J78" s="446"/>
      <c r="K78" s="446"/>
      <c r="L78" s="447"/>
      <c r="M78" s="428"/>
      <c r="N78" s="447"/>
      <c r="O78" s="139"/>
      <c r="P78" s="139"/>
      <c r="Q78" s="428"/>
      <c r="R78" s="428" t="s">
        <v>330</v>
      </c>
      <c r="S78" s="428"/>
      <c r="T78" s="428"/>
      <c r="U78" s="448"/>
      <c r="V78" s="437"/>
    </row>
    <row r="79" spans="1:23" x14ac:dyDescent="0.35">
      <c r="A79" s="1390"/>
      <c r="B79" s="770">
        <v>3</v>
      </c>
      <c r="C79" s="118"/>
      <c r="D79" s="112"/>
      <c r="E79" s="112"/>
      <c r="F79" s="118"/>
      <c r="G79" s="445"/>
      <c r="H79" s="118"/>
      <c r="I79" s="428"/>
      <c r="J79" s="446"/>
      <c r="K79" s="446"/>
      <c r="L79" s="447"/>
      <c r="M79" s="428"/>
      <c r="N79" s="447"/>
      <c r="O79" s="139"/>
      <c r="P79" s="139"/>
      <c r="Q79" s="428"/>
      <c r="R79" s="428"/>
      <c r="S79" s="428"/>
      <c r="T79" s="428"/>
      <c r="U79" s="448"/>
      <c r="V79" s="437"/>
    </row>
    <row r="80" spans="1:23" x14ac:dyDescent="0.35">
      <c r="A80" s="1390"/>
      <c r="B80" s="770">
        <v>4</v>
      </c>
      <c r="C80" s="118"/>
      <c r="D80" s="112"/>
      <c r="E80" s="112"/>
      <c r="F80" s="118"/>
      <c r="G80" s="445"/>
      <c r="H80" s="118"/>
      <c r="I80" s="428"/>
      <c r="J80" s="446"/>
      <c r="K80" s="446"/>
      <c r="L80" s="447"/>
      <c r="M80" s="428"/>
      <c r="N80" s="447"/>
      <c r="O80" s="139"/>
      <c r="P80" s="139"/>
      <c r="Q80" s="428"/>
      <c r="R80" s="428"/>
      <c r="S80" s="428"/>
      <c r="T80" s="428"/>
      <c r="U80" s="448"/>
      <c r="V80" s="437"/>
    </row>
    <row r="81" spans="1:23" x14ac:dyDescent="0.35">
      <c r="A81" s="1390"/>
      <c r="B81" s="770">
        <v>5</v>
      </c>
      <c r="C81" s="118"/>
      <c r="D81" s="112"/>
      <c r="E81" s="112"/>
      <c r="F81" s="118"/>
      <c r="G81" s="445"/>
      <c r="H81" s="118"/>
      <c r="I81" s="428"/>
      <c r="J81" s="446"/>
      <c r="K81" s="446"/>
      <c r="L81" s="447"/>
      <c r="M81" s="428"/>
      <c r="N81" s="447"/>
      <c r="O81" s="139"/>
      <c r="P81" s="139"/>
      <c r="Q81" s="428"/>
      <c r="R81" s="428"/>
      <c r="S81" s="428"/>
      <c r="T81" s="428"/>
      <c r="U81" s="448"/>
      <c r="V81" s="437"/>
    </row>
    <row r="82" spans="1:23" x14ac:dyDescent="0.35">
      <c r="A82" s="1390"/>
      <c r="B82" s="770">
        <v>6</v>
      </c>
      <c r="C82" s="118"/>
      <c r="D82" s="112"/>
      <c r="E82" s="112"/>
      <c r="F82" s="118"/>
      <c r="G82" s="445"/>
      <c r="H82" s="118"/>
      <c r="I82" s="428"/>
      <c r="J82" s="446"/>
      <c r="K82" s="446"/>
      <c r="L82" s="447"/>
      <c r="M82" s="428"/>
      <c r="N82" s="447"/>
      <c r="O82" s="139"/>
      <c r="P82" s="139"/>
      <c r="Q82" s="428"/>
      <c r="R82" s="428"/>
      <c r="S82" s="428"/>
      <c r="T82" s="428"/>
      <c r="U82" s="448"/>
      <c r="V82" s="437"/>
    </row>
    <row r="83" spans="1:23" x14ac:dyDescent="0.35">
      <c r="A83" s="1390"/>
      <c r="B83" s="770">
        <v>7</v>
      </c>
      <c r="C83" s="118"/>
      <c r="D83" s="112"/>
      <c r="E83" s="112"/>
      <c r="F83" s="118"/>
      <c r="G83" s="445"/>
      <c r="H83" s="118"/>
      <c r="I83" s="428"/>
      <c r="J83" s="446"/>
      <c r="K83" s="446"/>
      <c r="L83" s="447"/>
      <c r="M83" s="428"/>
      <c r="N83" s="447"/>
      <c r="O83" s="139"/>
      <c r="P83" s="139"/>
      <c r="Q83" s="428"/>
      <c r="R83" s="428"/>
      <c r="S83" s="428"/>
      <c r="T83" s="428"/>
      <c r="U83" s="448"/>
      <c r="V83" s="437"/>
    </row>
    <row r="84" spans="1:23" x14ac:dyDescent="0.35">
      <c r="A84" s="1390"/>
      <c r="B84" s="770">
        <v>8</v>
      </c>
      <c r="C84" s="118"/>
      <c r="D84" s="112"/>
      <c r="E84" s="112"/>
      <c r="F84" s="118"/>
      <c r="G84" s="445"/>
      <c r="H84" s="118"/>
      <c r="I84" s="428"/>
      <c r="J84" s="446"/>
      <c r="K84" s="446"/>
      <c r="L84" s="447"/>
      <c r="M84" s="428"/>
      <c r="N84" s="447"/>
      <c r="O84" s="139"/>
      <c r="P84" s="139"/>
      <c r="Q84" s="428"/>
      <c r="R84" s="428"/>
      <c r="S84" s="428"/>
      <c r="T84" s="428"/>
      <c r="U84" s="448"/>
      <c r="V84" s="437"/>
    </row>
    <row r="85" spans="1:23" x14ac:dyDescent="0.35">
      <c r="A85" s="1390"/>
      <c r="B85" s="770">
        <v>9</v>
      </c>
      <c r="C85" s="118"/>
      <c r="D85" s="112"/>
      <c r="E85" s="112"/>
      <c r="F85" s="118"/>
      <c r="G85" s="445"/>
      <c r="H85" s="118"/>
      <c r="I85" s="428"/>
      <c r="J85" s="446"/>
      <c r="K85" s="446"/>
      <c r="L85" s="447"/>
      <c r="M85" s="428"/>
      <c r="N85" s="447"/>
      <c r="O85" s="139"/>
      <c r="P85" s="139"/>
      <c r="Q85" s="428"/>
      <c r="R85" s="428"/>
      <c r="S85" s="428"/>
      <c r="T85" s="428"/>
      <c r="U85" s="448"/>
      <c r="V85" s="437"/>
    </row>
    <row r="86" spans="1:23" ht="15" thickBot="1" x14ac:dyDescent="0.4">
      <c r="A86" s="1391"/>
      <c r="B86" s="771">
        <v>10</v>
      </c>
      <c r="C86" s="132"/>
      <c r="D86" s="131"/>
      <c r="E86" s="131"/>
      <c r="F86" s="132"/>
      <c r="G86" s="449"/>
      <c r="H86" s="132"/>
      <c r="I86" s="450"/>
      <c r="J86" s="451"/>
      <c r="K86" s="451"/>
      <c r="L86" s="452"/>
      <c r="M86" s="450"/>
      <c r="N86" s="452"/>
      <c r="O86" s="140"/>
      <c r="P86" s="140"/>
      <c r="Q86" s="450"/>
      <c r="R86" s="450"/>
      <c r="S86" s="450"/>
      <c r="T86" s="450"/>
      <c r="U86" s="453"/>
      <c r="V86" s="437"/>
    </row>
    <row r="87" spans="1:23" ht="25" thickBot="1" x14ac:dyDescent="0.4">
      <c r="A87" s="564"/>
      <c r="C87" s="565"/>
      <c r="D87" s="566"/>
      <c r="E87" s="424" t="s">
        <v>331</v>
      </c>
      <c r="F87" s="425">
        <f>COUNTA(F77:F86)</f>
        <v>0</v>
      </c>
      <c r="G87" s="426">
        <f>COUNTA(G77:G86)</f>
        <v>0</v>
      </c>
      <c r="H87" s="565"/>
      <c r="I87" s="431"/>
      <c r="J87" s="567"/>
      <c r="K87" s="567"/>
      <c r="L87" s="568"/>
      <c r="M87" s="1354" t="s">
        <v>563</v>
      </c>
      <c r="N87" s="1355"/>
      <c r="O87" s="747">
        <f>SUM(O77:O86)</f>
        <v>0</v>
      </c>
      <c r="P87" s="748">
        <f>SUM(P77:P86)</f>
        <v>0</v>
      </c>
      <c r="Q87" s="431"/>
      <c r="S87" s="113"/>
      <c r="T87" s="117"/>
      <c r="U87" s="531"/>
      <c r="V87" s="455"/>
    </row>
    <row r="88" spans="1:23" ht="15" thickBot="1" x14ac:dyDescent="0.4">
      <c r="A88" s="456"/>
      <c r="B88" s="457"/>
      <c r="C88" s="407"/>
      <c r="D88" s="407"/>
      <c r="E88" s="407"/>
      <c r="F88" s="457"/>
      <c r="G88" s="407"/>
      <c r="H88" s="407"/>
      <c r="I88" s="457"/>
      <c r="J88" s="457"/>
      <c r="K88" s="457"/>
      <c r="L88" s="407"/>
      <c r="M88" s="407"/>
      <c r="N88" s="407"/>
      <c r="O88" s="407"/>
      <c r="P88" s="407"/>
      <c r="Q88" s="407"/>
      <c r="R88" s="407"/>
      <c r="S88" s="407"/>
      <c r="T88" s="458"/>
      <c r="U88" s="407"/>
      <c r="V88" s="459"/>
    </row>
    <row r="89" spans="1:23" ht="15" thickBot="1" x14ac:dyDescent="0.4">
      <c r="A89" s="432"/>
      <c r="B89" s="433"/>
      <c r="C89" s="434"/>
      <c r="D89" s="434"/>
      <c r="E89" s="434"/>
      <c r="F89" s="433"/>
      <c r="G89" s="434"/>
      <c r="H89" s="434"/>
      <c r="I89" s="433"/>
      <c r="J89" s="433"/>
      <c r="K89" s="433"/>
      <c r="L89" s="434"/>
      <c r="M89" s="434"/>
      <c r="N89" s="434"/>
      <c r="O89" s="434"/>
      <c r="P89" s="434"/>
      <c r="Q89" s="434"/>
      <c r="R89" s="434"/>
      <c r="S89" s="434"/>
      <c r="T89" s="434"/>
      <c r="U89" s="434"/>
      <c r="V89" s="435"/>
    </row>
    <row r="90" spans="1:23" ht="36" customHeight="1" thickBot="1" x14ac:dyDescent="0.4">
      <c r="A90" s="761" t="s">
        <v>9</v>
      </c>
      <c r="B90" s="1317" t="s">
        <v>687</v>
      </c>
      <c r="C90" s="1318"/>
      <c r="E90" s="1387" t="s">
        <v>294</v>
      </c>
      <c r="F90" s="1388"/>
      <c r="G90" s="1315">
        <f>VLOOKUP(B90,'EXTRAUrbano.Piano inv. forn '!$D$91:$AB$126,3,FALSE)</f>
        <v>0</v>
      </c>
      <c r="H90" s="1316"/>
      <c r="I90" s="104"/>
      <c r="J90" s="1387" t="s">
        <v>295</v>
      </c>
      <c r="K90" s="1389"/>
      <c r="L90" s="1388"/>
      <c r="M90" s="1315">
        <f>VLOOKUP(B90,'EXTRAUrbano.Piano inv. forn '!$D$91:$AB$126,4,FALSE)</f>
        <v>0</v>
      </c>
      <c r="N90" s="1316"/>
      <c r="P90" s="772" t="s">
        <v>296</v>
      </c>
      <c r="Q90" s="436"/>
      <c r="S90" s="774" t="s">
        <v>297</v>
      </c>
      <c r="T90" s="1171"/>
      <c r="U90" s="1173"/>
      <c r="V90" s="437"/>
    </row>
    <row r="91" spans="1:23" ht="13.5" customHeight="1" thickBot="1" x14ac:dyDescent="0.4">
      <c r="A91" s="133"/>
      <c r="B91" s="114"/>
      <c r="C91" s="114"/>
      <c r="E91" s="115"/>
      <c r="F91" s="115"/>
      <c r="G91" s="116"/>
      <c r="H91" s="116"/>
      <c r="I91" s="104"/>
      <c r="J91" s="115"/>
      <c r="K91" s="115"/>
      <c r="L91" s="115"/>
      <c r="M91" s="116"/>
      <c r="N91" s="116"/>
      <c r="P91" s="117"/>
      <c r="S91" s="113"/>
      <c r="T91" s="431"/>
      <c r="V91" s="134"/>
      <c r="W91" s="431"/>
    </row>
    <row r="92" spans="1:23" ht="33.75" customHeight="1" thickBot="1" x14ac:dyDescent="0.4">
      <c r="A92" s="1381" t="s">
        <v>298</v>
      </c>
      <c r="B92" s="1382"/>
      <c r="C92" s="1382"/>
      <c r="D92" s="1383"/>
      <c r="E92" s="1346">
        <f>VLOOKUP(B90,'EXTRAUrbano.Piano inv. forn '!$D$91:$AB$126,17,FALSE)</f>
        <v>0</v>
      </c>
      <c r="F92" s="1347"/>
      <c r="G92" s="1347"/>
      <c r="H92" s="1348"/>
      <c r="I92" s="104"/>
      <c r="J92" s="1381" t="s">
        <v>53</v>
      </c>
      <c r="K92" s="1384"/>
      <c r="L92" s="1382"/>
      <c r="M92" s="1346">
        <f>VLOOKUP(B90,'EXTRAUrbano.Piano inv. forn '!$D$91:$AB$126,19,FALSE)</f>
        <v>0</v>
      </c>
      <c r="N92" s="1348"/>
      <c r="O92" s="130"/>
      <c r="P92" s="773" t="s">
        <v>299</v>
      </c>
      <c r="Q92" s="135">
        <f>M92+E92</f>
        <v>0</v>
      </c>
      <c r="S92" s="774" t="s">
        <v>300</v>
      </c>
      <c r="T92" s="1171"/>
      <c r="U92" s="1173"/>
      <c r="V92" s="134"/>
      <c r="W92" s="431"/>
    </row>
    <row r="93" spans="1:23" ht="33.75" customHeight="1" thickBot="1" x14ac:dyDescent="0.4">
      <c r="A93" s="136"/>
      <c r="B93" s="137"/>
      <c r="C93" s="137"/>
      <c r="D93" s="137"/>
      <c r="E93" s="138"/>
      <c r="F93" s="138"/>
      <c r="G93" s="138"/>
      <c r="H93" s="138"/>
      <c r="I93" s="104"/>
      <c r="J93" s="115"/>
      <c r="K93" s="115"/>
      <c r="L93" s="115"/>
      <c r="M93" s="138"/>
      <c r="N93" s="138"/>
      <c r="O93" s="130"/>
      <c r="P93" s="113"/>
      <c r="Q93" s="130"/>
      <c r="S93" s="113"/>
      <c r="T93" s="114"/>
      <c r="U93" s="114"/>
      <c r="V93" s="134"/>
      <c r="W93" s="431"/>
    </row>
    <row r="94" spans="1:23" s="166" customFormat="1" ht="72" customHeight="1" x14ac:dyDescent="0.35">
      <c r="A94" s="1369" t="s">
        <v>301</v>
      </c>
      <c r="B94" s="1371" t="s">
        <v>302</v>
      </c>
      <c r="C94" s="1371" t="s">
        <v>303</v>
      </c>
      <c r="D94" s="764" t="s">
        <v>304</v>
      </c>
      <c r="E94" s="762" t="s">
        <v>305</v>
      </c>
      <c r="F94" s="764" t="s">
        <v>306</v>
      </c>
      <c r="G94" s="764" t="s">
        <v>307</v>
      </c>
      <c r="H94" s="765" t="s">
        <v>268</v>
      </c>
      <c r="I94" s="765" t="s">
        <v>308</v>
      </c>
      <c r="J94" s="765" t="s">
        <v>309</v>
      </c>
      <c r="K94" s="765" t="s">
        <v>818</v>
      </c>
      <c r="L94" s="765" t="s">
        <v>310</v>
      </c>
      <c r="M94" s="765" t="s">
        <v>311</v>
      </c>
      <c r="N94" s="765" t="s">
        <v>312</v>
      </c>
      <c r="O94" s="765" t="s">
        <v>313</v>
      </c>
      <c r="P94" s="765" t="s">
        <v>314</v>
      </c>
      <c r="Q94" s="765" t="s">
        <v>315</v>
      </c>
      <c r="R94" s="765" t="s">
        <v>316</v>
      </c>
      <c r="S94" s="765" t="s">
        <v>317</v>
      </c>
      <c r="T94" s="765" t="s">
        <v>819</v>
      </c>
      <c r="U94" s="766" t="s">
        <v>319</v>
      </c>
      <c r="V94" s="438"/>
    </row>
    <row r="95" spans="1:23" s="166" customFormat="1" ht="36.5" thickBot="1" x14ac:dyDescent="0.4">
      <c r="A95" s="1385"/>
      <c r="B95" s="1386"/>
      <c r="C95" s="1386"/>
      <c r="D95" s="763" t="s">
        <v>320</v>
      </c>
      <c r="E95" s="763" t="s">
        <v>333</v>
      </c>
      <c r="F95" s="763" t="s">
        <v>322</v>
      </c>
      <c r="G95" s="763" t="s">
        <v>322</v>
      </c>
      <c r="H95" s="763" t="s">
        <v>824</v>
      </c>
      <c r="I95" s="763" t="s">
        <v>334</v>
      </c>
      <c r="J95" s="763" t="s">
        <v>323</v>
      </c>
      <c r="K95" s="763" t="s">
        <v>324</v>
      </c>
      <c r="L95" s="763" t="s">
        <v>324</v>
      </c>
      <c r="M95" s="763" t="s">
        <v>325</v>
      </c>
      <c r="N95" s="763" t="s">
        <v>324</v>
      </c>
      <c r="O95" s="763" t="s">
        <v>326</v>
      </c>
      <c r="P95" s="763" t="s">
        <v>820</v>
      </c>
      <c r="Q95" s="763" t="s">
        <v>327</v>
      </c>
      <c r="R95" s="763" t="s">
        <v>328</v>
      </c>
      <c r="S95" s="763" t="s">
        <v>329</v>
      </c>
      <c r="T95" s="763" t="s">
        <v>329</v>
      </c>
      <c r="U95" s="768"/>
      <c r="V95" s="438"/>
    </row>
    <row r="96" spans="1:23" ht="15" customHeight="1" x14ac:dyDescent="0.35">
      <c r="A96" s="1390" t="str">
        <f>B90</f>
        <v>Extra-urb.ibr_m.4</v>
      </c>
      <c r="B96" s="769">
        <v>1</v>
      </c>
      <c r="C96" s="185"/>
      <c r="D96" s="119"/>
      <c r="E96" s="119"/>
      <c r="F96" s="185"/>
      <c r="G96" s="440"/>
      <c r="H96" s="120"/>
      <c r="I96" s="441"/>
      <c r="J96" s="442"/>
      <c r="K96" s="442"/>
      <c r="L96" s="443"/>
      <c r="M96" s="441"/>
      <c r="N96" s="443"/>
      <c r="O96" s="148"/>
      <c r="P96" s="148"/>
      <c r="Q96" s="441"/>
      <c r="R96" s="441"/>
      <c r="S96" s="441"/>
      <c r="T96" s="441"/>
      <c r="U96" s="444"/>
      <c r="V96" s="437"/>
    </row>
    <row r="97" spans="1:23" x14ac:dyDescent="0.35">
      <c r="A97" s="1390"/>
      <c r="B97" s="770">
        <v>2</v>
      </c>
      <c r="C97" s="118"/>
      <c r="D97" s="112"/>
      <c r="E97" s="112"/>
      <c r="F97" s="118"/>
      <c r="G97" s="445"/>
      <c r="H97" s="118"/>
      <c r="I97" s="428"/>
      <c r="J97" s="446"/>
      <c r="K97" s="446"/>
      <c r="L97" s="447"/>
      <c r="M97" s="428"/>
      <c r="N97" s="447"/>
      <c r="O97" s="139"/>
      <c r="P97" s="139"/>
      <c r="Q97" s="428"/>
      <c r="R97" s="428" t="s">
        <v>330</v>
      </c>
      <c r="S97" s="428"/>
      <c r="T97" s="428"/>
      <c r="U97" s="448"/>
      <c r="V97" s="437"/>
    </row>
    <row r="98" spans="1:23" x14ac:dyDescent="0.35">
      <c r="A98" s="1390"/>
      <c r="B98" s="770">
        <v>3</v>
      </c>
      <c r="C98" s="118"/>
      <c r="D98" s="112"/>
      <c r="E98" s="112"/>
      <c r="F98" s="118"/>
      <c r="G98" s="445"/>
      <c r="H98" s="118"/>
      <c r="I98" s="428"/>
      <c r="J98" s="446"/>
      <c r="K98" s="446"/>
      <c r="L98" s="447"/>
      <c r="M98" s="428"/>
      <c r="N98" s="447"/>
      <c r="O98" s="139"/>
      <c r="P98" s="139"/>
      <c r="Q98" s="428"/>
      <c r="R98" s="428"/>
      <c r="S98" s="428"/>
      <c r="T98" s="428"/>
      <c r="U98" s="448"/>
      <c r="V98" s="437"/>
    </row>
    <row r="99" spans="1:23" x14ac:dyDescent="0.35">
      <c r="A99" s="1390"/>
      <c r="B99" s="770">
        <v>4</v>
      </c>
      <c r="C99" s="118"/>
      <c r="D99" s="112"/>
      <c r="E99" s="112"/>
      <c r="F99" s="118"/>
      <c r="G99" s="445"/>
      <c r="H99" s="118"/>
      <c r="I99" s="428"/>
      <c r="J99" s="446"/>
      <c r="K99" s="446"/>
      <c r="L99" s="447"/>
      <c r="M99" s="428"/>
      <c r="N99" s="447"/>
      <c r="O99" s="139"/>
      <c r="P99" s="139"/>
      <c r="Q99" s="428"/>
      <c r="R99" s="428"/>
      <c r="S99" s="428"/>
      <c r="T99" s="428"/>
      <c r="U99" s="448"/>
      <c r="V99" s="437"/>
    </row>
    <row r="100" spans="1:23" x14ac:dyDescent="0.35">
      <c r="A100" s="1390"/>
      <c r="B100" s="770">
        <v>5</v>
      </c>
      <c r="C100" s="118"/>
      <c r="D100" s="112"/>
      <c r="E100" s="112"/>
      <c r="F100" s="118"/>
      <c r="G100" s="445"/>
      <c r="H100" s="118"/>
      <c r="I100" s="428"/>
      <c r="J100" s="446"/>
      <c r="K100" s="446"/>
      <c r="L100" s="447"/>
      <c r="M100" s="428"/>
      <c r="N100" s="447"/>
      <c r="O100" s="139"/>
      <c r="P100" s="139"/>
      <c r="Q100" s="428"/>
      <c r="R100" s="428"/>
      <c r="S100" s="428"/>
      <c r="T100" s="428"/>
      <c r="U100" s="448"/>
      <c r="V100" s="437"/>
    </row>
    <row r="101" spans="1:23" x14ac:dyDescent="0.35">
      <c r="A101" s="1390"/>
      <c r="B101" s="770">
        <v>6</v>
      </c>
      <c r="C101" s="118"/>
      <c r="D101" s="112"/>
      <c r="E101" s="112"/>
      <c r="F101" s="118"/>
      <c r="G101" s="445"/>
      <c r="H101" s="118"/>
      <c r="I101" s="428"/>
      <c r="J101" s="446"/>
      <c r="K101" s="446"/>
      <c r="L101" s="447"/>
      <c r="M101" s="428"/>
      <c r="N101" s="447"/>
      <c r="O101" s="139"/>
      <c r="P101" s="139"/>
      <c r="Q101" s="428"/>
      <c r="R101" s="428"/>
      <c r="S101" s="428"/>
      <c r="T101" s="428"/>
      <c r="U101" s="448"/>
      <c r="V101" s="437"/>
    </row>
    <row r="102" spans="1:23" x14ac:dyDescent="0.35">
      <c r="A102" s="1390"/>
      <c r="B102" s="770">
        <v>7</v>
      </c>
      <c r="C102" s="118"/>
      <c r="D102" s="112"/>
      <c r="E102" s="112"/>
      <c r="F102" s="118"/>
      <c r="G102" s="445"/>
      <c r="H102" s="118"/>
      <c r="I102" s="428"/>
      <c r="J102" s="446"/>
      <c r="K102" s="446"/>
      <c r="L102" s="447"/>
      <c r="M102" s="428"/>
      <c r="N102" s="447"/>
      <c r="O102" s="139"/>
      <c r="P102" s="139"/>
      <c r="Q102" s="428"/>
      <c r="R102" s="428"/>
      <c r="S102" s="428"/>
      <c r="T102" s="428"/>
      <c r="U102" s="448"/>
      <c r="V102" s="437"/>
    </row>
    <row r="103" spans="1:23" x14ac:dyDescent="0.35">
      <c r="A103" s="1390"/>
      <c r="B103" s="770">
        <v>8</v>
      </c>
      <c r="C103" s="118"/>
      <c r="D103" s="112"/>
      <c r="E103" s="112"/>
      <c r="F103" s="118"/>
      <c r="G103" s="445"/>
      <c r="H103" s="118"/>
      <c r="I103" s="428"/>
      <c r="J103" s="446"/>
      <c r="K103" s="446"/>
      <c r="L103" s="447"/>
      <c r="M103" s="428"/>
      <c r="N103" s="447"/>
      <c r="O103" s="139"/>
      <c r="P103" s="139"/>
      <c r="Q103" s="428"/>
      <c r="R103" s="428"/>
      <c r="S103" s="428"/>
      <c r="T103" s="428"/>
      <c r="U103" s="448"/>
      <c r="V103" s="437"/>
    </row>
    <row r="104" spans="1:23" x14ac:dyDescent="0.35">
      <c r="A104" s="1390"/>
      <c r="B104" s="770">
        <v>9</v>
      </c>
      <c r="C104" s="118"/>
      <c r="D104" s="112"/>
      <c r="E104" s="112"/>
      <c r="F104" s="118"/>
      <c r="G104" s="445"/>
      <c r="H104" s="118"/>
      <c r="I104" s="428"/>
      <c r="J104" s="446"/>
      <c r="K104" s="446"/>
      <c r="L104" s="447"/>
      <c r="M104" s="428"/>
      <c r="N104" s="447"/>
      <c r="O104" s="139"/>
      <c r="P104" s="139"/>
      <c r="Q104" s="428"/>
      <c r="R104" s="428"/>
      <c r="S104" s="428"/>
      <c r="T104" s="428"/>
      <c r="U104" s="448"/>
      <c r="V104" s="437"/>
    </row>
    <row r="105" spans="1:23" ht="15" thickBot="1" x14ac:dyDescent="0.4">
      <c r="A105" s="1391"/>
      <c r="B105" s="771">
        <v>10</v>
      </c>
      <c r="C105" s="132"/>
      <c r="D105" s="131"/>
      <c r="E105" s="131"/>
      <c r="F105" s="132"/>
      <c r="G105" s="449"/>
      <c r="H105" s="132"/>
      <c r="I105" s="450"/>
      <c r="J105" s="451"/>
      <c r="K105" s="451"/>
      <c r="L105" s="452"/>
      <c r="M105" s="450"/>
      <c r="N105" s="452"/>
      <c r="O105" s="140"/>
      <c r="P105" s="140"/>
      <c r="Q105" s="450"/>
      <c r="R105" s="450"/>
      <c r="S105" s="450"/>
      <c r="T105" s="450"/>
      <c r="U105" s="453"/>
      <c r="V105" s="437"/>
    </row>
    <row r="106" spans="1:23" ht="25" thickBot="1" x14ac:dyDescent="0.4">
      <c r="A106" s="564"/>
      <c r="C106" s="565"/>
      <c r="D106" s="566"/>
      <c r="E106" s="424" t="s">
        <v>331</v>
      </c>
      <c r="F106" s="425">
        <f>COUNTA(F96:F105)</f>
        <v>0</v>
      </c>
      <c r="G106" s="426">
        <f>COUNTA(G96:G105)</f>
        <v>0</v>
      </c>
      <c r="H106" s="565"/>
      <c r="I106" s="431"/>
      <c r="J106" s="567"/>
      <c r="K106" s="567"/>
      <c r="L106" s="568"/>
      <c r="M106" s="1354" t="s">
        <v>563</v>
      </c>
      <c r="N106" s="1355"/>
      <c r="O106" s="747">
        <f>SUM(O96:O105)</f>
        <v>0</v>
      </c>
      <c r="P106" s="748">
        <f>SUM(P96:P105)</f>
        <v>0</v>
      </c>
      <c r="Q106" s="431"/>
      <c r="S106" s="113"/>
      <c r="T106" s="117"/>
      <c r="U106" s="531"/>
      <c r="V106" s="455"/>
    </row>
    <row r="107" spans="1:23" ht="15" thickBot="1" x14ac:dyDescent="0.4">
      <c r="A107" s="456"/>
      <c r="B107" s="457"/>
      <c r="C107" s="407"/>
      <c r="D107" s="407"/>
      <c r="E107" s="407"/>
      <c r="F107" s="457"/>
      <c r="G107" s="407"/>
      <c r="H107" s="407"/>
      <c r="I107" s="457"/>
      <c r="J107" s="457"/>
      <c r="K107" s="457"/>
      <c r="L107" s="407"/>
      <c r="M107" s="407"/>
      <c r="N107" s="407"/>
      <c r="O107" s="407"/>
      <c r="P107" s="407"/>
      <c r="Q107" s="407"/>
      <c r="R107" s="407"/>
      <c r="S107" s="407"/>
      <c r="T107" s="458"/>
      <c r="U107" s="407"/>
      <c r="V107" s="459"/>
    </row>
    <row r="108" spans="1:23" ht="15" thickBot="1" x14ac:dyDescent="0.4">
      <c r="A108" s="432"/>
      <c r="B108" s="433"/>
      <c r="C108" s="434"/>
      <c r="D108" s="434"/>
      <c r="E108" s="434"/>
      <c r="F108" s="433"/>
      <c r="G108" s="434"/>
      <c r="H108" s="434"/>
      <c r="I108" s="433"/>
      <c r="J108" s="433"/>
      <c r="K108" s="433"/>
      <c r="L108" s="434"/>
      <c r="M108" s="434"/>
      <c r="N108" s="434"/>
      <c r="O108" s="434"/>
      <c r="P108" s="434"/>
      <c r="Q108" s="434"/>
      <c r="R108" s="434"/>
      <c r="S108" s="434"/>
      <c r="T108" s="434"/>
      <c r="U108" s="434"/>
      <c r="V108" s="435"/>
    </row>
    <row r="109" spans="1:23" ht="36" customHeight="1" thickBot="1" x14ac:dyDescent="0.4">
      <c r="A109" s="761" t="s">
        <v>9</v>
      </c>
      <c r="B109" s="1317" t="s">
        <v>687</v>
      </c>
      <c r="C109" s="1318"/>
      <c r="E109" s="1387" t="s">
        <v>294</v>
      </c>
      <c r="F109" s="1388"/>
      <c r="G109" s="1315">
        <f>VLOOKUP(B109,'EXTRAUrbano.Piano inv. forn '!$D$91:$AB$126,3,FALSE)</f>
        <v>0</v>
      </c>
      <c r="H109" s="1316"/>
      <c r="I109" s="104"/>
      <c r="J109" s="1387" t="s">
        <v>295</v>
      </c>
      <c r="K109" s="1389"/>
      <c r="L109" s="1388"/>
      <c r="M109" s="1315">
        <f>VLOOKUP(B109,'EXTRAUrbano.Piano inv. forn '!$D$91:$AB$126,4,FALSE)</f>
        <v>0</v>
      </c>
      <c r="N109" s="1316"/>
      <c r="P109" s="772" t="s">
        <v>296</v>
      </c>
      <c r="Q109" s="436"/>
      <c r="S109" s="774" t="s">
        <v>297</v>
      </c>
      <c r="T109" s="1171"/>
      <c r="U109" s="1173"/>
      <c r="V109" s="437"/>
    </row>
    <row r="110" spans="1:23" ht="13.5" customHeight="1" thickBot="1" x14ac:dyDescent="0.4">
      <c r="A110" s="133"/>
      <c r="B110" s="114"/>
      <c r="C110" s="114"/>
      <c r="E110" s="115"/>
      <c r="F110" s="115"/>
      <c r="G110" s="116"/>
      <c r="H110" s="116"/>
      <c r="I110" s="104"/>
      <c r="J110" s="115"/>
      <c r="K110" s="115"/>
      <c r="L110" s="115"/>
      <c r="M110" s="116"/>
      <c r="N110" s="116"/>
      <c r="P110" s="117"/>
      <c r="S110" s="113"/>
      <c r="T110" s="431"/>
      <c r="V110" s="134"/>
      <c r="W110" s="431"/>
    </row>
    <row r="111" spans="1:23" ht="33.75" customHeight="1" thickBot="1" x14ac:dyDescent="0.4">
      <c r="A111" s="1381" t="s">
        <v>298</v>
      </c>
      <c r="B111" s="1382"/>
      <c r="C111" s="1382"/>
      <c r="D111" s="1383"/>
      <c r="E111" s="1346">
        <f>VLOOKUP(B109,'EXTRAUrbano.Piano inv. forn '!$D$91:$AB$126,17,FALSE)</f>
        <v>0</v>
      </c>
      <c r="F111" s="1347"/>
      <c r="G111" s="1347"/>
      <c r="H111" s="1348"/>
      <c r="I111" s="104"/>
      <c r="J111" s="1381" t="s">
        <v>53</v>
      </c>
      <c r="K111" s="1384"/>
      <c r="L111" s="1382"/>
      <c r="M111" s="1346">
        <f>VLOOKUP(B109,'EXTRAUrbano.Piano inv. forn '!$D$91:$AB$126,19,FALSE)</f>
        <v>0</v>
      </c>
      <c r="N111" s="1348"/>
      <c r="O111" s="130"/>
      <c r="P111" s="773" t="s">
        <v>299</v>
      </c>
      <c r="Q111" s="135">
        <f>M111+E111</f>
        <v>0</v>
      </c>
      <c r="S111" s="774" t="s">
        <v>300</v>
      </c>
      <c r="T111" s="1171"/>
      <c r="U111" s="1173"/>
      <c r="V111" s="134"/>
      <c r="W111" s="431"/>
    </row>
    <row r="112" spans="1:23" ht="33.75" customHeight="1" thickBot="1" x14ac:dyDescent="0.4">
      <c r="A112" s="136"/>
      <c r="B112" s="137"/>
      <c r="C112" s="137"/>
      <c r="D112" s="137"/>
      <c r="E112" s="138"/>
      <c r="F112" s="138"/>
      <c r="G112" s="138"/>
      <c r="H112" s="138"/>
      <c r="I112" s="104"/>
      <c r="J112" s="115"/>
      <c r="K112" s="115"/>
      <c r="L112" s="115"/>
      <c r="M112" s="138"/>
      <c r="N112" s="138"/>
      <c r="O112" s="130"/>
      <c r="P112" s="113"/>
      <c r="Q112" s="130"/>
      <c r="S112" s="113"/>
      <c r="T112" s="114"/>
      <c r="U112" s="114"/>
      <c r="V112" s="134"/>
      <c r="W112" s="431"/>
    </row>
    <row r="113" spans="1:22" s="166" customFormat="1" ht="72" customHeight="1" x14ac:dyDescent="0.35">
      <c r="A113" s="1369" t="s">
        <v>301</v>
      </c>
      <c r="B113" s="1371" t="s">
        <v>302</v>
      </c>
      <c r="C113" s="1371" t="s">
        <v>303</v>
      </c>
      <c r="D113" s="764" t="s">
        <v>304</v>
      </c>
      <c r="E113" s="762" t="s">
        <v>305</v>
      </c>
      <c r="F113" s="764" t="s">
        <v>306</v>
      </c>
      <c r="G113" s="764" t="s">
        <v>307</v>
      </c>
      <c r="H113" s="765" t="s">
        <v>268</v>
      </c>
      <c r="I113" s="765" t="s">
        <v>308</v>
      </c>
      <c r="J113" s="765" t="s">
        <v>309</v>
      </c>
      <c r="K113" s="765" t="s">
        <v>818</v>
      </c>
      <c r="L113" s="765" t="s">
        <v>310</v>
      </c>
      <c r="M113" s="765" t="s">
        <v>311</v>
      </c>
      <c r="N113" s="765" t="s">
        <v>312</v>
      </c>
      <c r="O113" s="765" t="s">
        <v>313</v>
      </c>
      <c r="P113" s="765" t="s">
        <v>314</v>
      </c>
      <c r="Q113" s="765" t="s">
        <v>315</v>
      </c>
      <c r="R113" s="765" t="s">
        <v>316</v>
      </c>
      <c r="S113" s="765" t="s">
        <v>317</v>
      </c>
      <c r="T113" s="765" t="s">
        <v>819</v>
      </c>
      <c r="U113" s="766" t="s">
        <v>319</v>
      </c>
      <c r="V113" s="438"/>
    </row>
    <row r="114" spans="1:22" s="166" customFormat="1" ht="36.5" thickBot="1" x14ac:dyDescent="0.4">
      <c r="A114" s="1385"/>
      <c r="B114" s="1386"/>
      <c r="C114" s="1386"/>
      <c r="D114" s="763" t="s">
        <v>320</v>
      </c>
      <c r="E114" s="763" t="s">
        <v>333</v>
      </c>
      <c r="F114" s="763" t="s">
        <v>322</v>
      </c>
      <c r="G114" s="763" t="s">
        <v>322</v>
      </c>
      <c r="H114" s="763" t="s">
        <v>824</v>
      </c>
      <c r="I114" s="763" t="s">
        <v>334</v>
      </c>
      <c r="J114" s="763" t="s">
        <v>323</v>
      </c>
      <c r="K114" s="763" t="s">
        <v>324</v>
      </c>
      <c r="L114" s="763" t="s">
        <v>324</v>
      </c>
      <c r="M114" s="763" t="s">
        <v>325</v>
      </c>
      <c r="N114" s="763" t="s">
        <v>324</v>
      </c>
      <c r="O114" s="763" t="s">
        <v>326</v>
      </c>
      <c r="P114" s="763" t="s">
        <v>820</v>
      </c>
      <c r="Q114" s="763" t="s">
        <v>327</v>
      </c>
      <c r="R114" s="763" t="s">
        <v>328</v>
      </c>
      <c r="S114" s="763" t="s">
        <v>329</v>
      </c>
      <c r="T114" s="763" t="s">
        <v>329</v>
      </c>
      <c r="U114" s="768"/>
      <c r="V114" s="438"/>
    </row>
    <row r="115" spans="1:22" ht="15" customHeight="1" x14ac:dyDescent="0.35">
      <c r="A115" s="1390" t="str">
        <f>B109</f>
        <v>Extra-urb.ibr_m.4</v>
      </c>
      <c r="B115" s="769">
        <v>1</v>
      </c>
      <c r="C115" s="185"/>
      <c r="D115" s="119"/>
      <c r="E115" s="119"/>
      <c r="F115" s="185"/>
      <c r="G115" s="440"/>
      <c r="H115" s="120"/>
      <c r="I115" s="441"/>
      <c r="J115" s="442"/>
      <c r="K115" s="442"/>
      <c r="L115" s="443"/>
      <c r="M115" s="441"/>
      <c r="N115" s="443"/>
      <c r="O115" s="148"/>
      <c r="P115" s="148"/>
      <c r="Q115" s="441"/>
      <c r="R115" s="441"/>
      <c r="S115" s="441"/>
      <c r="T115" s="441"/>
      <c r="U115" s="444"/>
      <c r="V115" s="437"/>
    </row>
    <row r="116" spans="1:22" x14ac:dyDescent="0.35">
      <c r="A116" s="1390"/>
      <c r="B116" s="770">
        <v>2</v>
      </c>
      <c r="C116" s="118"/>
      <c r="D116" s="112"/>
      <c r="E116" s="112"/>
      <c r="F116" s="118"/>
      <c r="G116" s="445"/>
      <c r="H116" s="118"/>
      <c r="I116" s="428"/>
      <c r="J116" s="446"/>
      <c r="K116" s="446"/>
      <c r="L116" s="447"/>
      <c r="M116" s="428"/>
      <c r="N116" s="447"/>
      <c r="O116" s="139"/>
      <c r="P116" s="139"/>
      <c r="Q116" s="428"/>
      <c r="R116" s="428" t="s">
        <v>330</v>
      </c>
      <c r="S116" s="428"/>
      <c r="T116" s="428"/>
      <c r="U116" s="448"/>
      <c r="V116" s="437"/>
    </row>
    <row r="117" spans="1:22" x14ac:dyDescent="0.35">
      <c r="A117" s="1390"/>
      <c r="B117" s="770">
        <v>3</v>
      </c>
      <c r="C117" s="118"/>
      <c r="D117" s="112"/>
      <c r="E117" s="112"/>
      <c r="F117" s="118"/>
      <c r="G117" s="445"/>
      <c r="H117" s="118"/>
      <c r="I117" s="428"/>
      <c r="J117" s="446"/>
      <c r="K117" s="446"/>
      <c r="L117" s="447"/>
      <c r="M117" s="428"/>
      <c r="N117" s="447"/>
      <c r="O117" s="139"/>
      <c r="P117" s="139"/>
      <c r="Q117" s="428"/>
      <c r="R117" s="428"/>
      <c r="S117" s="428"/>
      <c r="T117" s="428"/>
      <c r="U117" s="448"/>
      <c r="V117" s="437"/>
    </row>
    <row r="118" spans="1:22" x14ac:dyDescent="0.35">
      <c r="A118" s="1390"/>
      <c r="B118" s="770">
        <v>4</v>
      </c>
      <c r="C118" s="118"/>
      <c r="D118" s="112"/>
      <c r="E118" s="112"/>
      <c r="F118" s="118"/>
      <c r="G118" s="445"/>
      <c r="H118" s="118"/>
      <c r="I118" s="428"/>
      <c r="J118" s="446"/>
      <c r="K118" s="446"/>
      <c r="L118" s="447"/>
      <c r="M118" s="428"/>
      <c r="N118" s="447"/>
      <c r="O118" s="139"/>
      <c r="P118" s="139"/>
      <c r="Q118" s="428"/>
      <c r="R118" s="428"/>
      <c r="S118" s="428"/>
      <c r="T118" s="428"/>
      <c r="U118" s="448"/>
      <c r="V118" s="437"/>
    </row>
    <row r="119" spans="1:22" x14ac:dyDescent="0.35">
      <c r="A119" s="1390"/>
      <c r="B119" s="770">
        <v>5</v>
      </c>
      <c r="C119" s="118"/>
      <c r="D119" s="112"/>
      <c r="E119" s="112"/>
      <c r="F119" s="118"/>
      <c r="G119" s="445"/>
      <c r="H119" s="118"/>
      <c r="I119" s="428"/>
      <c r="J119" s="446"/>
      <c r="K119" s="446"/>
      <c r="L119" s="447"/>
      <c r="M119" s="428"/>
      <c r="N119" s="447"/>
      <c r="O119" s="139"/>
      <c r="P119" s="139"/>
      <c r="Q119" s="428"/>
      <c r="R119" s="428"/>
      <c r="S119" s="428"/>
      <c r="T119" s="428"/>
      <c r="U119" s="448"/>
      <c r="V119" s="437"/>
    </row>
    <row r="120" spans="1:22" x14ac:dyDescent="0.35">
      <c r="A120" s="1390"/>
      <c r="B120" s="770">
        <v>6</v>
      </c>
      <c r="C120" s="118"/>
      <c r="D120" s="112"/>
      <c r="E120" s="112"/>
      <c r="F120" s="118"/>
      <c r="G120" s="445"/>
      <c r="H120" s="118"/>
      <c r="I120" s="428"/>
      <c r="J120" s="446"/>
      <c r="K120" s="446"/>
      <c r="L120" s="447"/>
      <c r="M120" s="428"/>
      <c r="N120" s="447"/>
      <c r="O120" s="139"/>
      <c r="P120" s="139"/>
      <c r="Q120" s="428"/>
      <c r="R120" s="428"/>
      <c r="S120" s="428"/>
      <c r="T120" s="428"/>
      <c r="U120" s="448"/>
      <c r="V120" s="437"/>
    </row>
    <row r="121" spans="1:22" x14ac:dyDescent="0.35">
      <c r="A121" s="1390"/>
      <c r="B121" s="770">
        <v>7</v>
      </c>
      <c r="C121" s="118"/>
      <c r="D121" s="112"/>
      <c r="E121" s="112"/>
      <c r="F121" s="118"/>
      <c r="G121" s="445"/>
      <c r="H121" s="118"/>
      <c r="I121" s="428"/>
      <c r="J121" s="446"/>
      <c r="K121" s="446"/>
      <c r="L121" s="447"/>
      <c r="M121" s="428"/>
      <c r="N121" s="447"/>
      <c r="O121" s="139"/>
      <c r="P121" s="139"/>
      <c r="Q121" s="428"/>
      <c r="R121" s="428"/>
      <c r="S121" s="428"/>
      <c r="T121" s="428"/>
      <c r="U121" s="448"/>
      <c r="V121" s="437"/>
    </row>
    <row r="122" spans="1:22" x14ac:dyDescent="0.35">
      <c r="A122" s="1390"/>
      <c r="B122" s="770">
        <v>8</v>
      </c>
      <c r="C122" s="118"/>
      <c r="D122" s="112"/>
      <c r="E122" s="112"/>
      <c r="F122" s="118"/>
      <c r="G122" s="445"/>
      <c r="H122" s="118"/>
      <c r="I122" s="428"/>
      <c r="J122" s="446"/>
      <c r="K122" s="446"/>
      <c r="L122" s="447"/>
      <c r="M122" s="428"/>
      <c r="N122" s="447"/>
      <c r="O122" s="139"/>
      <c r="P122" s="139"/>
      <c r="Q122" s="428"/>
      <c r="R122" s="428"/>
      <c r="S122" s="428"/>
      <c r="T122" s="428"/>
      <c r="U122" s="448"/>
      <c r="V122" s="437"/>
    </row>
    <row r="123" spans="1:22" x14ac:dyDescent="0.35">
      <c r="A123" s="1390"/>
      <c r="B123" s="770">
        <v>9</v>
      </c>
      <c r="C123" s="118"/>
      <c r="D123" s="112"/>
      <c r="E123" s="112"/>
      <c r="F123" s="118"/>
      <c r="G123" s="445"/>
      <c r="H123" s="118"/>
      <c r="I123" s="428"/>
      <c r="J123" s="446"/>
      <c r="K123" s="446"/>
      <c r="L123" s="447"/>
      <c r="M123" s="428"/>
      <c r="N123" s="447"/>
      <c r="O123" s="139"/>
      <c r="P123" s="139"/>
      <c r="Q123" s="428"/>
      <c r="R123" s="428"/>
      <c r="S123" s="428"/>
      <c r="T123" s="428"/>
      <c r="U123" s="448"/>
      <c r="V123" s="437"/>
    </row>
    <row r="124" spans="1:22" ht="15" thickBot="1" x14ac:dyDescent="0.4">
      <c r="A124" s="1391"/>
      <c r="B124" s="771">
        <v>10</v>
      </c>
      <c r="C124" s="132"/>
      <c r="D124" s="131"/>
      <c r="E124" s="131"/>
      <c r="F124" s="132"/>
      <c r="G124" s="449"/>
      <c r="H124" s="132"/>
      <c r="I124" s="450"/>
      <c r="J124" s="451"/>
      <c r="K124" s="451"/>
      <c r="L124" s="452"/>
      <c r="M124" s="450"/>
      <c r="N124" s="452"/>
      <c r="O124" s="140"/>
      <c r="P124" s="140"/>
      <c r="Q124" s="450"/>
      <c r="R124" s="450"/>
      <c r="S124" s="450"/>
      <c r="T124" s="450"/>
      <c r="U124" s="453"/>
      <c r="V124" s="437"/>
    </row>
    <row r="125" spans="1:22" ht="25" thickBot="1" x14ac:dyDescent="0.4">
      <c r="A125" s="564"/>
      <c r="C125" s="565"/>
      <c r="D125" s="566"/>
      <c r="E125" s="424" t="s">
        <v>331</v>
      </c>
      <c r="F125" s="425">
        <f>COUNTA(F115:F124)</f>
        <v>0</v>
      </c>
      <c r="G125" s="426">
        <f>COUNTA(G115:G124)</f>
        <v>0</v>
      </c>
      <c r="H125" s="565"/>
      <c r="I125" s="431"/>
      <c r="J125" s="567"/>
      <c r="K125" s="567"/>
      <c r="L125" s="568"/>
      <c r="M125" s="1354" t="s">
        <v>563</v>
      </c>
      <c r="N125" s="1355"/>
      <c r="O125" s="747">
        <f>SUM(O115:O124)</f>
        <v>0</v>
      </c>
      <c r="P125" s="748">
        <f>SUM(P115:P124)</f>
        <v>0</v>
      </c>
      <c r="Q125" s="431"/>
      <c r="S125" s="113"/>
      <c r="T125" s="117"/>
      <c r="U125" s="531"/>
      <c r="V125" s="455"/>
    </row>
    <row r="126" spans="1:22" ht="15" thickBot="1" x14ac:dyDescent="0.4">
      <c r="A126" s="456"/>
      <c r="B126" s="457"/>
      <c r="C126" s="407"/>
      <c r="D126" s="407"/>
      <c r="E126" s="407"/>
      <c r="F126" s="457"/>
      <c r="G126" s="407"/>
      <c r="H126" s="407"/>
      <c r="I126" s="457"/>
      <c r="J126" s="457"/>
      <c r="K126" s="457"/>
      <c r="L126" s="407"/>
      <c r="M126" s="407"/>
      <c r="N126" s="407"/>
      <c r="O126" s="407"/>
      <c r="P126" s="407"/>
      <c r="Q126" s="407"/>
      <c r="R126" s="407"/>
      <c r="S126" s="407"/>
      <c r="T126" s="458"/>
      <c r="U126" s="407"/>
      <c r="V126" s="459"/>
    </row>
    <row r="127" spans="1:22" ht="15" thickBot="1" x14ac:dyDescent="0.4">
      <c r="A127" s="432"/>
      <c r="B127" s="433"/>
      <c r="C127" s="434"/>
      <c r="D127" s="434"/>
      <c r="E127" s="434"/>
      <c r="F127" s="433"/>
      <c r="G127" s="434"/>
      <c r="H127" s="434"/>
      <c r="I127" s="433"/>
      <c r="J127" s="433"/>
      <c r="K127" s="433"/>
      <c r="L127" s="434"/>
      <c r="M127" s="434"/>
      <c r="N127" s="434"/>
      <c r="O127" s="434"/>
      <c r="P127" s="434"/>
      <c r="Q127" s="434"/>
      <c r="R127" s="434"/>
      <c r="S127" s="434"/>
      <c r="T127" s="434"/>
      <c r="U127" s="434"/>
      <c r="V127" s="435"/>
    </row>
    <row r="128" spans="1:22" ht="36" customHeight="1" thickBot="1" x14ac:dyDescent="0.4">
      <c r="A128" s="761" t="s">
        <v>9</v>
      </c>
      <c r="B128" s="1317" t="s">
        <v>687</v>
      </c>
      <c r="C128" s="1318"/>
      <c r="E128" s="1387" t="s">
        <v>294</v>
      </c>
      <c r="F128" s="1388"/>
      <c r="G128" s="1315">
        <f>VLOOKUP(B128,'EXTRAUrbano.Piano inv. forn '!$D$91:$AB$126,3,FALSE)</f>
        <v>0</v>
      </c>
      <c r="H128" s="1316"/>
      <c r="I128" s="104"/>
      <c r="J128" s="1387" t="s">
        <v>295</v>
      </c>
      <c r="K128" s="1389"/>
      <c r="L128" s="1388"/>
      <c r="M128" s="1315">
        <f>VLOOKUP(B128,'EXTRAUrbano.Piano inv. forn '!$D$91:$AB$126,4,FALSE)</f>
        <v>0</v>
      </c>
      <c r="N128" s="1316"/>
      <c r="P128" s="772" t="s">
        <v>296</v>
      </c>
      <c r="Q128" s="436"/>
      <c r="S128" s="774" t="s">
        <v>297</v>
      </c>
      <c r="T128" s="1171"/>
      <c r="U128" s="1173"/>
      <c r="V128" s="437"/>
    </row>
    <row r="129" spans="1:23" ht="13.5" customHeight="1" thickBot="1" x14ac:dyDescent="0.4">
      <c r="A129" s="133"/>
      <c r="B129" s="114"/>
      <c r="C129" s="114"/>
      <c r="E129" s="115"/>
      <c r="F129" s="115"/>
      <c r="G129" s="116"/>
      <c r="H129" s="116"/>
      <c r="I129" s="104"/>
      <c r="J129" s="115"/>
      <c r="K129" s="115"/>
      <c r="L129" s="115"/>
      <c r="M129" s="116"/>
      <c r="N129" s="116"/>
      <c r="P129" s="117"/>
      <c r="S129" s="113"/>
      <c r="T129" s="431"/>
      <c r="V129" s="134"/>
      <c r="W129" s="431"/>
    </row>
    <row r="130" spans="1:23" ht="33.75" customHeight="1" thickBot="1" x14ac:dyDescent="0.4">
      <c r="A130" s="1381" t="s">
        <v>298</v>
      </c>
      <c r="B130" s="1382"/>
      <c r="C130" s="1382"/>
      <c r="D130" s="1383"/>
      <c r="E130" s="1346">
        <f>VLOOKUP(B128,'EXTRAUrbano.Piano inv. forn '!$D$91:$AB$126,17,FALSE)</f>
        <v>0</v>
      </c>
      <c r="F130" s="1347"/>
      <c r="G130" s="1347"/>
      <c r="H130" s="1348"/>
      <c r="I130" s="104"/>
      <c r="J130" s="1381" t="s">
        <v>53</v>
      </c>
      <c r="K130" s="1384"/>
      <c r="L130" s="1382"/>
      <c r="M130" s="1346">
        <f>VLOOKUP(B128,'EXTRAUrbano.Piano inv. forn '!$D$91:$AB$126,19,FALSE)</f>
        <v>0</v>
      </c>
      <c r="N130" s="1348"/>
      <c r="O130" s="130"/>
      <c r="P130" s="773" t="s">
        <v>299</v>
      </c>
      <c r="Q130" s="135">
        <f>M130+E130</f>
        <v>0</v>
      </c>
      <c r="S130" s="774" t="s">
        <v>300</v>
      </c>
      <c r="T130" s="1171"/>
      <c r="U130" s="1173"/>
      <c r="V130" s="134"/>
      <c r="W130" s="431"/>
    </row>
    <row r="131" spans="1:23" ht="33.75" customHeight="1" thickBot="1" x14ac:dyDescent="0.4">
      <c r="A131" s="136"/>
      <c r="B131" s="137"/>
      <c r="C131" s="137"/>
      <c r="D131" s="137"/>
      <c r="E131" s="138"/>
      <c r="F131" s="138"/>
      <c r="G131" s="138"/>
      <c r="H131" s="138"/>
      <c r="I131" s="104"/>
      <c r="J131" s="115"/>
      <c r="K131" s="115"/>
      <c r="L131" s="115"/>
      <c r="M131" s="138"/>
      <c r="N131" s="138"/>
      <c r="O131" s="130"/>
      <c r="P131" s="113"/>
      <c r="Q131" s="130"/>
      <c r="S131" s="113"/>
      <c r="T131" s="114"/>
      <c r="U131" s="114"/>
      <c r="V131" s="134"/>
      <c r="W131" s="431"/>
    </row>
    <row r="132" spans="1:23" s="166" customFormat="1" ht="72" customHeight="1" x14ac:dyDescent="0.35">
      <c r="A132" s="1369" t="s">
        <v>301</v>
      </c>
      <c r="B132" s="1371" t="s">
        <v>302</v>
      </c>
      <c r="C132" s="1371" t="s">
        <v>303</v>
      </c>
      <c r="D132" s="764" t="s">
        <v>304</v>
      </c>
      <c r="E132" s="762" t="s">
        <v>305</v>
      </c>
      <c r="F132" s="764" t="s">
        <v>306</v>
      </c>
      <c r="G132" s="764" t="s">
        <v>307</v>
      </c>
      <c r="H132" s="765" t="s">
        <v>268</v>
      </c>
      <c r="I132" s="765" t="s">
        <v>308</v>
      </c>
      <c r="J132" s="765" t="s">
        <v>309</v>
      </c>
      <c r="K132" s="765" t="s">
        <v>818</v>
      </c>
      <c r="L132" s="765" t="s">
        <v>310</v>
      </c>
      <c r="M132" s="765" t="s">
        <v>311</v>
      </c>
      <c r="N132" s="765" t="s">
        <v>312</v>
      </c>
      <c r="O132" s="765" t="s">
        <v>313</v>
      </c>
      <c r="P132" s="765" t="s">
        <v>314</v>
      </c>
      <c r="Q132" s="765" t="s">
        <v>315</v>
      </c>
      <c r="R132" s="765" t="s">
        <v>316</v>
      </c>
      <c r="S132" s="765" t="s">
        <v>317</v>
      </c>
      <c r="T132" s="765" t="s">
        <v>819</v>
      </c>
      <c r="U132" s="766" t="s">
        <v>319</v>
      </c>
      <c r="V132" s="438"/>
    </row>
    <row r="133" spans="1:23" s="166" customFormat="1" ht="36.5" thickBot="1" x14ac:dyDescent="0.4">
      <c r="A133" s="1385"/>
      <c r="B133" s="1386"/>
      <c r="C133" s="1386"/>
      <c r="D133" s="763" t="s">
        <v>320</v>
      </c>
      <c r="E133" s="763" t="s">
        <v>333</v>
      </c>
      <c r="F133" s="763" t="s">
        <v>322</v>
      </c>
      <c r="G133" s="763" t="s">
        <v>322</v>
      </c>
      <c r="H133" s="763" t="s">
        <v>824</v>
      </c>
      <c r="I133" s="763" t="s">
        <v>334</v>
      </c>
      <c r="J133" s="763" t="s">
        <v>323</v>
      </c>
      <c r="K133" s="763" t="s">
        <v>324</v>
      </c>
      <c r="L133" s="763" t="s">
        <v>324</v>
      </c>
      <c r="M133" s="763" t="s">
        <v>325</v>
      </c>
      <c r="N133" s="763" t="s">
        <v>324</v>
      </c>
      <c r="O133" s="763" t="s">
        <v>326</v>
      </c>
      <c r="P133" s="763" t="s">
        <v>820</v>
      </c>
      <c r="Q133" s="763" t="s">
        <v>327</v>
      </c>
      <c r="R133" s="763" t="s">
        <v>328</v>
      </c>
      <c r="S133" s="763" t="s">
        <v>329</v>
      </c>
      <c r="T133" s="763" t="s">
        <v>329</v>
      </c>
      <c r="U133" s="768"/>
      <c r="V133" s="438"/>
    </row>
    <row r="134" spans="1:23" ht="15" customHeight="1" x14ac:dyDescent="0.35">
      <c r="A134" s="1390" t="str">
        <f>B128</f>
        <v>Extra-urb.ibr_m.4</v>
      </c>
      <c r="B134" s="769">
        <v>1</v>
      </c>
      <c r="C134" s="185"/>
      <c r="D134" s="119"/>
      <c r="E134" s="119"/>
      <c r="F134" s="185"/>
      <c r="G134" s="440"/>
      <c r="H134" s="120"/>
      <c r="I134" s="441"/>
      <c r="J134" s="442"/>
      <c r="K134" s="442"/>
      <c r="L134" s="443"/>
      <c r="M134" s="441"/>
      <c r="N134" s="443"/>
      <c r="O134" s="148"/>
      <c r="P134" s="148"/>
      <c r="Q134" s="441"/>
      <c r="R134" s="441"/>
      <c r="S134" s="441"/>
      <c r="T134" s="441"/>
      <c r="U134" s="444"/>
      <c r="V134" s="437"/>
    </row>
    <row r="135" spans="1:23" x14ac:dyDescent="0.35">
      <c r="A135" s="1390"/>
      <c r="B135" s="770">
        <v>2</v>
      </c>
      <c r="C135" s="118"/>
      <c r="D135" s="112"/>
      <c r="E135" s="112"/>
      <c r="F135" s="118"/>
      <c r="G135" s="445"/>
      <c r="H135" s="118"/>
      <c r="I135" s="428"/>
      <c r="J135" s="446"/>
      <c r="K135" s="446"/>
      <c r="L135" s="447"/>
      <c r="M135" s="428"/>
      <c r="N135" s="447"/>
      <c r="O135" s="139"/>
      <c r="P135" s="139"/>
      <c r="Q135" s="428"/>
      <c r="R135" s="428" t="s">
        <v>330</v>
      </c>
      <c r="S135" s="428"/>
      <c r="T135" s="428"/>
      <c r="U135" s="448"/>
      <c r="V135" s="437"/>
    </row>
    <row r="136" spans="1:23" x14ac:dyDescent="0.35">
      <c r="A136" s="1390"/>
      <c r="B136" s="770">
        <v>3</v>
      </c>
      <c r="C136" s="118"/>
      <c r="D136" s="112"/>
      <c r="E136" s="112"/>
      <c r="F136" s="118"/>
      <c r="G136" s="445"/>
      <c r="H136" s="118"/>
      <c r="I136" s="428"/>
      <c r="J136" s="446"/>
      <c r="K136" s="446"/>
      <c r="L136" s="447"/>
      <c r="M136" s="428"/>
      <c r="N136" s="447"/>
      <c r="O136" s="139"/>
      <c r="P136" s="139"/>
      <c r="Q136" s="428"/>
      <c r="R136" s="428"/>
      <c r="S136" s="428"/>
      <c r="T136" s="428"/>
      <c r="U136" s="448"/>
      <c r="V136" s="437"/>
    </row>
    <row r="137" spans="1:23" x14ac:dyDescent="0.35">
      <c r="A137" s="1390"/>
      <c r="B137" s="770">
        <v>4</v>
      </c>
      <c r="C137" s="118"/>
      <c r="D137" s="112"/>
      <c r="E137" s="112"/>
      <c r="F137" s="118"/>
      <c r="G137" s="445"/>
      <c r="H137" s="118"/>
      <c r="I137" s="428"/>
      <c r="J137" s="446"/>
      <c r="K137" s="446"/>
      <c r="L137" s="447"/>
      <c r="M137" s="428"/>
      <c r="N137" s="447"/>
      <c r="O137" s="139"/>
      <c r="P137" s="139"/>
      <c r="Q137" s="428"/>
      <c r="R137" s="428"/>
      <c r="S137" s="428"/>
      <c r="T137" s="428"/>
      <c r="U137" s="448"/>
      <c r="V137" s="437"/>
    </row>
    <row r="138" spans="1:23" x14ac:dyDescent="0.35">
      <c r="A138" s="1390"/>
      <c r="B138" s="770">
        <v>5</v>
      </c>
      <c r="C138" s="118"/>
      <c r="D138" s="112"/>
      <c r="E138" s="112"/>
      <c r="F138" s="118"/>
      <c r="G138" s="445"/>
      <c r="H138" s="118"/>
      <c r="I138" s="428"/>
      <c r="J138" s="446"/>
      <c r="K138" s="446"/>
      <c r="L138" s="447"/>
      <c r="M138" s="428"/>
      <c r="N138" s="447"/>
      <c r="O138" s="139"/>
      <c r="P138" s="139"/>
      <c r="Q138" s="428"/>
      <c r="R138" s="428"/>
      <c r="S138" s="428"/>
      <c r="T138" s="428"/>
      <c r="U138" s="448"/>
      <c r="V138" s="437"/>
    </row>
    <row r="139" spans="1:23" x14ac:dyDescent="0.35">
      <c r="A139" s="1390"/>
      <c r="B139" s="770">
        <v>6</v>
      </c>
      <c r="C139" s="118"/>
      <c r="D139" s="112"/>
      <c r="E139" s="112"/>
      <c r="F139" s="118"/>
      <c r="G139" s="445"/>
      <c r="H139" s="118"/>
      <c r="I139" s="428"/>
      <c r="J139" s="446"/>
      <c r="K139" s="446"/>
      <c r="L139" s="447"/>
      <c r="M139" s="428"/>
      <c r="N139" s="447"/>
      <c r="O139" s="139"/>
      <c r="P139" s="139"/>
      <c r="Q139" s="428"/>
      <c r="R139" s="428"/>
      <c r="S139" s="428"/>
      <c r="T139" s="428"/>
      <c r="U139" s="448"/>
      <c r="V139" s="437"/>
    </row>
    <row r="140" spans="1:23" x14ac:dyDescent="0.35">
      <c r="A140" s="1390"/>
      <c r="B140" s="770">
        <v>7</v>
      </c>
      <c r="C140" s="118"/>
      <c r="D140" s="112"/>
      <c r="E140" s="112"/>
      <c r="F140" s="118"/>
      <c r="G140" s="445"/>
      <c r="H140" s="118"/>
      <c r="I140" s="428"/>
      <c r="J140" s="446"/>
      <c r="K140" s="446"/>
      <c r="L140" s="447"/>
      <c r="M140" s="428"/>
      <c r="N140" s="447"/>
      <c r="O140" s="139"/>
      <c r="P140" s="139"/>
      <c r="Q140" s="428"/>
      <c r="R140" s="428"/>
      <c r="S140" s="428"/>
      <c r="T140" s="428"/>
      <c r="U140" s="448"/>
      <c r="V140" s="437"/>
    </row>
    <row r="141" spans="1:23" x14ac:dyDescent="0.35">
      <c r="A141" s="1390"/>
      <c r="B141" s="770">
        <v>8</v>
      </c>
      <c r="C141" s="118"/>
      <c r="D141" s="112"/>
      <c r="E141" s="112"/>
      <c r="F141" s="118"/>
      <c r="G141" s="445"/>
      <c r="H141" s="118"/>
      <c r="I141" s="428"/>
      <c r="J141" s="446"/>
      <c r="K141" s="446"/>
      <c r="L141" s="447"/>
      <c r="M141" s="428"/>
      <c r="N141" s="447"/>
      <c r="O141" s="139"/>
      <c r="P141" s="139"/>
      <c r="Q141" s="428"/>
      <c r="R141" s="428"/>
      <c r="S141" s="428"/>
      <c r="T141" s="428"/>
      <c r="U141" s="448"/>
      <c r="V141" s="437"/>
    </row>
    <row r="142" spans="1:23" x14ac:dyDescent="0.35">
      <c r="A142" s="1390"/>
      <c r="B142" s="770">
        <v>9</v>
      </c>
      <c r="C142" s="118"/>
      <c r="D142" s="112"/>
      <c r="E142" s="112"/>
      <c r="F142" s="118"/>
      <c r="G142" s="445"/>
      <c r="H142" s="118"/>
      <c r="I142" s="428"/>
      <c r="J142" s="446"/>
      <c r="K142" s="446"/>
      <c r="L142" s="447"/>
      <c r="M142" s="428"/>
      <c r="N142" s="447"/>
      <c r="O142" s="139"/>
      <c r="P142" s="139"/>
      <c r="Q142" s="428"/>
      <c r="R142" s="428"/>
      <c r="S142" s="428"/>
      <c r="T142" s="428"/>
      <c r="U142" s="448"/>
      <c r="V142" s="437"/>
    </row>
    <row r="143" spans="1:23" ht="15" thickBot="1" x14ac:dyDescent="0.4">
      <c r="A143" s="1391"/>
      <c r="B143" s="771">
        <v>10</v>
      </c>
      <c r="C143" s="132"/>
      <c r="D143" s="131"/>
      <c r="E143" s="131"/>
      <c r="F143" s="132"/>
      <c r="G143" s="449"/>
      <c r="H143" s="132"/>
      <c r="I143" s="450"/>
      <c r="J143" s="451"/>
      <c r="K143" s="451"/>
      <c r="L143" s="452"/>
      <c r="M143" s="450"/>
      <c r="N143" s="452"/>
      <c r="O143" s="140"/>
      <c r="P143" s="140"/>
      <c r="Q143" s="450"/>
      <c r="R143" s="450"/>
      <c r="S143" s="450"/>
      <c r="T143" s="450"/>
      <c r="U143" s="453"/>
      <c r="V143" s="437"/>
    </row>
    <row r="144" spans="1:23" ht="25" thickBot="1" x14ac:dyDescent="0.4">
      <c r="A144" s="564"/>
      <c r="C144" s="565"/>
      <c r="D144" s="566"/>
      <c r="E144" s="424" t="s">
        <v>331</v>
      </c>
      <c r="F144" s="425">
        <f>COUNTA(F134:F143)</f>
        <v>0</v>
      </c>
      <c r="G144" s="426">
        <f>COUNTA(G134:G143)</f>
        <v>0</v>
      </c>
      <c r="H144" s="565"/>
      <c r="I144" s="431"/>
      <c r="J144" s="567"/>
      <c r="K144" s="567"/>
      <c r="L144" s="568"/>
      <c r="M144" s="1354" t="s">
        <v>563</v>
      </c>
      <c r="N144" s="1355"/>
      <c r="O144" s="747">
        <f>SUM(O134:O143)</f>
        <v>0</v>
      </c>
      <c r="P144" s="748">
        <f>SUM(P134:P143)</f>
        <v>0</v>
      </c>
      <c r="Q144" s="431"/>
      <c r="S144" s="113"/>
      <c r="T144" s="117"/>
      <c r="U144" s="531"/>
      <c r="V144" s="455"/>
    </row>
    <row r="145" spans="1:23" ht="15" thickBot="1" x14ac:dyDescent="0.4">
      <c r="A145" s="456"/>
      <c r="B145" s="457"/>
      <c r="C145" s="407"/>
      <c r="D145" s="407"/>
      <c r="E145" s="407"/>
      <c r="F145" s="457"/>
      <c r="G145" s="407"/>
      <c r="H145" s="407"/>
      <c r="I145" s="457"/>
      <c r="J145" s="457"/>
      <c r="K145" s="457"/>
      <c r="L145" s="407"/>
      <c r="M145" s="407"/>
      <c r="N145" s="407"/>
      <c r="O145" s="407"/>
      <c r="P145" s="407"/>
      <c r="Q145" s="407"/>
      <c r="R145" s="407"/>
      <c r="S145" s="407"/>
      <c r="T145" s="458"/>
      <c r="U145" s="407"/>
      <c r="V145" s="459"/>
    </row>
    <row r="146" spans="1:23" ht="15" thickBot="1" x14ac:dyDescent="0.4">
      <c r="A146" s="432"/>
      <c r="B146" s="433"/>
      <c r="C146" s="434"/>
      <c r="D146" s="434"/>
      <c r="E146" s="434"/>
      <c r="F146" s="433"/>
      <c r="G146" s="434"/>
      <c r="H146" s="434"/>
      <c r="I146" s="433"/>
      <c r="J146" s="433"/>
      <c r="K146" s="433"/>
      <c r="L146" s="434"/>
      <c r="M146" s="434"/>
      <c r="N146" s="434"/>
      <c r="O146" s="434"/>
      <c r="P146" s="434"/>
      <c r="Q146" s="434"/>
      <c r="R146" s="434"/>
      <c r="S146" s="434"/>
      <c r="T146" s="434"/>
      <c r="U146" s="434"/>
      <c r="V146" s="435"/>
    </row>
    <row r="147" spans="1:23" ht="36" customHeight="1" thickBot="1" x14ac:dyDescent="0.4">
      <c r="A147" s="761" t="s">
        <v>9</v>
      </c>
      <c r="B147" s="1317" t="s">
        <v>687</v>
      </c>
      <c r="C147" s="1318"/>
      <c r="E147" s="1387" t="s">
        <v>294</v>
      </c>
      <c r="F147" s="1388"/>
      <c r="G147" s="1315">
        <f>VLOOKUP(B147,'EXTRAUrbano.Piano inv. forn '!$D$91:$AB$126,3,FALSE)</f>
        <v>0</v>
      </c>
      <c r="H147" s="1316"/>
      <c r="I147" s="104"/>
      <c r="J147" s="1387" t="s">
        <v>295</v>
      </c>
      <c r="K147" s="1389"/>
      <c r="L147" s="1388"/>
      <c r="M147" s="1315">
        <f>VLOOKUP(B147,'EXTRAUrbano.Piano inv. forn '!$D$91:$AB$126,4,FALSE)</f>
        <v>0</v>
      </c>
      <c r="N147" s="1316"/>
      <c r="P147" s="772" t="s">
        <v>296</v>
      </c>
      <c r="Q147" s="436"/>
      <c r="S147" s="774" t="s">
        <v>297</v>
      </c>
      <c r="T147" s="1171"/>
      <c r="U147" s="1173"/>
      <c r="V147" s="437"/>
    </row>
    <row r="148" spans="1:23" ht="13.5" customHeight="1" thickBot="1" x14ac:dyDescent="0.4">
      <c r="A148" s="133"/>
      <c r="B148" s="114"/>
      <c r="C148" s="114"/>
      <c r="E148" s="115"/>
      <c r="F148" s="115"/>
      <c r="G148" s="116"/>
      <c r="H148" s="116"/>
      <c r="I148" s="104"/>
      <c r="J148" s="115"/>
      <c r="K148" s="115"/>
      <c r="L148" s="115"/>
      <c r="M148" s="116"/>
      <c r="N148" s="116"/>
      <c r="P148" s="117"/>
      <c r="S148" s="113"/>
      <c r="T148" s="431"/>
      <c r="V148" s="134"/>
      <c r="W148" s="431"/>
    </row>
    <row r="149" spans="1:23" ht="33.75" customHeight="1" thickBot="1" x14ac:dyDescent="0.4">
      <c r="A149" s="1381" t="s">
        <v>298</v>
      </c>
      <c r="B149" s="1382"/>
      <c r="C149" s="1382"/>
      <c r="D149" s="1383"/>
      <c r="E149" s="1346">
        <f>VLOOKUP(B147,'EXTRAUrbano.Piano inv. forn '!$D$91:$AB$126,17,FALSE)</f>
        <v>0</v>
      </c>
      <c r="F149" s="1347"/>
      <c r="G149" s="1347"/>
      <c r="H149" s="1348"/>
      <c r="I149" s="104"/>
      <c r="J149" s="1381" t="s">
        <v>53</v>
      </c>
      <c r="K149" s="1384"/>
      <c r="L149" s="1382"/>
      <c r="M149" s="1346">
        <f>VLOOKUP(B147,'EXTRAUrbano.Piano inv. forn '!$D$91:$AB$126,19,FALSE)</f>
        <v>0</v>
      </c>
      <c r="N149" s="1348"/>
      <c r="O149" s="130"/>
      <c r="P149" s="773" t="s">
        <v>299</v>
      </c>
      <c r="Q149" s="135">
        <f>M149+E149</f>
        <v>0</v>
      </c>
      <c r="S149" s="774" t="s">
        <v>300</v>
      </c>
      <c r="T149" s="1171"/>
      <c r="U149" s="1173"/>
      <c r="V149" s="134"/>
      <c r="W149" s="431"/>
    </row>
    <row r="150" spans="1:23" ht="33.75" customHeight="1" thickBot="1" x14ac:dyDescent="0.4">
      <c r="A150" s="136"/>
      <c r="B150" s="137"/>
      <c r="C150" s="137"/>
      <c r="D150" s="137"/>
      <c r="E150" s="138"/>
      <c r="F150" s="138"/>
      <c r="G150" s="138"/>
      <c r="H150" s="138"/>
      <c r="I150" s="104"/>
      <c r="J150" s="115"/>
      <c r="K150" s="115"/>
      <c r="L150" s="115"/>
      <c r="M150" s="138"/>
      <c r="N150" s="138"/>
      <c r="O150" s="130"/>
      <c r="P150" s="113"/>
      <c r="Q150" s="130"/>
      <c r="S150" s="113"/>
      <c r="T150" s="114"/>
      <c r="U150" s="114"/>
      <c r="V150" s="134"/>
      <c r="W150" s="431"/>
    </row>
    <row r="151" spans="1:23" s="166" customFormat="1" ht="72" customHeight="1" x14ac:dyDescent="0.35">
      <c r="A151" s="1369" t="s">
        <v>301</v>
      </c>
      <c r="B151" s="1371" t="s">
        <v>302</v>
      </c>
      <c r="C151" s="1371" t="s">
        <v>303</v>
      </c>
      <c r="D151" s="764" t="s">
        <v>304</v>
      </c>
      <c r="E151" s="762" t="s">
        <v>305</v>
      </c>
      <c r="F151" s="764" t="s">
        <v>306</v>
      </c>
      <c r="G151" s="764" t="s">
        <v>307</v>
      </c>
      <c r="H151" s="765" t="s">
        <v>268</v>
      </c>
      <c r="I151" s="765" t="s">
        <v>308</v>
      </c>
      <c r="J151" s="765" t="s">
        <v>309</v>
      </c>
      <c r="K151" s="765" t="s">
        <v>818</v>
      </c>
      <c r="L151" s="765" t="s">
        <v>310</v>
      </c>
      <c r="M151" s="765" t="s">
        <v>311</v>
      </c>
      <c r="N151" s="765" t="s">
        <v>312</v>
      </c>
      <c r="O151" s="765" t="s">
        <v>313</v>
      </c>
      <c r="P151" s="765" t="s">
        <v>314</v>
      </c>
      <c r="Q151" s="765" t="s">
        <v>315</v>
      </c>
      <c r="R151" s="765" t="s">
        <v>316</v>
      </c>
      <c r="S151" s="765" t="s">
        <v>317</v>
      </c>
      <c r="T151" s="765" t="s">
        <v>819</v>
      </c>
      <c r="U151" s="766" t="s">
        <v>319</v>
      </c>
      <c r="V151" s="438"/>
    </row>
    <row r="152" spans="1:23" s="166" customFormat="1" ht="36.5" thickBot="1" x14ac:dyDescent="0.4">
      <c r="A152" s="1385"/>
      <c r="B152" s="1386"/>
      <c r="C152" s="1386"/>
      <c r="D152" s="763" t="s">
        <v>320</v>
      </c>
      <c r="E152" s="763" t="s">
        <v>333</v>
      </c>
      <c r="F152" s="763" t="s">
        <v>322</v>
      </c>
      <c r="G152" s="763" t="s">
        <v>322</v>
      </c>
      <c r="H152" s="763" t="s">
        <v>824</v>
      </c>
      <c r="I152" s="763" t="s">
        <v>334</v>
      </c>
      <c r="J152" s="763" t="s">
        <v>323</v>
      </c>
      <c r="K152" s="763" t="s">
        <v>324</v>
      </c>
      <c r="L152" s="763" t="s">
        <v>324</v>
      </c>
      <c r="M152" s="763" t="s">
        <v>325</v>
      </c>
      <c r="N152" s="763" t="s">
        <v>324</v>
      </c>
      <c r="O152" s="763" t="s">
        <v>326</v>
      </c>
      <c r="P152" s="763" t="s">
        <v>820</v>
      </c>
      <c r="Q152" s="763" t="s">
        <v>327</v>
      </c>
      <c r="R152" s="763" t="s">
        <v>328</v>
      </c>
      <c r="S152" s="763" t="s">
        <v>329</v>
      </c>
      <c r="T152" s="763" t="s">
        <v>329</v>
      </c>
      <c r="U152" s="768"/>
      <c r="V152" s="438"/>
    </row>
    <row r="153" spans="1:23" ht="15" customHeight="1" x14ac:dyDescent="0.35">
      <c r="A153" s="1390" t="str">
        <f>B147</f>
        <v>Extra-urb.ibr_m.4</v>
      </c>
      <c r="B153" s="769">
        <v>1</v>
      </c>
      <c r="C153" s="185"/>
      <c r="D153" s="119"/>
      <c r="E153" s="119"/>
      <c r="F153" s="185"/>
      <c r="G153" s="440"/>
      <c r="H153" s="120"/>
      <c r="I153" s="441"/>
      <c r="J153" s="442"/>
      <c r="K153" s="442"/>
      <c r="L153" s="443"/>
      <c r="M153" s="441"/>
      <c r="N153" s="443"/>
      <c r="O153" s="148"/>
      <c r="P153" s="148"/>
      <c r="Q153" s="441"/>
      <c r="R153" s="441"/>
      <c r="S153" s="441"/>
      <c r="T153" s="441"/>
      <c r="U153" s="444"/>
      <c r="V153" s="437"/>
    </row>
    <row r="154" spans="1:23" x14ac:dyDescent="0.35">
      <c r="A154" s="1390"/>
      <c r="B154" s="770">
        <v>2</v>
      </c>
      <c r="C154" s="118"/>
      <c r="D154" s="112"/>
      <c r="E154" s="112"/>
      <c r="F154" s="118"/>
      <c r="G154" s="445"/>
      <c r="H154" s="118"/>
      <c r="I154" s="428"/>
      <c r="J154" s="446"/>
      <c r="K154" s="446"/>
      <c r="L154" s="447"/>
      <c r="M154" s="428"/>
      <c r="N154" s="447"/>
      <c r="O154" s="139"/>
      <c r="P154" s="139"/>
      <c r="Q154" s="428"/>
      <c r="R154" s="428" t="s">
        <v>330</v>
      </c>
      <c r="S154" s="428"/>
      <c r="T154" s="428"/>
      <c r="U154" s="448"/>
      <c r="V154" s="437"/>
    </row>
    <row r="155" spans="1:23" x14ac:dyDescent="0.35">
      <c r="A155" s="1390"/>
      <c r="B155" s="770">
        <v>3</v>
      </c>
      <c r="C155" s="118"/>
      <c r="D155" s="112"/>
      <c r="E155" s="112"/>
      <c r="F155" s="118"/>
      <c r="G155" s="445"/>
      <c r="H155" s="118"/>
      <c r="I155" s="428"/>
      <c r="J155" s="446"/>
      <c r="K155" s="446"/>
      <c r="L155" s="447"/>
      <c r="M155" s="428"/>
      <c r="N155" s="447"/>
      <c r="O155" s="139"/>
      <c r="P155" s="139"/>
      <c r="Q155" s="428"/>
      <c r="R155" s="428"/>
      <c r="S155" s="428"/>
      <c r="T155" s="428"/>
      <c r="U155" s="448"/>
      <c r="V155" s="437"/>
    </row>
    <row r="156" spans="1:23" x14ac:dyDescent="0.35">
      <c r="A156" s="1390"/>
      <c r="B156" s="770">
        <v>4</v>
      </c>
      <c r="C156" s="118"/>
      <c r="D156" s="112"/>
      <c r="E156" s="112"/>
      <c r="F156" s="118"/>
      <c r="G156" s="445"/>
      <c r="H156" s="118"/>
      <c r="I156" s="428"/>
      <c r="J156" s="446"/>
      <c r="K156" s="446"/>
      <c r="L156" s="447"/>
      <c r="M156" s="428"/>
      <c r="N156" s="447"/>
      <c r="O156" s="139"/>
      <c r="P156" s="139"/>
      <c r="Q156" s="428"/>
      <c r="R156" s="428"/>
      <c r="S156" s="428"/>
      <c r="T156" s="428"/>
      <c r="U156" s="448"/>
      <c r="V156" s="437"/>
    </row>
    <row r="157" spans="1:23" x14ac:dyDescent="0.35">
      <c r="A157" s="1390"/>
      <c r="B157" s="770">
        <v>5</v>
      </c>
      <c r="C157" s="118"/>
      <c r="D157" s="112"/>
      <c r="E157" s="112"/>
      <c r="F157" s="118"/>
      <c r="G157" s="445"/>
      <c r="H157" s="118"/>
      <c r="I157" s="428"/>
      <c r="J157" s="446"/>
      <c r="K157" s="446"/>
      <c r="L157" s="447"/>
      <c r="M157" s="428"/>
      <c r="N157" s="447"/>
      <c r="O157" s="139"/>
      <c r="P157" s="139"/>
      <c r="Q157" s="428"/>
      <c r="R157" s="428"/>
      <c r="S157" s="428"/>
      <c r="T157" s="428"/>
      <c r="U157" s="448"/>
      <c r="V157" s="437"/>
    </row>
    <row r="158" spans="1:23" x14ac:dyDescent="0.35">
      <c r="A158" s="1390"/>
      <c r="B158" s="770">
        <v>6</v>
      </c>
      <c r="C158" s="118"/>
      <c r="D158" s="112"/>
      <c r="E158" s="112"/>
      <c r="F158" s="118"/>
      <c r="G158" s="445"/>
      <c r="H158" s="118"/>
      <c r="I158" s="428"/>
      <c r="J158" s="446"/>
      <c r="K158" s="446"/>
      <c r="L158" s="447"/>
      <c r="M158" s="428"/>
      <c r="N158" s="447"/>
      <c r="O158" s="139"/>
      <c r="P158" s="139"/>
      <c r="Q158" s="428"/>
      <c r="R158" s="428"/>
      <c r="S158" s="428"/>
      <c r="T158" s="428"/>
      <c r="U158" s="448"/>
      <c r="V158" s="437"/>
    </row>
    <row r="159" spans="1:23" x14ac:dyDescent="0.35">
      <c r="A159" s="1390"/>
      <c r="B159" s="770">
        <v>7</v>
      </c>
      <c r="C159" s="118"/>
      <c r="D159" s="112"/>
      <c r="E159" s="112"/>
      <c r="F159" s="118"/>
      <c r="G159" s="445"/>
      <c r="H159" s="118"/>
      <c r="I159" s="428"/>
      <c r="J159" s="446"/>
      <c r="K159" s="446"/>
      <c r="L159" s="447"/>
      <c r="M159" s="428"/>
      <c r="N159" s="447"/>
      <c r="O159" s="139"/>
      <c r="P159" s="139"/>
      <c r="Q159" s="428"/>
      <c r="R159" s="428"/>
      <c r="S159" s="428"/>
      <c r="T159" s="428"/>
      <c r="U159" s="448"/>
      <c r="V159" s="437"/>
    </row>
    <row r="160" spans="1:23" x14ac:dyDescent="0.35">
      <c r="A160" s="1390"/>
      <c r="B160" s="770">
        <v>8</v>
      </c>
      <c r="C160" s="118"/>
      <c r="D160" s="112"/>
      <c r="E160" s="112"/>
      <c r="F160" s="118"/>
      <c r="G160" s="445"/>
      <c r="H160" s="118"/>
      <c r="I160" s="428"/>
      <c r="J160" s="446"/>
      <c r="K160" s="446"/>
      <c r="L160" s="447"/>
      <c r="M160" s="428"/>
      <c r="N160" s="447"/>
      <c r="O160" s="139"/>
      <c r="P160" s="139"/>
      <c r="Q160" s="428"/>
      <c r="R160" s="428"/>
      <c r="S160" s="428"/>
      <c r="T160" s="428"/>
      <c r="U160" s="448"/>
      <c r="V160" s="437"/>
    </row>
    <row r="161" spans="1:23" x14ac:dyDescent="0.35">
      <c r="A161" s="1390"/>
      <c r="B161" s="770">
        <v>9</v>
      </c>
      <c r="C161" s="118"/>
      <c r="D161" s="112"/>
      <c r="E161" s="112"/>
      <c r="F161" s="118"/>
      <c r="G161" s="445"/>
      <c r="H161" s="118"/>
      <c r="I161" s="428"/>
      <c r="J161" s="446"/>
      <c r="K161" s="446"/>
      <c r="L161" s="447"/>
      <c r="M161" s="428"/>
      <c r="N161" s="447"/>
      <c r="O161" s="139"/>
      <c r="P161" s="139"/>
      <c r="Q161" s="428"/>
      <c r="R161" s="428"/>
      <c r="S161" s="428"/>
      <c r="T161" s="428"/>
      <c r="U161" s="448"/>
      <c r="V161" s="437"/>
    </row>
    <row r="162" spans="1:23" ht="15" thickBot="1" x14ac:dyDescent="0.4">
      <c r="A162" s="1391"/>
      <c r="B162" s="771">
        <v>10</v>
      </c>
      <c r="C162" s="132"/>
      <c r="D162" s="131"/>
      <c r="E162" s="131"/>
      <c r="F162" s="132"/>
      <c r="G162" s="449"/>
      <c r="H162" s="132"/>
      <c r="I162" s="450"/>
      <c r="J162" s="451"/>
      <c r="K162" s="451"/>
      <c r="L162" s="452"/>
      <c r="M162" s="450"/>
      <c r="N162" s="452"/>
      <c r="O162" s="140"/>
      <c r="P162" s="140"/>
      <c r="Q162" s="450"/>
      <c r="R162" s="450"/>
      <c r="S162" s="450"/>
      <c r="T162" s="450"/>
      <c r="U162" s="453"/>
      <c r="V162" s="437"/>
    </row>
    <row r="163" spans="1:23" ht="25" thickBot="1" x14ac:dyDescent="0.4">
      <c r="A163" s="564"/>
      <c r="C163" s="565"/>
      <c r="D163" s="566"/>
      <c r="E163" s="424" t="s">
        <v>331</v>
      </c>
      <c r="F163" s="425">
        <f>COUNTA(F153:F162)</f>
        <v>0</v>
      </c>
      <c r="G163" s="426">
        <f>COUNTA(G153:G162)</f>
        <v>0</v>
      </c>
      <c r="H163" s="565"/>
      <c r="I163" s="431"/>
      <c r="J163" s="567"/>
      <c r="K163" s="567"/>
      <c r="L163" s="568"/>
      <c r="M163" s="1354" t="s">
        <v>563</v>
      </c>
      <c r="N163" s="1355"/>
      <c r="O163" s="747">
        <f>SUM(O153:O162)</f>
        <v>0</v>
      </c>
      <c r="P163" s="748">
        <f>SUM(P153:P162)</f>
        <v>0</v>
      </c>
      <c r="Q163" s="431"/>
      <c r="S163" s="113"/>
      <c r="T163" s="117"/>
      <c r="U163" s="531"/>
      <c r="V163" s="455"/>
    </row>
    <row r="164" spans="1:23" ht="15" thickBot="1" x14ac:dyDescent="0.4">
      <c r="A164" s="456"/>
      <c r="B164" s="457"/>
      <c r="C164" s="407"/>
      <c r="D164" s="407"/>
      <c r="E164" s="407"/>
      <c r="F164" s="457"/>
      <c r="G164" s="407"/>
      <c r="H164" s="407"/>
      <c r="I164" s="457"/>
      <c r="J164" s="457"/>
      <c r="K164" s="457"/>
      <c r="L164" s="407"/>
      <c r="M164" s="407"/>
      <c r="N164" s="407"/>
      <c r="O164" s="407"/>
      <c r="P164" s="407"/>
      <c r="Q164" s="407"/>
      <c r="R164" s="407"/>
      <c r="S164" s="407"/>
      <c r="T164" s="458"/>
      <c r="U164" s="407"/>
      <c r="V164" s="459"/>
    </row>
    <row r="165" spans="1:23" ht="15" thickBot="1" x14ac:dyDescent="0.4">
      <c r="A165" s="432"/>
      <c r="B165" s="433"/>
      <c r="C165" s="434"/>
      <c r="D165" s="434"/>
      <c r="E165" s="434"/>
      <c r="F165" s="433"/>
      <c r="G165" s="434"/>
      <c r="H165" s="434"/>
      <c r="I165" s="433"/>
      <c r="J165" s="433"/>
      <c r="K165" s="433"/>
      <c r="L165" s="434"/>
      <c r="M165" s="434"/>
      <c r="N165" s="434"/>
      <c r="O165" s="434"/>
      <c r="P165" s="434"/>
      <c r="Q165" s="434"/>
      <c r="R165" s="434"/>
      <c r="S165" s="434"/>
      <c r="T165" s="434"/>
      <c r="U165" s="434"/>
      <c r="V165" s="435"/>
    </row>
    <row r="166" spans="1:23" ht="36" customHeight="1" thickBot="1" x14ac:dyDescent="0.4">
      <c r="A166" s="761" t="s">
        <v>9</v>
      </c>
      <c r="B166" s="1317" t="s">
        <v>687</v>
      </c>
      <c r="C166" s="1318"/>
      <c r="E166" s="1387" t="s">
        <v>294</v>
      </c>
      <c r="F166" s="1388"/>
      <c r="G166" s="1315">
        <f>VLOOKUP(B166,'EXTRAUrbano.Piano inv. forn '!$D$91:$AB$126,3,FALSE)</f>
        <v>0</v>
      </c>
      <c r="H166" s="1316"/>
      <c r="I166" s="104"/>
      <c r="J166" s="1387" t="s">
        <v>295</v>
      </c>
      <c r="K166" s="1389"/>
      <c r="L166" s="1388"/>
      <c r="M166" s="1315">
        <f>VLOOKUP(B166,'EXTRAUrbano.Piano inv. forn '!$D$91:$AB$126,4,FALSE)</f>
        <v>0</v>
      </c>
      <c r="N166" s="1316"/>
      <c r="P166" s="772" t="s">
        <v>296</v>
      </c>
      <c r="Q166" s="436"/>
      <c r="S166" s="774" t="s">
        <v>297</v>
      </c>
      <c r="T166" s="1171"/>
      <c r="U166" s="1173"/>
      <c r="V166" s="437"/>
    </row>
    <row r="167" spans="1:23" ht="13.5" customHeight="1" thickBot="1" x14ac:dyDescent="0.4">
      <c r="A167" s="133"/>
      <c r="B167" s="114"/>
      <c r="C167" s="114"/>
      <c r="E167" s="115"/>
      <c r="F167" s="115"/>
      <c r="G167" s="116"/>
      <c r="H167" s="116"/>
      <c r="I167" s="104"/>
      <c r="J167" s="115"/>
      <c r="K167" s="115"/>
      <c r="L167" s="115"/>
      <c r="M167" s="116"/>
      <c r="N167" s="116"/>
      <c r="P167" s="117"/>
      <c r="S167" s="113"/>
      <c r="T167" s="431"/>
      <c r="V167" s="134"/>
      <c r="W167" s="431"/>
    </row>
    <row r="168" spans="1:23" ht="33.75" customHeight="1" thickBot="1" x14ac:dyDescent="0.4">
      <c r="A168" s="1381" t="s">
        <v>298</v>
      </c>
      <c r="B168" s="1382"/>
      <c r="C168" s="1382"/>
      <c r="D168" s="1383"/>
      <c r="E168" s="1346">
        <f>VLOOKUP(B166,'EXTRAUrbano.Piano inv. forn '!$D$91:$AB$126,17,FALSE)</f>
        <v>0</v>
      </c>
      <c r="F168" s="1347"/>
      <c r="G168" s="1347"/>
      <c r="H168" s="1348"/>
      <c r="I168" s="104"/>
      <c r="J168" s="1381" t="s">
        <v>53</v>
      </c>
      <c r="K168" s="1384"/>
      <c r="L168" s="1382"/>
      <c r="M168" s="1346">
        <f>VLOOKUP(B166,'EXTRAUrbano.Piano inv. forn '!$D$91:$AB$126,19,FALSE)</f>
        <v>0</v>
      </c>
      <c r="N168" s="1348"/>
      <c r="O168" s="130"/>
      <c r="P168" s="773" t="s">
        <v>299</v>
      </c>
      <c r="Q168" s="135">
        <f>M168+E168</f>
        <v>0</v>
      </c>
      <c r="S168" s="774" t="s">
        <v>300</v>
      </c>
      <c r="T168" s="1171"/>
      <c r="U168" s="1173"/>
      <c r="V168" s="134"/>
      <c r="W168" s="431"/>
    </row>
    <row r="169" spans="1:23" ht="33.75" customHeight="1" thickBot="1" x14ac:dyDescent="0.4">
      <c r="A169" s="136"/>
      <c r="B169" s="137"/>
      <c r="C169" s="137"/>
      <c r="D169" s="137"/>
      <c r="E169" s="138"/>
      <c r="F169" s="138"/>
      <c r="G169" s="138"/>
      <c r="H169" s="138"/>
      <c r="I169" s="104"/>
      <c r="J169" s="115"/>
      <c r="K169" s="115"/>
      <c r="L169" s="115"/>
      <c r="M169" s="138"/>
      <c r="N169" s="138"/>
      <c r="O169" s="130"/>
      <c r="P169" s="113"/>
      <c r="Q169" s="130"/>
      <c r="S169" s="113"/>
      <c r="T169" s="114"/>
      <c r="U169" s="114"/>
      <c r="V169" s="134"/>
      <c r="W169" s="431"/>
    </row>
    <row r="170" spans="1:23" s="166" customFormat="1" ht="72" customHeight="1" x14ac:dyDescent="0.35">
      <c r="A170" s="1369" t="s">
        <v>301</v>
      </c>
      <c r="B170" s="1371" t="s">
        <v>302</v>
      </c>
      <c r="C170" s="1371" t="s">
        <v>303</v>
      </c>
      <c r="D170" s="764" t="s">
        <v>304</v>
      </c>
      <c r="E170" s="762" t="s">
        <v>305</v>
      </c>
      <c r="F170" s="764" t="s">
        <v>306</v>
      </c>
      <c r="G170" s="764" t="s">
        <v>307</v>
      </c>
      <c r="H170" s="765" t="s">
        <v>268</v>
      </c>
      <c r="I170" s="765" t="s">
        <v>308</v>
      </c>
      <c r="J170" s="765" t="s">
        <v>309</v>
      </c>
      <c r="K170" s="765" t="s">
        <v>818</v>
      </c>
      <c r="L170" s="765" t="s">
        <v>310</v>
      </c>
      <c r="M170" s="765" t="s">
        <v>311</v>
      </c>
      <c r="N170" s="765" t="s">
        <v>312</v>
      </c>
      <c r="O170" s="765" t="s">
        <v>313</v>
      </c>
      <c r="P170" s="765" t="s">
        <v>314</v>
      </c>
      <c r="Q170" s="765" t="s">
        <v>315</v>
      </c>
      <c r="R170" s="765" t="s">
        <v>316</v>
      </c>
      <c r="S170" s="765" t="s">
        <v>317</v>
      </c>
      <c r="T170" s="765" t="s">
        <v>819</v>
      </c>
      <c r="U170" s="766" t="s">
        <v>319</v>
      </c>
      <c r="V170" s="438"/>
    </row>
    <row r="171" spans="1:23" s="166" customFormat="1" ht="36.5" thickBot="1" x14ac:dyDescent="0.4">
      <c r="A171" s="1385"/>
      <c r="B171" s="1386"/>
      <c r="C171" s="1386"/>
      <c r="D171" s="763" t="s">
        <v>320</v>
      </c>
      <c r="E171" s="763" t="s">
        <v>333</v>
      </c>
      <c r="F171" s="763" t="s">
        <v>322</v>
      </c>
      <c r="G171" s="763" t="s">
        <v>322</v>
      </c>
      <c r="H171" s="763" t="s">
        <v>824</v>
      </c>
      <c r="I171" s="763" t="s">
        <v>334</v>
      </c>
      <c r="J171" s="763" t="s">
        <v>323</v>
      </c>
      <c r="K171" s="763" t="s">
        <v>324</v>
      </c>
      <c r="L171" s="763" t="s">
        <v>324</v>
      </c>
      <c r="M171" s="763" t="s">
        <v>325</v>
      </c>
      <c r="N171" s="763" t="s">
        <v>324</v>
      </c>
      <c r="O171" s="763" t="s">
        <v>326</v>
      </c>
      <c r="P171" s="763" t="s">
        <v>820</v>
      </c>
      <c r="Q171" s="763" t="s">
        <v>327</v>
      </c>
      <c r="R171" s="763" t="s">
        <v>328</v>
      </c>
      <c r="S171" s="763" t="s">
        <v>329</v>
      </c>
      <c r="T171" s="763" t="s">
        <v>329</v>
      </c>
      <c r="U171" s="768"/>
      <c r="V171" s="438"/>
    </row>
    <row r="172" spans="1:23" ht="15" customHeight="1" x14ac:dyDescent="0.35">
      <c r="A172" s="1390" t="str">
        <f>B166</f>
        <v>Extra-urb.ibr_m.4</v>
      </c>
      <c r="B172" s="769">
        <v>1</v>
      </c>
      <c r="C172" s="185"/>
      <c r="D172" s="119"/>
      <c r="E172" s="119"/>
      <c r="F172" s="185"/>
      <c r="G172" s="440"/>
      <c r="H172" s="120"/>
      <c r="I172" s="441"/>
      <c r="J172" s="442"/>
      <c r="K172" s="442"/>
      <c r="L172" s="443"/>
      <c r="M172" s="441"/>
      <c r="N172" s="443"/>
      <c r="O172" s="148"/>
      <c r="P172" s="148"/>
      <c r="Q172" s="441"/>
      <c r="R172" s="441"/>
      <c r="S172" s="441"/>
      <c r="T172" s="441"/>
      <c r="U172" s="444"/>
      <c r="V172" s="437"/>
    </row>
    <row r="173" spans="1:23" x14ac:dyDescent="0.35">
      <c r="A173" s="1390"/>
      <c r="B173" s="770">
        <v>2</v>
      </c>
      <c r="C173" s="118"/>
      <c r="D173" s="112"/>
      <c r="E173" s="112"/>
      <c r="F173" s="118"/>
      <c r="G173" s="445"/>
      <c r="H173" s="118"/>
      <c r="I173" s="428"/>
      <c r="J173" s="446"/>
      <c r="K173" s="446"/>
      <c r="L173" s="447"/>
      <c r="M173" s="428"/>
      <c r="N173" s="447"/>
      <c r="O173" s="139"/>
      <c r="P173" s="139"/>
      <c r="Q173" s="428"/>
      <c r="R173" s="428" t="s">
        <v>330</v>
      </c>
      <c r="S173" s="428"/>
      <c r="T173" s="428"/>
      <c r="U173" s="448"/>
      <c r="V173" s="437"/>
    </row>
    <row r="174" spans="1:23" x14ac:dyDescent="0.35">
      <c r="A174" s="1390"/>
      <c r="B174" s="770">
        <v>3</v>
      </c>
      <c r="C174" s="118"/>
      <c r="D174" s="112"/>
      <c r="E174" s="112"/>
      <c r="F174" s="118"/>
      <c r="G174" s="445"/>
      <c r="H174" s="118"/>
      <c r="I174" s="428"/>
      <c r="J174" s="446"/>
      <c r="K174" s="446"/>
      <c r="L174" s="447"/>
      <c r="M174" s="428"/>
      <c r="N174" s="447"/>
      <c r="O174" s="139"/>
      <c r="P174" s="139"/>
      <c r="Q174" s="428"/>
      <c r="R174" s="428"/>
      <c r="S174" s="428"/>
      <c r="T174" s="428"/>
      <c r="U174" s="448"/>
      <c r="V174" s="437"/>
    </row>
    <row r="175" spans="1:23" x14ac:dyDescent="0.35">
      <c r="A175" s="1390"/>
      <c r="B175" s="770">
        <v>4</v>
      </c>
      <c r="C175" s="118"/>
      <c r="D175" s="112"/>
      <c r="E175" s="112"/>
      <c r="F175" s="118"/>
      <c r="G175" s="445"/>
      <c r="H175" s="118"/>
      <c r="I175" s="428"/>
      <c r="J175" s="446"/>
      <c r="K175" s="446"/>
      <c r="L175" s="447"/>
      <c r="M175" s="428"/>
      <c r="N175" s="447"/>
      <c r="O175" s="139"/>
      <c r="P175" s="139"/>
      <c r="Q175" s="428"/>
      <c r="R175" s="428"/>
      <c r="S175" s="428"/>
      <c r="T175" s="428"/>
      <c r="U175" s="448"/>
      <c r="V175" s="437"/>
    </row>
    <row r="176" spans="1:23" x14ac:dyDescent="0.35">
      <c r="A176" s="1390"/>
      <c r="B176" s="770">
        <v>5</v>
      </c>
      <c r="C176" s="118"/>
      <c r="D176" s="112"/>
      <c r="E176" s="112"/>
      <c r="F176" s="118"/>
      <c r="G176" s="445"/>
      <c r="H176" s="118"/>
      <c r="I176" s="428"/>
      <c r="J176" s="446"/>
      <c r="K176" s="446"/>
      <c r="L176" s="447"/>
      <c r="M176" s="428"/>
      <c r="N176" s="447"/>
      <c r="O176" s="139"/>
      <c r="P176" s="139"/>
      <c r="Q176" s="428"/>
      <c r="R176" s="428"/>
      <c r="S176" s="428"/>
      <c r="T176" s="428"/>
      <c r="U176" s="448"/>
      <c r="V176" s="437"/>
    </row>
    <row r="177" spans="1:23" x14ac:dyDescent="0.35">
      <c r="A177" s="1390"/>
      <c r="B177" s="770">
        <v>6</v>
      </c>
      <c r="C177" s="118"/>
      <c r="D177" s="112"/>
      <c r="E177" s="112"/>
      <c r="F177" s="118"/>
      <c r="G177" s="445"/>
      <c r="H177" s="118"/>
      <c r="I177" s="428"/>
      <c r="J177" s="446"/>
      <c r="K177" s="446"/>
      <c r="L177" s="447"/>
      <c r="M177" s="428"/>
      <c r="N177" s="447"/>
      <c r="O177" s="139"/>
      <c r="P177" s="139"/>
      <c r="Q177" s="428"/>
      <c r="R177" s="428"/>
      <c r="S177" s="428"/>
      <c r="T177" s="428"/>
      <c r="U177" s="448"/>
      <c r="V177" s="437"/>
    </row>
    <row r="178" spans="1:23" x14ac:dyDescent="0.35">
      <c r="A178" s="1390"/>
      <c r="B178" s="770">
        <v>7</v>
      </c>
      <c r="C178" s="118"/>
      <c r="D178" s="112"/>
      <c r="E178" s="112"/>
      <c r="F178" s="118"/>
      <c r="G178" s="445"/>
      <c r="H178" s="118"/>
      <c r="I178" s="428"/>
      <c r="J178" s="446"/>
      <c r="K178" s="446"/>
      <c r="L178" s="447"/>
      <c r="M178" s="428"/>
      <c r="N178" s="447"/>
      <c r="O178" s="139"/>
      <c r="P178" s="139"/>
      <c r="Q178" s="428"/>
      <c r="R178" s="428"/>
      <c r="S178" s="428"/>
      <c r="T178" s="428"/>
      <c r="U178" s="448"/>
      <c r="V178" s="437"/>
    </row>
    <row r="179" spans="1:23" x14ac:dyDescent="0.35">
      <c r="A179" s="1390"/>
      <c r="B179" s="770">
        <v>8</v>
      </c>
      <c r="C179" s="118"/>
      <c r="D179" s="112"/>
      <c r="E179" s="112"/>
      <c r="F179" s="118"/>
      <c r="G179" s="445"/>
      <c r="H179" s="118"/>
      <c r="I179" s="428"/>
      <c r="J179" s="446"/>
      <c r="K179" s="446"/>
      <c r="L179" s="447"/>
      <c r="M179" s="428"/>
      <c r="N179" s="447"/>
      <c r="O179" s="139"/>
      <c r="P179" s="139"/>
      <c r="Q179" s="428"/>
      <c r="R179" s="428"/>
      <c r="S179" s="428"/>
      <c r="T179" s="428"/>
      <c r="U179" s="448"/>
      <c r="V179" s="437"/>
    </row>
    <row r="180" spans="1:23" x14ac:dyDescent="0.35">
      <c r="A180" s="1390"/>
      <c r="B180" s="770">
        <v>9</v>
      </c>
      <c r="C180" s="118"/>
      <c r="D180" s="112"/>
      <c r="E180" s="112"/>
      <c r="F180" s="118"/>
      <c r="G180" s="445"/>
      <c r="H180" s="118"/>
      <c r="I180" s="428"/>
      <c r="J180" s="446"/>
      <c r="K180" s="446"/>
      <c r="L180" s="447"/>
      <c r="M180" s="428"/>
      <c r="N180" s="447"/>
      <c r="O180" s="139"/>
      <c r="P180" s="139"/>
      <c r="Q180" s="428"/>
      <c r="R180" s="428"/>
      <c r="S180" s="428"/>
      <c r="T180" s="428"/>
      <c r="U180" s="448"/>
      <c r="V180" s="437"/>
    </row>
    <row r="181" spans="1:23" ht="15" thickBot="1" x14ac:dyDescent="0.4">
      <c r="A181" s="1391"/>
      <c r="B181" s="771">
        <v>10</v>
      </c>
      <c r="C181" s="132"/>
      <c r="D181" s="131"/>
      <c r="E181" s="131"/>
      <c r="F181" s="132"/>
      <c r="G181" s="449"/>
      <c r="H181" s="132"/>
      <c r="I181" s="450"/>
      <c r="J181" s="451"/>
      <c r="K181" s="451"/>
      <c r="L181" s="452"/>
      <c r="M181" s="450"/>
      <c r="N181" s="452"/>
      <c r="O181" s="140"/>
      <c r="P181" s="140"/>
      <c r="Q181" s="450"/>
      <c r="R181" s="450"/>
      <c r="S181" s="450"/>
      <c r="T181" s="450"/>
      <c r="U181" s="453"/>
      <c r="V181" s="437"/>
    </row>
    <row r="182" spans="1:23" ht="25" thickBot="1" x14ac:dyDescent="0.4">
      <c r="A182" s="564"/>
      <c r="C182" s="565"/>
      <c r="D182" s="566"/>
      <c r="E182" s="424" t="s">
        <v>331</v>
      </c>
      <c r="F182" s="425">
        <f>COUNTA(F172:F181)</f>
        <v>0</v>
      </c>
      <c r="G182" s="426">
        <f>COUNTA(G172:G181)</f>
        <v>0</v>
      </c>
      <c r="H182" s="565"/>
      <c r="I182" s="431"/>
      <c r="J182" s="567"/>
      <c r="K182" s="567"/>
      <c r="L182" s="568"/>
      <c r="M182" s="1354" t="s">
        <v>563</v>
      </c>
      <c r="N182" s="1355"/>
      <c r="O182" s="747">
        <f>SUM(O172:O181)</f>
        <v>0</v>
      </c>
      <c r="P182" s="748">
        <f>SUM(P172:P181)</f>
        <v>0</v>
      </c>
      <c r="Q182" s="431"/>
      <c r="S182" s="113"/>
      <c r="T182" s="117"/>
      <c r="U182" s="531"/>
      <c r="V182" s="455"/>
    </row>
    <row r="183" spans="1:23" ht="15" thickBot="1" x14ac:dyDescent="0.4">
      <c r="A183" s="456"/>
      <c r="B183" s="457"/>
      <c r="C183" s="407"/>
      <c r="D183" s="407"/>
      <c r="E183" s="407"/>
      <c r="F183" s="457"/>
      <c r="G183" s="407"/>
      <c r="H183" s="407"/>
      <c r="I183" s="457"/>
      <c r="J183" s="457"/>
      <c r="K183" s="457"/>
      <c r="L183" s="407"/>
      <c r="M183" s="407"/>
      <c r="N183" s="407"/>
      <c r="O183" s="407"/>
      <c r="P183" s="407"/>
      <c r="Q183" s="407"/>
      <c r="R183" s="407"/>
      <c r="S183" s="407"/>
      <c r="T183" s="458"/>
      <c r="U183" s="407"/>
      <c r="V183" s="459"/>
    </row>
    <row r="184" spans="1:23" ht="15" thickBot="1" x14ac:dyDescent="0.4">
      <c r="A184" s="432"/>
      <c r="B184" s="433"/>
      <c r="C184" s="434"/>
      <c r="D184" s="434"/>
      <c r="E184" s="434"/>
      <c r="F184" s="433"/>
      <c r="G184" s="434"/>
      <c r="H184" s="434"/>
      <c r="I184" s="433"/>
      <c r="J184" s="433"/>
      <c r="K184" s="433"/>
      <c r="L184" s="434"/>
      <c r="M184" s="434"/>
      <c r="N184" s="434"/>
      <c r="O184" s="434"/>
      <c r="P184" s="434"/>
      <c r="Q184" s="434"/>
      <c r="R184" s="434"/>
      <c r="S184" s="434"/>
      <c r="T184" s="434"/>
      <c r="U184" s="434"/>
      <c r="V184" s="435"/>
    </row>
    <row r="185" spans="1:23" ht="36" customHeight="1" thickBot="1" x14ac:dyDescent="0.4">
      <c r="A185" s="761" t="s">
        <v>9</v>
      </c>
      <c r="B185" s="1317" t="s">
        <v>687</v>
      </c>
      <c r="C185" s="1318"/>
      <c r="E185" s="1387" t="s">
        <v>294</v>
      </c>
      <c r="F185" s="1388"/>
      <c r="G185" s="1315">
        <f>VLOOKUP(B185,'EXTRAUrbano.Piano inv. forn '!$D$91:$AB$126,3,FALSE)</f>
        <v>0</v>
      </c>
      <c r="H185" s="1316"/>
      <c r="I185" s="104"/>
      <c r="J185" s="1387" t="s">
        <v>295</v>
      </c>
      <c r="K185" s="1389"/>
      <c r="L185" s="1388"/>
      <c r="M185" s="1315">
        <f>VLOOKUP(B185,'EXTRAUrbano.Piano inv. forn '!$D$91:$AB$126,4,FALSE)</f>
        <v>0</v>
      </c>
      <c r="N185" s="1316"/>
      <c r="P185" s="772" t="s">
        <v>296</v>
      </c>
      <c r="Q185" s="436"/>
      <c r="S185" s="774" t="s">
        <v>297</v>
      </c>
      <c r="T185" s="1171"/>
      <c r="U185" s="1173"/>
      <c r="V185" s="437"/>
    </row>
    <row r="186" spans="1:23" ht="13.5" customHeight="1" thickBot="1" x14ac:dyDescent="0.4">
      <c r="A186" s="133"/>
      <c r="B186" s="114"/>
      <c r="C186" s="114"/>
      <c r="E186" s="115"/>
      <c r="F186" s="115"/>
      <c r="G186" s="116"/>
      <c r="H186" s="116"/>
      <c r="I186" s="104"/>
      <c r="J186" s="115"/>
      <c r="K186" s="115"/>
      <c r="L186" s="115"/>
      <c r="M186" s="116"/>
      <c r="N186" s="116"/>
      <c r="P186" s="117"/>
      <c r="S186" s="113"/>
      <c r="T186" s="431"/>
      <c r="V186" s="134"/>
      <c r="W186" s="431"/>
    </row>
    <row r="187" spans="1:23" ht="33.75" customHeight="1" thickBot="1" x14ac:dyDescent="0.4">
      <c r="A187" s="1381" t="s">
        <v>298</v>
      </c>
      <c r="B187" s="1382"/>
      <c r="C187" s="1382"/>
      <c r="D187" s="1383"/>
      <c r="E187" s="1346">
        <f>VLOOKUP(B185,'EXTRAUrbano.Piano inv. forn '!$D$91:$AB$126,17,FALSE)</f>
        <v>0</v>
      </c>
      <c r="F187" s="1347"/>
      <c r="G187" s="1347"/>
      <c r="H187" s="1348"/>
      <c r="I187" s="104"/>
      <c r="J187" s="1381" t="s">
        <v>53</v>
      </c>
      <c r="K187" s="1384"/>
      <c r="L187" s="1382"/>
      <c r="M187" s="1346">
        <f>VLOOKUP(B185,'EXTRAUrbano.Piano inv. forn '!$D$91:$AB$126,19,FALSE)</f>
        <v>0</v>
      </c>
      <c r="N187" s="1348"/>
      <c r="O187" s="130"/>
      <c r="P187" s="773" t="s">
        <v>299</v>
      </c>
      <c r="Q187" s="135">
        <f>M187+E187</f>
        <v>0</v>
      </c>
      <c r="S187" s="774" t="s">
        <v>300</v>
      </c>
      <c r="T187" s="1171"/>
      <c r="U187" s="1173"/>
      <c r="V187" s="134"/>
      <c r="W187" s="431"/>
    </row>
    <row r="188" spans="1:23" ht="33.75" customHeight="1" thickBot="1" x14ac:dyDescent="0.4">
      <c r="A188" s="136"/>
      <c r="B188" s="137"/>
      <c r="C188" s="137"/>
      <c r="D188" s="137"/>
      <c r="E188" s="138"/>
      <c r="F188" s="138"/>
      <c r="G188" s="138"/>
      <c r="H188" s="138"/>
      <c r="I188" s="104"/>
      <c r="J188" s="115"/>
      <c r="K188" s="115"/>
      <c r="L188" s="115"/>
      <c r="M188" s="138"/>
      <c r="N188" s="138"/>
      <c r="O188" s="130"/>
      <c r="P188" s="113"/>
      <c r="Q188" s="130"/>
      <c r="S188" s="113"/>
      <c r="T188" s="114"/>
      <c r="U188" s="114"/>
      <c r="V188" s="134"/>
      <c r="W188" s="431"/>
    </row>
    <row r="189" spans="1:23" s="166" customFormat="1" ht="72" customHeight="1" x14ac:dyDescent="0.35">
      <c r="A189" s="1369" t="s">
        <v>301</v>
      </c>
      <c r="B189" s="1371" t="s">
        <v>302</v>
      </c>
      <c r="C189" s="1371" t="s">
        <v>303</v>
      </c>
      <c r="D189" s="764" t="s">
        <v>304</v>
      </c>
      <c r="E189" s="762" t="s">
        <v>305</v>
      </c>
      <c r="F189" s="764" t="s">
        <v>306</v>
      </c>
      <c r="G189" s="764" t="s">
        <v>307</v>
      </c>
      <c r="H189" s="765" t="s">
        <v>268</v>
      </c>
      <c r="I189" s="765" t="s">
        <v>308</v>
      </c>
      <c r="J189" s="765" t="s">
        <v>309</v>
      </c>
      <c r="K189" s="765" t="s">
        <v>818</v>
      </c>
      <c r="L189" s="765" t="s">
        <v>310</v>
      </c>
      <c r="M189" s="765" t="s">
        <v>311</v>
      </c>
      <c r="N189" s="765" t="s">
        <v>312</v>
      </c>
      <c r="O189" s="765" t="s">
        <v>313</v>
      </c>
      <c r="P189" s="765" t="s">
        <v>314</v>
      </c>
      <c r="Q189" s="765" t="s">
        <v>315</v>
      </c>
      <c r="R189" s="765" t="s">
        <v>316</v>
      </c>
      <c r="S189" s="765" t="s">
        <v>317</v>
      </c>
      <c r="T189" s="765" t="s">
        <v>819</v>
      </c>
      <c r="U189" s="766" t="s">
        <v>319</v>
      </c>
      <c r="V189" s="438"/>
    </row>
    <row r="190" spans="1:23" s="166" customFormat="1" ht="36.5" thickBot="1" x14ac:dyDescent="0.4">
      <c r="A190" s="1385"/>
      <c r="B190" s="1386"/>
      <c r="C190" s="1386"/>
      <c r="D190" s="763" t="s">
        <v>320</v>
      </c>
      <c r="E190" s="763" t="s">
        <v>333</v>
      </c>
      <c r="F190" s="763" t="s">
        <v>322</v>
      </c>
      <c r="G190" s="763" t="s">
        <v>322</v>
      </c>
      <c r="H190" s="763" t="s">
        <v>824</v>
      </c>
      <c r="I190" s="763" t="s">
        <v>334</v>
      </c>
      <c r="J190" s="763" t="s">
        <v>323</v>
      </c>
      <c r="K190" s="763" t="s">
        <v>324</v>
      </c>
      <c r="L190" s="763" t="s">
        <v>324</v>
      </c>
      <c r="M190" s="763" t="s">
        <v>325</v>
      </c>
      <c r="N190" s="763" t="s">
        <v>324</v>
      </c>
      <c r="O190" s="763" t="s">
        <v>326</v>
      </c>
      <c r="P190" s="763" t="s">
        <v>820</v>
      </c>
      <c r="Q190" s="763" t="s">
        <v>327</v>
      </c>
      <c r="R190" s="763" t="s">
        <v>328</v>
      </c>
      <c r="S190" s="763" t="s">
        <v>329</v>
      </c>
      <c r="T190" s="763" t="s">
        <v>329</v>
      </c>
      <c r="U190" s="768"/>
      <c r="V190" s="438"/>
    </row>
    <row r="191" spans="1:23" ht="15" customHeight="1" x14ac:dyDescent="0.35">
      <c r="A191" s="1390" t="str">
        <f>B185</f>
        <v>Extra-urb.ibr_m.4</v>
      </c>
      <c r="B191" s="769">
        <v>1</v>
      </c>
      <c r="C191" s="185"/>
      <c r="D191" s="119"/>
      <c r="E191" s="119"/>
      <c r="F191" s="185"/>
      <c r="G191" s="440"/>
      <c r="H191" s="120"/>
      <c r="I191" s="441"/>
      <c r="J191" s="442"/>
      <c r="K191" s="442"/>
      <c r="L191" s="443"/>
      <c r="M191" s="441"/>
      <c r="N191" s="443"/>
      <c r="O191" s="148"/>
      <c r="P191" s="148"/>
      <c r="Q191" s="441"/>
      <c r="R191" s="441"/>
      <c r="S191" s="441"/>
      <c r="T191" s="441"/>
      <c r="U191" s="444"/>
      <c r="V191" s="437"/>
    </row>
    <row r="192" spans="1:23" x14ac:dyDescent="0.35">
      <c r="A192" s="1390"/>
      <c r="B192" s="770">
        <v>2</v>
      </c>
      <c r="C192" s="118"/>
      <c r="D192" s="112"/>
      <c r="E192" s="112"/>
      <c r="F192" s="118"/>
      <c r="G192" s="445"/>
      <c r="H192" s="118"/>
      <c r="I192" s="428"/>
      <c r="J192" s="446"/>
      <c r="K192" s="446"/>
      <c r="L192" s="447"/>
      <c r="M192" s="428"/>
      <c r="N192" s="447"/>
      <c r="O192" s="139"/>
      <c r="P192" s="139"/>
      <c r="Q192" s="428"/>
      <c r="R192" s="428" t="s">
        <v>330</v>
      </c>
      <c r="S192" s="428"/>
      <c r="T192" s="428"/>
      <c r="U192" s="448"/>
      <c r="V192" s="437"/>
    </row>
    <row r="193" spans="1:23" x14ac:dyDescent="0.35">
      <c r="A193" s="1390"/>
      <c r="B193" s="770">
        <v>3</v>
      </c>
      <c r="C193" s="118"/>
      <c r="D193" s="112"/>
      <c r="E193" s="112"/>
      <c r="F193" s="118"/>
      <c r="G193" s="445"/>
      <c r="H193" s="118"/>
      <c r="I193" s="428"/>
      <c r="J193" s="446"/>
      <c r="K193" s="446"/>
      <c r="L193" s="447"/>
      <c r="M193" s="428"/>
      <c r="N193" s="447"/>
      <c r="O193" s="139"/>
      <c r="P193" s="139"/>
      <c r="Q193" s="428"/>
      <c r="R193" s="428"/>
      <c r="S193" s="428"/>
      <c r="T193" s="428"/>
      <c r="U193" s="448"/>
      <c r="V193" s="437"/>
    </row>
    <row r="194" spans="1:23" x14ac:dyDescent="0.35">
      <c r="A194" s="1390"/>
      <c r="B194" s="770">
        <v>4</v>
      </c>
      <c r="C194" s="118"/>
      <c r="D194" s="112"/>
      <c r="E194" s="112"/>
      <c r="F194" s="118"/>
      <c r="G194" s="445"/>
      <c r="H194" s="118"/>
      <c r="I194" s="428"/>
      <c r="J194" s="446"/>
      <c r="K194" s="446"/>
      <c r="L194" s="447"/>
      <c r="M194" s="428"/>
      <c r="N194" s="447"/>
      <c r="O194" s="139"/>
      <c r="P194" s="139"/>
      <c r="Q194" s="428"/>
      <c r="R194" s="428"/>
      <c r="S194" s="428"/>
      <c r="T194" s="428"/>
      <c r="U194" s="448"/>
      <c r="V194" s="437"/>
    </row>
    <row r="195" spans="1:23" x14ac:dyDescent="0.35">
      <c r="A195" s="1390"/>
      <c r="B195" s="770">
        <v>5</v>
      </c>
      <c r="C195" s="118"/>
      <c r="D195" s="112"/>
      <c r="E195" s="112"/>
      <c r="F195" s="118"/>
      <c r="G195" s="445"/>
      <c r="H195" s="118"/>
      <c r="I195" s="428"/>
      <c r="J195" s="446"/>
      <c r="K195" s="446"/>
      <c r="L195" s="447"/>
      <c r="M195" s="428"/>
      <c r="N195" s="447"/>
      <c r="O195" s="139"/>
      <c r="P195" s="139"/>
      <c r="Q195" s="428"/>
      <c r="R195" s="428"/>
      <c r="S195" s="428"/>
      <c r="T195" s="428"/>
      <c r="U195" s="448"/>
      <c r="V195" s="437"/>
    </row>
    <row r="196" spans="1:23" x14ac:dyDescent="0.35">
      <c r="A196" s="1390"/>
      <c r="B196" s="770">
        <v>6</v>
      </c>
      <c r="C196" s="118"/>
      <c r="D196" s="112"/>
      <c r="E196" s="112"/>
      <c r="F196" s="118"/>
      <c r="G196" s="445"/>
      <c r="H196" s="118"/>
      <c r="I196" s="428"/>
      <c r="J196" s="446"/>
      <c r="K196" s="446"/>
      <c r="L196" s="447"/>
      <c r="M196" s="428"/>
      <c r="N196" s="447"/>
      <c r="O196" s="139"/>
      <c r="P196" s="139"/>
      <c r="Q196" s="428"/>
      <c r="R196" s="428"/>
      <c r="S196" s="428"/>
      <c r="T196" s="428"/>
      <c r="U196" s="448"/>
      <c r="V196" s="437"/>
    </row>
    <row r="197" spans="1:23" x14ac:dyDescent="0.35">
      <c r="A197" s="1390"/>
      <c r="B197" s="770">
        <v>7</v>
      </c>
      <c r="C197" s="118"/>
      <c r="D197" s="112"/>
      <c r="E197" s="112"/>
      <c r="F197" s="118"/>
      <c r="G197" s="445"/>
      <c r="H197" s="118"/>
      <c r="I197" s="428"/>
      <c r="J197" s="446"/>
      <c r="K197" s="446"/>
      <c r="L197" s="447"/>
      <c r="M197" s="428"/>
      <c r="N197" s="447"/>
      <c r="O197" s="139"/>
      <c r="P197" s="139"/>
      <c r="Q197" s="428"/>
      <c r="R197" s="428"/>
      <c r="S197" s="428"/>
      <c r="T197" s="428"/>
      <c r="U197" s="448"/>
      <c r="V197" s="437"/>
    </row>
    <row r="198" spans="1:23" x14ac:dyDescent="0.35">
      <c r="A198" s="1390"/>
      <c r="B198" s="770">
        <v>8</v>
      </c>
      <c r="C198" s="118"/>
      <c r="D198" s="112"/>
      <c r="E198" s="112"/>
      <c r="F198" s="118"/>
      <c r="G198" s="445"/>
      <c r="H198" s="118"/>
      <c r="I198" s="428"/>
      <c r="J198" s="446"/>
      <c r="K198" s="446"/>
      <c r="L198" s="447"/>
      <c r="M198" s="428"/>
      <c r="N198" s="447"/>
      <c r="O198" s="139"/>
      <c r="P198" s="139"/>
      <c r="Q198" s="428"/>
      <c r="R198" s="428"/>
      <c r="S198" s="428"/>
      <c r="T198" s="428"/>
      <c r="U198" s="448"/>
      <c r="V198" s="437"/>
    </row>
    <row r="199" spans="1:23" x14ac:dyDescent="0.35">
      <c r="A199" s="1390"/>
      <c r="B199" s="770">
        <v>9</v>
      </c>
      <c r="C199" s="118"/>
      <c r="D199" s="112"/>
      <c r="E199" s="112"/>
      <c r="F199" s="118"/>
      <c r="G199" s="445"/>
      <c r="H199" s="118"/>
      <c r="I199" s="428"/>
      <c r="J199" s="446"/>
      <c r="K199" s="446"/>
      <c r="L199" s="447"/>
      <c r="M199" s="428"/>
      <c r="N199" s="447"/>
      <c r="O199" s="139"/>
      <c r="P199" s="139"/>
      <c r="Q199" s="428"/>
      <c r="R199" s="428"/>
      <c r="S199" s="428"/>
      <c r="T199" s="428"/>
      <c r="U199" s="448"/>
      <c r="V199" s="437"/>
    </row>
    <row r="200" spans="1:23" ht="15" thickBot="1" x14ac:dyDescent="0.4">
      <c r="A200" s="1391"/>
      <c r="B200" s="771">
        <v>10</v>
      </c>
      <c r="C200" s="132"/>
      <c r="D200" s="131"/>
      <c r="E200" s="131"/>
      <c r="F200" s="132"/>
      <c r="G200" s="449"/>
      <c r="H200" s="132"/>
      <c r="I200" s="450"/>
      <c r="J200" s="451"/>
      <c r="K200" s="451"/>
      <c r="L200" s="452"/>
      <c r="M200" s="450"/>
      <c r="N200" s="452"/>
      <c r="O200" s="140"/>
      <c r="P200" s="140"/>
      <c r="Q200" s="450"/>
      <c r="R200" s="450"/>
      <c r="S200" s="450"/>
      <c r="T200" s="450"/>
      <c r="U200" s="453"/>
      <c r="V200" s="437"/>
    </row>
    <row r="201" spans="1:23" ht="25" thickBot="1" x14ac:dyDescent="0.4">
      <c r="A201" s="564"/>
      <c r="C201" s="565"/>
      <c r="D201" s="566"/>
      <c r="E201" s="424" t="s">
        <v>331</v>
      </c>
      <c r="F201" s="425">
        <f>COUNTA(F191:F200)</f>
        <v>0</v>
      </c>
      <c r="G201" s="426">
        <f>COUNTA(G191:G200)</f>
        <v>0</v>
      </c>
      <c r="H201" s="565"/>
      <c r="I201" s="431"/>
      <c r="J201" s="567"/>
      <c r="K201" s="567"/>
      <c r="L201" s="568"/>
      <c r="M201" s="1354" t="s">
        <v>563</v>
      </c>
      <c r="N201" s="1355"/>
      <c r="O201" s="747">
        <f>SUM(O191:O200)</f>
        <v>0</v>
      </c>
      <c r="P201" s="748">
        <f>SUM(P191:P200)</f>
        <v>0</v>
      </c>
      <c r="Q201" s="431"/>
      <c r="S201" s="113"/>
      <c r="T201" s="117"/>
      <c r="U201" s="531"/>
      <c r="V201" s="455"/>
    </row>
    <row r="202" spans="1:23" ht="15" thickBot="1" x14ac:dyDescent="0.4">
      <c r="A202" s="456"/>
      <c r="B202" s="457"/>
      <c r="C202" s="407"/>
      <c r="D202" s="407"/>
      <c r="E202" s="407"/>
      <c r="F202" s="457"/>
      <c r="G202" s="407"/>
      <c r="H202" s="407"/>
      <c r="I202" s="457"/>
      <c r="J202" s="457"/>
      <c r="K202" s="457"/>
      <c r="L202" s="407"/>
      <c r="M202" s="407"/>
      <c r="N202" s="407"/>
      <c r="O202" s="407"/>
      <c r="P202" s="407"/>
      <c r="Q202" s="407"/>
      <c r="R202" s="407"/>
      <c r="S202" s="407"/>
      <c r="T202" s="458"/>
      <c r="U202" s="407"/>
      <c r="V202" s="459"/>
    </row>
    <row r="203" spans="1:23" ht="15" thickBot="1" x14ac:dyDescent="0.4">
      <c r="A203" s="432"/>
      <c r="B203" s="433"/>
      <c r="C203" s="434"/>
      <c r="D203" s="434"/>
      <c r="E203" s="434"/>
      <c r="F203" s="433"/>
      <c r="G203" s="434"/>
      <c r="H203" s="434"/>
      <c r="I203" s="433"/>
      <c r="J203" s="433"/>
      <c r="K203" s="433"/>
      <c r="L203" s="434"/>
      <c r="M203" s="434"/>
      <c r="N203" s="434"/>
      <c r="O203" s="434"/>
      <c r="P203" s="434"/>
      <c r="Q203" s="434"/>
      <c r="R203" s="434"/>
      <c r="S203" s="434"/>
      <c r="T203" s="434"/>
      <c r="U203" s="434"/>
      <c r="V203" s="435"/>
    </row>
    <row r="204" spans="1:23" ht="36" customHeight="1" thickBot="1" x14ac:dyDescent="0.4">
      <c r="A204" s="761" t="s">
        <v>9</v>
      </c>
      <c r="B204" s="1317" t="s">
        <v>687</v>
      </c>
      <c r="C204" s="1318"/>
      <c r="E204" s="1387" t="s">
        <v>294</v>
      </c>
      <c r="F204" s="1388"/>
      <c r="G204" s="1315">
        <f>VLOOKUP(B204,'EXTRAUrbano.Piano inv. forn '!$D$91:$AB$126,3,FALSE)</f>
        <v>0</v>
      </c>
      <c r="H204" s="1316"/>
      <c r="I204" s="104"/>
      <c r="J204" s="1387" t="s">
        <v>295</v>
      </c>
      <c r="K204" s="1389"/>
      <c r="L204" s="1388"/>
      <c r="M204" s="1315">
        <f>VLOOKUP(B204,'EXTRAUrbano.Piano inv. forn '!$D$91:$AB$126,4,FALSE)</f>
        <v>0</v>
      </c>
      <c r="N204" s="1316"/>
      <c r="P204" s="772" t="s">
        <v>296</v>
      </c>
      <c r="Q204" s="436"/>
      <c r="S204" s="774" t="s">
        <v>297</v>
      </c>
      <c r="T204" s="1171"/>
      <c r="U204" s="1173"/>
      <c r="V204" s="437"/>
    </row>
    <row r="205" spans="1:23" ht="13.5" customHeight="1" thickBot="1" x14ac:dyDescent="0.4">
      <c r="A205" s="133"/>
      <c r="B205" s="114"/>
      <c r="C205" s="114"/>
      <c r="E205" s="115"/>
      <c r="F205" s="115"/>
      <c r="G205" s="116"/>
      <c r="H205" s="116"/>
      <c r="I205" s="104"/>
      <c r="J205" s="115"/>
      <c r="K205" s="115"/>
      <c r="L205" s="115"/>
      <c r="M205" s="116"/>
      <c r="N205" s="116"/>
      <c r="P205" s="117"/>
      <c r="S205" s="113"/>
      <c r="T205" s="431"/>
      <c r="V205" s="134"/>
      <c r="W205" s="431"/>
    </row>
    <row r="206" spans="1:23" ht="33.75" customHeight="1" thickBot="1" x14ac:dyDescent="0.4">
      <c r="A206" s="1381" t="s">
        <v>298</v>
      </c>
      <c r="B206" s="1382"/>
      <c r="C206" s="1382"/>
      <c r="D206" s="1383"/>
      <c r="E206" s="1346">
        <f>VLOOKUP(B204,'EXTRAUrbano.Piano inv. forn '!$D$91:$AB$126,17,FALSE)</f>
        <v>0</v>
      </c>
      <c r="F206" s="1347"/>
      <c r="G206" s="1347"/>
      <c r="H206" s="1348"/>
      <c r="I206" s="104"/>
      <c r="J206" s="1381" t="s">
        <v>53</v>
      </c>
      <c r="K206" s="1384"/>
      <c r="L206" s="1382"/>
      <c r="M206" s="1346">
        <f>VLOOKUP(B204,'EXTRAUrbano.Piano inv. forn '!$D$91:$AB$126,19,FALSE)</f>
        <v>0</v>
      </c>
      <c r="N206" s="1348"/>
      <c r="O206" s="130"/>
      <c r="P206" s="773" t="s">
        <v>299</v>
      </c>
      <c r="Q206" s="135">
        <f>M206+E206</f>
        <v>0</v>
      </c>
      <c r="S206" s="774" t="s">
        <v>300</v>
      </c>
      <c r="T206" s="1171"/>
      <c r="U206" s="1173"/>
      <c r="V206" s="134"/>
      <c r="W206" s="431"/>
    </row>
    <row r="207" spans="1:23" ht="33.75" customHeight="1" thickBot="1" x14ac:dyDescent="0.4">
      <c r="A207" s="136"/>
      <c r="B207" s="137"/>
      <c r="C207" s="137"/>
      <c r="D207" s="137"/>
      <c r="E207" s="138"/>
      <c r="F207" s="138"/>
      <c r="G207" s="138"/>
      <c r="H207" s="138"/>
      <c r="I207" s="104"/>
      <c r="J207" s="115"/>
      <c r="K207" s="115"/>
      <c r="L207" s="115"/>
      <c r="M207" s="138"/>
      <c r="N207" s="138"/>
      <c r="O207" s="130"/>
      <c r="P207" s="113"/>
      <c r="Q207" s="130"/>
      <c r="S207" s="113"/>
      <c r="T207" s="114"/>
      <c r="U207" s="114"/>
      <c r="V207" s="134"/>
      <c r="W207" s="431"/>
    </row>
    <row r="208" spans="1:23" s="166" customFormat="1" ht="72" customHeight="1" x14ac:dyDescent="0.35">
      <c r="A208" s="1369" t="s">
        <v>301</v>
      </c>
      <c r="B208" s="1371" t="s">
        <v>302</v>
      </c>
      <c r="C208" s="1371" t="s">
        <v>303</v>
      </c>
      <c r="D208" s="764" t="s">
        <v>304</v>
      </c>
      <c r="E208" s="762" t="s">
        <v>305</v>
      </c>
      <c r="F208" s="764" t="s">
        <v>306</v>
      </c>
      <c r="G208" s="764" t="s">
        <v>307</v>
      </c>
      <c r="H208" s="765" t="s">
        <v>268</v>
      </c>
      <c r="I208" s="765" t="s">
        <v>308</v>
      </c>
      <c r="J208" s="765" t="s">
        <v>309</v>
      </c>
      <c r="K208" s="765" t="s">
        <v>818</v>
      </c>
      <c r="L208" s="765" t="s">
        <v>310</v>
      </c>
      <c r="M208" s="765" t="s">
        <v>311</v>
      </c>
      <c r="N208" s="765" t="s">
        <v>312</v>
      </c>
      <c r="O208" s="765" t="s">
        <v>313</v>
      </c>
      <c r="P208" s="765" t="s">
        <v>314</v>
      </c>
      <c r="Q208" s="765" t="s">
        <v>315</v>
      </c>
      <c r="R208" s="765" t="s">
        <v>316</v>
      </c>
      <c r="S208" s="765" t="s">
        <v>317</v>
      </c>
      <c r="T208" s="765" t="s">
        <v>819</v>
      </c>
      <c r="U208" s="766" t="s">
        <v>319</v>
      </c>
      <c r="V208" s="438"/>
    </row>
    <row r="209" spans="1:23" s="166" customFormat="1" ht="36.5" thickBot="1" x14ac:dyDescent="0.4">
      <c r="A209" s="1385"/>
      <c r="B209" s="1386"/>
      <c r="C209" s="1386"/>
      <c r="D209" s="763" t="s">
        <v>320</v>
      </c>
      <c r="E209" s="763" t="s">
        <v>333</v>
      </c>
      <c r="F209" s="763" t="s">
        <v>322</v>
      </c>
      <c r="G209" s="763" t="s">
        <v>322</v>
      </c>
      <c r="H209" s="763" t="s">
        <v>824</v>
      </c>
      <c r="I209" s="763" t="s">
        <v>334</v>
      </c>
      <c r="J209" s="763" t="s">
        <v>323</v>
      </c>
      <c r="K209" s="763" t="s">
        <v>324</v>
      </c>
      <c r="L209" s="763" t="s">
        <v>324</v>
      </c>
      <c r="M209" s="763" t="s">
        <v>325</v>
      </c>
      <c r="N209" s="763" t="s">
        <v>324</v>
      </c>
      <c r="O209" s="763" t="s">
        <v>326</v>
      </c>
      <c r="P209" s="763" t="s">
        <v>820</v>
      </c>
      <c r="Q209" s="763" t="s">
        <v>327</v>
      </c>
      <c r="R209" s="763" t="s">
        <v>328</v>
      </c>
      <c r="S209" s="763" t="s">
        <v>329</v>
      </c>
      <c r="T209" s="763" t="s">
        <v>329</v>
      </c>
      <c r="U209" s="768"/>
      <c r="V209" s="438"/>
    </row>
    <row r="210" spans="1:23" ht="15" customHeight="1" x14ac:dyDescent="0.35">
      <c r="A210" s="1390" t="str">
        <f>B204</f>
        <v>Extra-urb.ibr_m.4</v>
      </c>
      <c r="B210" s="769">
        <v>1</v>
      </c>
      <c r="C210" s="185"/>
      <c r="D210" s="119"/>
      <c r="E210" s="119"/>
      <c r="F210" s="185"/>
      <c r="G210" s="440"/>
      <c r="H210" s="120"/>
      <c r="I210" s="441"/>
      <c r="J210" s="442"/>
      <c r="K210" s="442"/>
      <c r="L210" s="443"/>
      <c r="M210" s="441"/>
      <c r="N210" s="443"/>
      <c r="O210" s="148"/>
      <c r="P210" s="148"/>
      <c r="Q210" s="441"/>
      <c r="R210" s="441"/>
      <c r="S210" s="441"/>
      <c r="T210" s="441"/>
      <c r="U210" s="444"/>
      <c r="V210" s="437"/>
    </row>
    <row r="211" spans="1:23" x14ac:dyDescent="0.35">
      <c r="A211" s="1390"/>
      <c r="B211" s="770">
        <v>2</v>
      </c>
      <c r="C211" s="118"/>
      <c r="D211" s="112"/>
      <c r="E211" s="112"/>
      <c r="F211" s="118"/>
      <c r="G211" s="445"/>
      <c r="H211" s="118"/>
      <c r="I211" s="428"/>
      <c r="J211" s="446"/>
      <c r="K211" s="446"/>
      <c r="L211" s="447"/>
      <c r="M211" s="428"/>
      <c r="N211" s="447"/>
      <c r="O211" s="139"/>
      <c r="P211" s="139"/>
      <c r="Q211" s="428"/>
      <c r="R211" s="428" t="s">
        <v>330</v>
      </c>
      <c r="S211" s="428"/>
      <c r="T211" s="428"/>
      <c r="U211" s="448"/>
      <c r="V211" s="437"/>
    </row>
    <row r="212" spans="1:23" x14ac:dyDescent="0.35">
      <c r="A212" s="1390"/>
      <c r="B212" s="770">
        <v>3</v>
      </c>
      <c r="C212" s="118"/>
      <c r="D212" s="112"/>
      <c r="E212" s="112"/>
      <c r="F212" s="118"/>
      <c r="G212" s="445"/>
      <c r="H212" s="118"/>
      <c r="I212" s="428"/>
      <c r="J212" s="446"/>
      <c r="K212" s="446"/>
      <c r="L212" s="447"/>
      <c r="M212" s="428"/>
      <c r="N212" s="447"/>
      <c r="O212" s="139"/>
      <c r="P212" s="139"/>
      <c r="Q212" s="428"/>
      <c r="R212" s="428"/>
      <c r="S212" s="428"/>
      <c r="T212" s="428"/>
      <c r="U212" s="448"/>
      <c r="V212" s="437"/>
    </row>
    <row r="213" spans="1:23" x14ac:dyDescent="0.35">
      <c r="A213" s="1390"/>
      <c r="B213" s="770">
        <v>4</v>
      </c>
      <c r="C213" s="118"/>
      <c r="D213" s="112"/>
      <c r="E213" s="112"/>
      <c r="F213" s="118"/>
      <c r="G213" s="445"/>
      <c r="H213" s="118"/>
      <c r="I213" s="428"/>
      <c r="J213" s="446"/>
      <c r="K213" s="446"/>
      <c r="L213" s="447"/>
      <c r="M213" s="428"/>
      <c r="N213" s="447"/>
      <c r="O213" s="139"/>
      <c r="P213" s="139"/>
      <c r="Q213" s="428"/>
      <c r="R213" s="428"/>
      <c r="S213" s="428"/>
      <c r="T213" s="428"/>
      <c r="U213" s="448"/>
      <c r="V213" s="437"/>
    </row>
    <row r="214" spans="1:23" x14ac:dyDescent="0.35">
      <c r="A214" s="1390"/>
      <c r="B214" s="770">
        <v>5</v>
      </c>
      <c r="C214" s="118"/>
      <c r="D214" s="112"/>
      <c r="E214" s="112"/>
      <c r="F214" s="118"/>
      <c r="G214" s="445"/>
      <c r="H214" s="118"/>
      <c r="I214" s="428"/>
      <c r="J214" s="446"/>
      <c r="K214" s="446"/>
      <c r="L214" s="447"/>
      <c r="M214" s="428"/>
      <c r="N214" s="447"/>
      <c r="O214" s="139"/>
      <c r="P214" s="139"/>
      <c r="Q214" s="428"/>
      <c r="R214" s="428"/>
      <c r="S214" s="428"/>
      <c r="T214" s="428"/>
      <c r="U214" s="448"/>
      <c r="V214" s="437"/>
    </row>
    <row r="215" spans="1:23" x14ac:dyDescent="0.35">
      <c r="A215" s="1390"/>
      <c r="B215" s="770">
        <v>6</v>
      </c>
      <c r="C215" s="118"/>
      <c r="D215" s="112"/>
      <c r="E215" s="112"/>
      <c r="F215" s="118"/>
      <c r="G215" s="445"/>
      <c r="H215" s="118"/>
      <c r="I215" s="428"/>
      <c r="J215" s="446"/>
      <c r="K215" s="446"/>
      <c r="L215" s="447"/>
      <c r="M215" s="428"/>
      <c r="N215" s="447"/>
      <c r="O215" s="139"/>
      <c r="P215" s="139"/>
      <c r="Q215" s="428"/>
      <c r="R215" s="428"/>
      <c r="S215" s="428"/>
      <c r="T215" s="428"/>
      <c r="U215" s="448"/>
      <c r="V215" s="437"/>
    </row>
    <row r="216" spans="1:23" x14ac:dyDescent="0.35">
      <c r="A216" s="1390"/>
      <c r="B216" s="770">
        <v>7</v>
      </c>
      <c r="C216" s="118"/>
      <c r="D216" s="112"/>
      <c r="E216" s="112"/>
      <c r="F216" s="118"/>
      <c r="G216" s="445"/>
      <c r="H216" s="118"/>
      <c r="I216" s="428"/>
      <c r="J216" s="446"/>
      <c r="K216" s="446"/>
      <c r="L216" s="447"/>
      <c r="M216" s="428"/>
      <c r="N216" s="447"/>
      <c r="O216" s="139"/>
      <c r="P216" s="139"/>
      <c r="Q216" s="428"/>
      <c r="R216" s="428"/>
      <c r="S216" s="428"/>
      <c r="T216" s="428"/>
      <c r="U216" s="448"/>
      <c r="V216" s="437"/>
    </row>
    <row r="217" spans="1:23" x14ac:dyDescent="0.35">
      <c r="A217" s="1390"/>
      <c r="B217" s="770">
        <v>8</v>
      </c>
      <c r="C217" s="118"/>
      <c r="D217" s="112"/>
      <c r="E217" s="112"/>
      <c r="F217" s="118"/>
      <c r="G217" s="445"/>
      <c r="H217" s="118"/>
      <c r="I217" s="428"/>
      <c r="J217" s="446"/>
      <c r="K217" s="446"/>
      <c r="L217" s="447"/>
      <c r="M217" s="428"/>
      <c r="N217" s="447"/>
      <c r="O217" s="139"/>
      <c r="P217" s="139"/>
      <c r="Q217" s="428"/>
      <c r="R217" s="428"/>
      <c r="S217" s="428"/>
      <c r="T217" s="428"/>
      <c r="U217" s="448"/>
      <c r="V217" s="437"/>
    </row>
    <row r="218" spans="1:23" x14ac:dyDescent="0.35">
      <c r="A218" s="1390"/>
      <c r="B218" s="770">
        <v>9</v>
      </c>
      <c r="C218" s="118"/>
      <c r="D218" s="112"/>
      <c r="E218" s="112"/>
      <c r="F218" s="118"/>
      <c r="G218" s="445"/>
      <c r="H218" s="118"/>
      <c r="I218" s="428"/>
      <c r="J218" s="446"/>
      <c r="K218" s="446"/>
      <c r="L218" s="447"/>
      <c r="M218" s="428"/>
      <c r="N218" s="447"/>
      <c r="O218" s="139"/>
      <c r="P218" s="139"/>
      <c r="Q218" s="428"/>
      <c r="R218" s="428"/>
      <c r="S218" s="428"/>
      <c r="T218" s="428"/>
      <c r="U218" s="448"/>
      <c r="V218" s="437"/>
    </row>
    <row r="219" spans="1:23" ht="15" thickBot="1" x14ac:dyDescent="0.4">
      <c r="A219" s="1391"/>
      <c r="B219" s="771">
        <v>10</v>
      </c>
      <c r="C219" s="132"/>
      <c r="D219" s="131"/>
      <c r="E219" s="131"/>
      <c r="F219" s="132"/>
      <c r="G219" s="449"/>
      <c r="H219" s="132"/>
      <c r="I219" s="450"/>
      <c r="J219" s="451"/>
      <c r="K219" s="451"/>
      <c r="L219" s="452"/>
      <c r="M219" s="450"/>
      <c r="N219" s="452"/>
      <c r="O219" s="140"/>
      <c r="P219" s="140"/>
      <c r="Q219" s="450"/>
      <c r="R219" s="450"/>
      <c r="S219" s="450"/>
      <c r="T219" s="450"/>
      <c r="U219" s="453"/>
      <c r="V219" s="437"/>
    </row>
    <row r="220" spans="1:23" ht="25" thickBot="1" x14ac:dyDescent="0.4">
      <c r="A220" s="564"/>
      <c r="C220" s="565"/>
      <c r="D220" s="566"/>
      <c r="E220" s="424" t="s">
        <v>331</v>
      </c>
      <c r="F220" s="425">
        <f>COUNTA(F210:F219)</f>
        <v>0</v>
      </c>
      <c r="G220" s="426">
        <f>COUNTA(G210:G219)</f>
        <v>0</v>
      </c>
      <c r="H220" s="565"/>
      <c r="I220" s="431"/>
      <c r="J220" s="567"/>
      <c r="K220" s="567"/>
      <c r="L220" s="568"/>
      <c r="M220" s="1354" t="s">
        <v>563</v>
      </c>
      <c r="N220" s="1355"/>
      <c r="O220" s="747">
        <f>SUM(O210:O219)</f>
        <v>0</v>
      </c>
      <c r="P220" s="748">
        <f>SUM(P210:P219)</f>
        <v>0</v>
      </c>
      <c r="Q220" s="431"/>
      <c r="S220" s="113"/>
      <c r="T220" s="117"/>
      <c r="U220" s="531"/>
      <c r="V220" s="455"/>
    </row>
    <row r="221" spans="1:23" ht="15" thickBot="1" x14ac:dyDescent="0.4">
      <c r="A221" s="456"/>
      <c r="B221" s="457"/>
      <c r="C221" s="407"/>
      <c r="D221" s="407"/>
      <c r="E221" s="407"/>
      <c r="F221" s="457"/>
      <c r="G221" s="407"/>
      <c r="H221" s="407"/>
      <c r="I221" s="457"/>
      <c r="J221" s="457"/>
      <c r="K221" s="457"/>
      <c r="L221" s="407"/>
      <c r="M221" s="407"/>
      <c r="N221" s="407"/>
      <c r="O221" s="407"/>
      <c r="P221" s="407"/>
      <c r="Q221" s="407"/>
      <c r="R221" s="407"/>
      <c r="S221" s="407"/>
      <c r="T221" s="458"/>
      <c r="U221" s="407"/>
      <c r="V221" s="459"/>
    </row>
    <row r="222" spans="1:23" ht="15" thickBot="1" x14ac:dyDescent="0.4">
      <c r="A222" s="432"/>
      <c r="B222" s="433"/>
      <c r="C222" s="434"/>
      <c r="D222" s="434"/>
      <c r="E222" s="434"/>
      <c r="F222" s="433"/>
      <c r="G222" s="434"/>
      <c r="H222" s="434"/>
      <c r="I222" s="433"/>
      <c r="J222" s="433"/>
      <c r="K222" s="433"/>
      <c r="L222" s="434"/>
      <c r="M222" s="434"/>
      <c r="N222" s="434"/>
      <c r="O222" s="434"/>
      <c r="P222" s="434"/>
      <c r="Q222" s="434"/>
      <c r="R222" s="434"/>
      <c r="S222" s="434"/>
      <c r="T222" s="434"/>
      <c r="U222" s="434"/>
      <c r="V222" s="435"/>
    </row>
    <row r="223" spans="1:23" ht="36" customHeight="1" thickBot="1" x14ac:dyDescent="0.4">
      <c r="A223" s="761" t="s">
        <v>9</v>
      </c>
      <c r="B223" s="1317" t="s">
        <v>687</v>
      </c>
      <c r="C223" s="1318"/>
      <c r="E223" s="1387" t="s">
        <v>294</v>
      </c>
      <c r="F223" s="1388"/>
      <c r="G223" s="1315">
        <f>VLOOKUP(B223,'EXTRAUrbano.Piano inv. forn '!$D$91:$AB$126,3,FALSE)</f>
        <v>0</v>
      </c>
      <c r="H223" s="1316"/>
      <c r="I223" s="104"/>
      <c r="J223" s="1387" t="s">
        <v>295</v>
      </c>
      <c r="K223" s="1389"/>
      <c r="L223" s="1388"/>
      <c r="M223" s="1315">
        <f>VLOOKUP(B223,'EXTRAUrbano.Piano inv. forn '!$D$91:$AB$126,4,FALSE)</f>
        <v>0</v>
      </c>
      <c r="N223" s="1316"/>
      <c r="P223" s="772" t="s">
        <v>296</v>
      </c>
      <c r="Q223" s="436"/>
      <c r="S223" s="774" t="s">
        <v>297</v>
      </c>
      <c r="T223" s="1171"/>
      <c r="U223" s="1173"/>
      <c r="V223" s="437"/>
    </row>
    <row r="224" spans="1:23" ht="13.5" customHeight="1" thickBot="1" x14ac:dyDescent="0.4">
      <c r="A224" s="133"/>
      <c r="B224" s="114"/>
      <c r="C224" s="114"/>
      <c r="E224" s="115"/>
      <c r="F224" s="115"/>
      <c r="G224" s="116"/>
      <c r="H224" s="116"/>
      <c r="I224" s="104"/>
      <c r="J224" s="115"/>
      <c r="K224" s="115"/>
      <c r="L224" s="115"/>
      <c r="M224" s="116"/>
      <c r="N224" s="116"/>
      <c r="P224" s="117"/>
      <c r="S224" s="113"/>
      <c r="T224" s="431"/>
      <c r="V224" s="134"/>
      <c r="W224" s="431"/>
    </row>
    <row r="225" spans="1:23" ht="33.75" customHeight="1" thickBot="1" x14ac:dyDescent="0.4">
      <c r="A225" s="1381" t="s">
        <v>298</v>
      </c>
      <c r="B225" s="1382"/>
      <c r="C225" s="1382"/>
      <c r="D225" s="1383"/>
      <c r="E225" s="1346">
        <f>VLOOKUP(B223,'EXTRAUrbano.Piano inv. forn '!$D$91:$AB$126,17,FALSE)</f>
        <v>0</v>
      </c>
      <c r="F225" s="1347"/>
      <c r="G225" s="1347"/>
      <c r="H225" s="1348"/>
      <c r="I225" s="104"/>
      <c r="J225" s="1381" t="s">
        <v>53</v>
      </c>
      <c r="K225" s="1384"/>
      <c r="L225" s="1382"/>
      <c r="M225" s="1346">
        <f>VLOOKUP(B223,'EXTRAUrbano.Piano inv. forn '!$D$91:$AB$126,19,FALSE)</f>
        <v>0</v>
      </c>
      <c r="N225" s="1348"/>
      <c r="O225" s="130"/>
      <c r="P225" s="773" t="s">
        <v>299</v>
      </c>
      <c r="Q225" s="135">
        <f>M225+E225</f>
        <v>0</v>
      </c>
      <c r="S225" s="774" t="s">
        <v>300</v>
      </c>
      <c r="T225" s="1171"/>
      <c r="U225" s="1173"/>
      <c r="V225" s="134"/>
      <c r="W225" s="431"/>
    </row>
    <row r="226" spans="1:23" ht="33.75" customHeight="1" thickBot="1" x14ac:dyDescent="0.4">
      <c r="A226" s="136"/>
      <c r="B226" s="137"/>
      <c r="C226" s="137"/>
      <c r="D226" s="137"/>
      <c r="E226" s="138"/>
      <c r="F226" s="138"/>
      <c r="G226" s="138"/>
      <c r="H226" s="138"/>
      <c r="I226" s="104"/>
      <c r="J226" s="115"/>
      <c r="K226" s="115"/>
      <c r="L226" s="115"/>
      <c r="M226" s="138"/>
      <c r="N226" s="138"/>
      <c r="O226" s="130"/>
      <c r="P226" s="113"/>
      <c r="Q226" s="130"/>
      <c r="S226" s="113"/>
      <c r="T226" s="114"/>
      <c r="U226" s="114"/>
      <c r="V226" s="134"/>
      <c r="W226" s="431"/>
    </row>
    <row r="227" spans="1:23" s="166" customFormat="1" ht="72" customHeight="1" x14ac:dyDescent="0.35">
      <c r="A227" s="1369" t="s">
        <v>301</v>
      </c>
      <c r="B227" s="1371" t="s">
        <v>302</v>
      </c>
      <c r="C227" s="1371" t="s">
        <v>303</v>
      </c>
      <c r="D227" s="764" t="s">
        <v>304</v>
      </c>
      <c r="E227" s="762" t="s">
        <v>305</v>
      </c>
      <c r="F227" s="764" t="s">
        <v>306</v>
      </c>
      <c r="G227" s="764" t="s">
        <v>307</v>
      </c>
      <c r="H227" s="765" t="s">
        <v>268</v>
      </c>
      <c r="I227" s="765" t="s">
        <v>308</v>
      </c>
      <c r="J227" s="765" t="s">
        <v>309</v>
      </c>
      <c r="K227" s="765" t="s">
        <v>818</v>
      </c>
      <c r="L227" s="765" t="s">
        <v>310</v>
      </c>
      <c r="M227" s="765" t="s">
        <v>311</v>
      </c>
      <c r="N227" s="765" t="s">
        <v>312</v>
      </c>
      <c r="O227" s="765" t="s">
        <v>313</v>
      </c>
      <c r="P227" s="765" t="s">
        <v>314</v>
      </c>
      <c r="Q227" s="765" t="s">
        <v>315</v>
      </c>
      <c r="R227" s="765" t="s">
        <v>316</v>
      </c>
      <c r="S227" s="765" t="s">
        <v>317</v>
      </c>
      <c r="T227" s="765" t="s">
        <v>819</v>
      </c>
      <c r="U227" s="766" t="s">
        <v>319</v>
      </c>
      <c r="V227" s="438"/>
    </row>
    <row r="228" spans="1:23" s="166" customFormat="1" ht="36.5" thickBot="1" x14ac:dyDescent="0.4">
      <c r="A228" s="1385"/>
      <c r="B228" s="1386"/>
      <c r="C228" s="1386"/>
      <c r="D228" s="763" t="s">
        <v>320</v>
      </c>
      <c r="E228" s="763" t="s">
        <v>333</v>
      </c>
      <c r="F228" s="763" t="s">
        <v>322</v>
      </c>
      <c r="G228" s="763" t="s">
        <v>322</v>
      </c>
      <c r="H228" s="763" t="s">
        <v>824</v>
      </c>
      <c r="I228" s="763" t="s">
        <v>334</v>
      </c>
      <c r="J228" s="763" t="s">
        <v>323</v>
      </c>
      <c r="K228" s="763" t="s">
        <v>324</v>
      </c>
      <c r="L228" s="763" t="s">
        <v>324</v>
      </c>
      <c r="M228" s="763" t="s">
        <v>325</v>
      </c>
      <c r="N228" s="763" t="s">
        <v>324</v>
      </c>
      <c r="O228" s="763" t="s">
        <v>326</v>
      </c>
      <c r="P228" s="763" t="s">
        <v>820</v>
      </c>
      <c r="Q228" s="763" t="s">
        <v>327</v>
      </c>
      <c r="R228" s="763" t="s">
        <v>328</v>
      </c>
      <c r="S228" s="763" t="s">
        <v>329</v>
      </c>
      <c r="T228" s="763" t="s">
        <v>329</v>
      </c>
      <c r="U228" s="768"/>
      <c r="V228" s="438"/>
    </row>
    <row r="229" spans="1:23" ht="15" customHeight="1" x14ac:dyDescent="0.35">
      <c r="A229" s="1390" t="str">
        <f>B223</f>
        <v>Extra-urb.ibr_m.4</v>
      </c>
      <c r="B229" s="769">
        <v>1</v>
      </c>
      <c r="C229" s="185"/>
      <c r="D229" s="119"/>
      <c r="E229" s="119"/>
      <c r="F229" s="185"/>
      <c r="G229" s="440"/>
      <c r="H229" s="120"/>
      <c r="I229" s="441"/>
      <c r="J229" s="442"/>
      <c r="K229" s="442"/>
      <c r="L229" s="443"/>
      <c r="M229" s="441"/>
      <c r="N229" s="443"/>
      <c r="O229" s="148"/>
      <c r="P229" s="148"/>
      <c r="Q229" s="441"/>
      <c r="R229" s="441"/>
      <c r="S229" s="441"/>
      <c r="T229" s="441"/>
      <c r="U229" s="444"/>
      <c r="V229" s="437"/>
    </row>
    <row r="230" spans="1:23" x14ac:dyDescent="0.35">
      <c r="A230" s="1390"/>
      <c r="B230" s="770">
        <v>2</v>
      </c>
      <c r="C230" s="118"/>
      <c r="D230" s="112"/>
      <c r="E230" s="112"/>
      <c r="F230" s="118"/>
      <c r="G230" s="445"/>
      <c r="H230" s="118"/>
      <c r="I230" s="428"/>
      <c r="J230" s="446"/>
      <c r="K230" s="446"/>
      <c r="L230" s="447"/>
      <c r="M230" s="428"/>
      <c r="N230" s="447"/>
      <c r="O230" s="139"/>
      <c r="P230" s="139"/>
      <c r="Q230" s="428"/>
      <c r="R230" s="428" t="s">
        <v>330</v>
      </c>
      <c r="S230" s="428"/>
      <c r="T230" s="428"/>
      <c r="U230" s="448"/>
      <c r="V230" s="437"/>
    </row>
    <row r="231" spans="1:23" x14ac:dyDescent="0.35">
      <c r="A231" s="1390"/>
      <c r="B231" s="770">
        <v>3</v>
      </c>
      <c r="C231" s="118"/>
      <c r="D231" s="112"/>
      <c r="E231" s="112"/>
      <c r="F231" s="118"/>
      <c r="G231" s="445"/>
      <c r="H231" s="118"/>
      <c r="I231" s="428"/>
      <c r="J231" s="446"/>
      <c r="K231" s="446"/>
      <c r="L231" s="447"/>
      <c r="M231" s="428"/>
      <c r="N231" s="447"/>
      <c r="O231" s="139"/>
      <c r="P231" s="139"/>
      <c r="Q231" s="428"/>
      <c r="R231" s="428"/>
      <c r="S231" s="428"/>
      <c r="T231" s="428"/>
      <c r="U231" s="448"/>
      <c r="V231" s="437"/>
    </row>
    <row r="232" spans="1:23" x14ac:dyDescent="0.35">
      <c r="A232" s="1390"/>
      <c r="B232" s="770">
        <v>4</v>
      </c>
      <c r="C232" s="118"/>
      <c r="D232" s="112"/>
      <c r="E232" s="112"/>
      <c r="F232" s="118"/>
      <c r="G232" s="445"/>
      <c r="H232" s="118"/>
      <c r="I232" s="428"/>
      <c r="J232" s="446"/>
      <c r="K232" s="446"/>
      <c r="L232" s="447"/>
      <c r="M232" s="428"/>
      <c r="N232" s="447"/>
      <c r="O232" s="139"/>
      <c r="P232" s="139"/>
      <c r="Q232" s="428"/>
      <c r="R232" s="428"/>
      <c r="S232" s="428"/>
      <c r="T232" s="428"/>
      <c r="U232" s="448"/>
      <c r="V232" s="437"/>
    </row>
    <row r="233" spans="1:23" x14ac:dyDescent="0.35">
      <c r="A233" s="1390"/>
      <c r="B233" s="770">
        <v>5</v>
      </c>
      <c r="C233" s="118"/>
      <c r="D233" s="112"/>
      <c r="E233" s="112"/>
      <c r="F233" s="118"/>
      <c r="G233" s="445"/>
      <c r="H233" s="118"/>
      <c r="I233" s="428"/>
      <c r="J233" s="446"/>
      <c r="K233" s="446"/>
      <c r="L233" s="447"/>
      <c r="M233" s="428"/>
      <c r="N233" s="447"/>
      <c r="O233" s="139"/>
      <c r="P233" s="139"/>
      <c r="Q233" s="428"/>
      <c r="R233" s="428"/>
      <c r="S233" s="428"/>
      <c r="T233" s="428"/>
      <c r="U233" s="448"/>
      <c r="V233" s="437"/>
    </row>
    <row r="234" spans="1:23" x14ac:dyDescent="0.35">
      <c r="A234" s="1390"/>
      <c r="B234" s="770">
        <v>6</v>
      </c>
      <c r="C234" s="118"/>
      <c r="D234" s="112"/>
      <c r="E234" s="112"/>
      <c r="F234" s="118"/>
      <c r="G234" s="445"/>
      <c r="H234" s="118"/>
      <c r="I234" s="428"/>
      <c r="J234" s="446"/>
      <c r="K234" s="446"/>
      <c r="L234" s="447"/>
      <c r="M234" s="428"/>
      <c r="N234" s="447"/>
      <c r="O234" s="139"/>
      <c r="P234" s="139"/>
      <c r="Q234" s="428"/>
      <c r="R234" s="428"/>
      <c r="S234" s="428"/>
      <c r="T234" s="428"/>
      <c r="U234" s="448"/>
      <c r="V234" s="437"/>
    </row>
    <row r="235" spans="1:23" x14ac:dyDescent="0.35">
      <c r="A235" s="1390"/>
      <c r="B235" s="770">
        <v>7</v>
      </c>
      <c r="C235" s="118"/>
      <c r="D235" s="112"/>
      <c r="E235" s="112"/>
      <c r="F235" s="118"/>
      <c r="G235" s="445"/>
      <c r="H235" s="118"/>
      <c r="I235" s="428"/>
      <c r="J235" s="446"/>
      <c r="K235" s="446"/>
      <c r="L235" s="447"/>
      <c r="M235" s="428"/>
      <c r="N235" s="447"/>
      <c r="O235" s="139"/>
      <c r="P235" s="139"/>
      <c r="Q235" s="428"/>
      <c r="R235" s="428"/>
      <c r="S235" s="428"/>
      <c r="T235" s="428"/>
      <c r="U235" s="448"/>
      <c r="V235" s="437"/>
    </row>
    <row r="236" spans="1:23" x14ac:dyDescent="0.35">
      <c r="A236" s="1390"/>
      <c r="B236" s="770">
        <v>8</v>
      </c>
      <c r="C236" s="118"/>
      <c r="D236" s="112"/>
      <c r="E236" s="112"/>
      <c r="F236" s="118"/>
      <c r="G236" s="445"/>
      <c r="H236" s="118"/>
      <c r="I236" s="428"/>
      <c r="J236" s="446"/>
      <c r="K236" s="446"/>
      <c r="L236" s="447"/>
      <c r="M236" s="428"/>
      <c r="N236" s="447"/>
      <c r="O236" s="139"/>
      <c r="P236" s="139"/>
      <c r="Q236" s="428"/>
      <c r="R236" s="428"/>
      <c r="S236" s="428"/>
      <c r="T236" s="428"/>
      <c r="U236" s="448"/>
      <c r="V236" s="437"/>
    </row>
    <row r="237" spans="1:23" x14ac:dyDescent="0.35">
      <c r="A237" s="1390"/>
      <c r="B237" s="770">
        <v>9</v>
      </c>
      <c r="C237" s="118"/>
      <c r="D237" s="112"/>
      <c r="E237" s="112"/>
      <c r="F237" s="118"/>
      <c r="G237" s="445"/>
      <c r="H237" s="118"/>
      <c r="I237" s="428"/>
      <c r="J237" s="446"/>
      <c r="K237" s="446"/>
      <c r="L237" s="447"/>
      <c r="M237" s="428"/>
      <c r="N237" s="447"/>
      <c r="O237" s="139"/>
      <c r="P237" s="139"/>
      <c r="Q237" s="428"/>
      <c r="R237" s="428"/>
      <c r="S237" s="428"/>
      <c r="T237" s="428"/>
      <c r="U237" s="448"/>
      <c r="V237" s="437"/>
    </row>
    <row r="238" spans="1:23" ht="15" thickBot="1" x14ac:dyDescent="0.4">
      <c r="A238" s="1391"/>
      <c r="B238" s="771">
        <v>10</v>
      </c>
      <c r="C238" s="132"/>
      <c r="D238" s="131"/>
      <c r="E238" s="131"/>
      <c r="F238" s="132"/>
      <c r="G238" s="449"/>
      <c r="H238" s="132"/>
      <c r="I238" s="450"/>
      <c r="J238" s="451"/>
      <c r="K238" s="451"/>
      <c r="L238" s="452"/>
      <c r="M238" s="450"/>
      <c r="N238" s="452"/>
      <c r="O238" s="140"/>
      <c r="P238" s="140"/>
      <c r="Q238" s="450"/>
      <c r="R238" s="450"/>
      <c r="S238" s="450"/>
      <c r="T238" s="450"/>
      <c r="U238" s="453"/>
      <c r="V238" s="437"/>
    </row>
    <row r="239" spans="1:23" ht="25" thickBot="1" x14ac:dyDescent="0.4">
      <c r="A239" s="564"/>
      <c r="C239" s="565"/>
      <c r="D239" s="566"/>
      <c r="E239" s="424" t="s">
        <v>331</v>
      </c>
      <c r="F239" s="425">
        <f>COUNTA(F229:F238)</f>
        <v>0</v>
      </c>
      <c r="G239" s="426">
        <f>COUNTA(G229:G238)</f>
        <v>0</v>
      </c>
      <c r="H239" s="565"/>
      <c r="I239" s="431"/>
      <c r="J239" s="567"/>
      <c r="K239" s="567"/>
      <c r="L239" s="568"/>
      <c r="M239" s="1354" t="s">
        <v>563</v>
      </c>
      <c r="N239" s="1355"/>
      <c r="O239" s="747">
        <f>SUM(O229:O238)</f>
        <v>0</v>
      </c>
      <c r="P239" s="748">
        <f>SUM(P229:P238)</f>
        <v>0</v>
      </c>
      <c r="Q239" s="431"/>
      <c r="S239" s="113"/>
      <c r="T239" s="117"/>
      <c r="U239" s="531"/>
      <c r="V239" s="455"/>
    </row>
    <row r="240" spans="1:23" ht="15" thickBot="1" x14ac:dyDescent="0.4">
      <c r="A240" s="456"/>
      <c r="B240" s="457"/>
      <c r="C240" s="407"/>
      <c r="D240" s="407"/>
      <c r="E240" s="407"/>
      <c r="F240" s="457"/>
      <c r="G240" s="407"/>
      <c r="H240" s="407"/>
      <c r="I240" s="457"/>
      <c r="J240" s="457"/>
      <c r="K240" s="457"/>
      <c r="L240" s="407"/>
      <c r="M240" s="407"/>
      <c r="N240" s="407"/>
      <c r="O240" s="407"/>
      <c r="P240" s="407"/>
      <c r="Q240" s="407"/>
      <c r="R240" s="407"/>
      <c r="S240" s="407"/>
      <c r="T240" s="458"/>
      <c r="U240" s="407"/>
      <c r="V240" s="459"/>
    </row>
    <row r="241" spans="1:23" ht="15" thickBot="1" x14ac:dyDescent="0.4">
      <c r="A241" s="432"/>
      <c r="B241" s="433"/>
      <c r="C241" s="434"/>
      <c r="D241" s="434"/>
      <c r="E241" s="434"/>
      <c r="F241" s="433"/>
      <c r="G241" s="434"/>
      <c r="H241" s="434"/>
      <c r="I241" s="433"/>
      <c r="J241" s="433"/>
      <c r="K241" s="433"/>
      <c r="L241" s="434"/>
      <c r="M241" s="434"/>
      <c r="N241" s="434"/>
      <c r="O241" s="434"/>
      <c r="P241" s="434"/>
      <c r="Q241" s="434"/>
      <c r="R241" s="434"/>
      <c r="S241" s="434"/>
      <c r="T241" s="434"/>
      <c r="U241" s="434"/>
      <c r="V241" s="435"/>
    </row>
    <row r="242" spans="1:23" ht="36" customHeight="1" thickBot="1" x14ac:dyDescent="0.4">
      <c r="A242" s="761" t="s">
        <v>9</v>
      </c>
      <c r="B242" s="1317" t="s">
        <v>687</v>
      </c>
      <c r="C242" s="1318"/>
      <c r="E242" s="1387" t="s">
        <v>294</v>
      </c>
      <c r="F242" s="1388"/>
      <c r="G242" s="1315">
        <f>VLOOKUP(B242,'EXTRAUrbano.Piano inv. forn '!$D$91:$AB$126,3,FALSE)</f>
        <v>0</v>
      </c>
      <c r="H242" s="1316"/>
      <c r="I242" s="104"/>
      <c r="J242" s="1387" t="s">
        <v>295</v>
      </c>
      <c r="K242" s="1389"/>
      <c r="L242" s="1388"/>
      <c r="M242" s="1315">
        <f>VLOOKUP(B242,'EXTRAUrbano.Piano inv. forn '!$D$91:$AB$126,4,FALSE)</f>
        <v>0</v>
      </c>
      <c r="N242" s="1316"/>
      <c r="P242" s="772" t="s">
        <v>296</v>
      </c>
      <c r="Q242" s="436"/>
      <c r="S242" s="774" t="s">
        <v>297</v>
      </c>
      <c r="T242" s="1171"/>
      <c r="U242" s="1173"/>
      <c r="V242" s="437"/>
    </row>
    <row r="243" spans="1:23" ht="13.5" customHeight="1" thickBot="1" x14ac:dyDescent="0.4">
      <c r="A243" s="133"/>
      <c r="B243" s="114"/>
      <c r="C243" s="114"/>
      <c r="E243" s="115"/>
      <c r="F243" s="115"/>
      <c r="G243" s="116"/>
      <c r="H243" s="116"/>
      <c r="I243" s="104"/>
      <c r="J243" s="115"/>
      <c r="K243" s="115"/>
      <c r="L243" s="115"/>
      <c r="M243" s="116"/>
      <c r="N243" s="116"/>
      <c r="P243" s="117"/>
      <c r="S243" s="113"/>
      <c r="T243" s="431"/>
      <c r="V243" s="134"/>
      <c r="W243" s="431"/>
    </row>
    <row r="244" spans="1:23" ht="33.75" customHeight="1" thickBot="1" x14ac:dyDescent="0.4">
      <c r="A244" s="1381" t="s">
        <v>298</v>
      </c>
      <c r="B244" s="1382"/>
      <c r="C244" s="1382"/>
      <c r="D244" s="1383"/>
      <c r="E244" s="1346">
        <f>VLOOKUP(B242,'EXTRAUrbano.Piano inv. forn '!$D$91:$AB$126,17,FALSE)</f>
        <v>0</v>
      </c>
      <c r="F244" s="1347"/>
      <c r="G244" s="1347"/>
      <c r="H244" s="1348"/>
      <c r="I244" s="104"/>
      <c r="J244" s="1381" t="s">
        <v>53</v>
      </c>
      <c r="K244" s="1384"/>
      <c r="L244" s="1382"/>
      <c r="M244" s="1346">
        <f>VLOOKUP(B242,'EXTRAUrbano.Piano inv. forn '!$D$91:$AB$126,19,FALSE)</f>
        <v>0</v>
      </c>
      <c r="N244" s="1348"/>
      <c r="O244" s="130"/>
      <c r="P244" s="773" t="s">
        <v>299</v>
      </c>
      <c r="Q244" s="135">
        <f>M244+E244</f>
        <v>0</v>
      </c>
      <c r="S244" s="774" t="s">
        <v>300</v>
      </c>
      <c r="T244" s="1171"/>
      <c r="U244" s="1173"/>
      <c r="V244" s="134"/>
      <c r="W244" s="431"/>
    </row>
    <row r="245" spans="1:23" ht="33.75" customHeight="1" thickBot="1" x14ac:dyDescent="0.4">
      <c r="A245" s="136"/>
      <c r="B245" s="137"/>
      <c r="C245" s="137"/>
      <c r="D245" s="137"/>
      <c r="E245" s="138"/>
      <c r="F245" s="138"/>
      <c r="G245" s="138"/>
      <c r="H245" s="138"/>
      <c r="I245" s="104"/>
      <c r="J245" s="115"/>
      <c r="K245" s="115"/>
      <c r="L245" s="115"/>
      <c r="M245" s="138"/>
      <c r="N245" s="138"/>
      <c r="O245" s="130"/>
      <c r="P245" s="113"/>
      <c r="Q245" s="130"/>
      <c r="S245" s="113"/>
      <c r="T245" s="114"/>
      <c r="U245" s="114"/>
      <c r="V245" s="134"/>
      <c r="W245" s="431"/>
    </row>
    <row r="246" spans="1:23" s="166" customFormat="1" ht="72" customHeight="1" x14ac:dyDescent="0.35">
      <c r="A246" s="1369" t="s">
        <v>301</v>
      </c>
      <c r="B246" s="1371" t="s">
        <v>302</v>
      </c>
      <c r="C246" s="1371" t="s">
        <v>303</v>
      </c>
      <c r="D246" s="764" t="s">
        <v>304</v>
      </c>
      <c r="E246" s="762" t="s">
        <v>305</v>
      </c>
      <c r="F246" s="764" t="s">
        <v>306</v>
      </c>
      <c r="G246" s="764" t="s">
        <v>307</v>
      </c>
      <c r="H246" s="765" t="s">
        <v>268</v>
      </c>
      <c r="I246" s="765" t="s">
        <v>308</v>
      </c>
      <c r="J246" s="765" t="s">
        <v>309</v>
      </c>
      <c r="K246" s="765" t="s">
        <v>818</v>
      </c>
      <c r="L246" s="765" t="s">
        <v>310</v>
      </c>
      <c r="M246" s="765" t="s">
        <v>311</v>
      </c>
      <c r="N246" s="765" t="s">
        <v>312</v>
      </c>
      <c r="O246" s="765" t="s">
        <v>313</v>
      </c>
      <c r="P246" s="765" t="s">
        <v>314</v>
      </c>
      <c r="Q246" s="765" t="s">
        <v>315</v>
      </c>
      <c r="R246" s="765" t="s">
        <v>316</v>
      </c>
      <c r="S246" s="765" t="s">
        <v>317</v>
      </c>
      <c r="T246" s="765" t="s">
        <v>819</v>
      </c>
      <c r="U246" s="766" t="s">
        <v>319</v>
      </c>
      <c r="V246" s="438"/>
    </row>
    <row r="247" spans="1:23" s="166" customFormat="1" ht="36.5" thickBot="1" x14ac:dyDescent="0.4">
      <c r="A247" s="1385"/>
      <c r="B247" s="1386"/>
      <c r="C247" s="1386"/>
      <c r="D247" s="763" t="s">
        <v>320</v>
      </c>
      <c r="E247" s="763" t="s">
        <v>333</v>
      </c>
      <c r="F247" s="763" t="s">
        <v>322</v>
      </c>
      <c r="G247" s="763" t="s">
        <v>322</v>
      </c>
      <c r="H247" s="763" t="s">
        <v>824</v>
      </c>
      <c r="I247" s="763" t="s">
        <v>334</v>
      </c>
      <c r="J247" s="763" t="s">
        <v>323</v>
      </c>
      <c r="K247" s="763" t="s">
        <v>324</v>
      </c>
      <c r="L247" s="763" t="s">
        <v>324</v>
      </c>
      <c r="M247" s="763" t="s">
        <v>325</v>
      </c>
      <c r="N247" s="763" t="s">
        <v>324</v>
      </c>
      <c r="O247" s="763" t="s">
        <v>326</v>
      </c>
      <c r="P247" s="763" t="s">
        <v>820</v>
      </c>
      <c r="Q247" s="763" t="s">
        <v>327</v>
      </c>
      <c r="R247" s="763" t="s">
        <v>328</v>
      </c>
      <c r="S247" s="763" t="s">
        <v>329</v>
      </c>
      <c r="T247" s="763" t="s">
        <v>329</v>
      </c>
      <c r="U247" s="768"/>
      <c r="V247" s="438"/>
    </row>
    <row r="248" spans="1:23" ht="15" customHeight="1" x14ac:dyDescent="0.35">
      <c r="A248" s="1390" t="str">
        <f>B242</f>
        <v>Extra-urb.ibr_m.4</v>
      </c>
      <c r="B248" s="769">
        <v>1</v>
      </c>
      <c r="C248" s="185"/>
      <c r="D248" s="119"/>
      <c r="E248" s="119"/>
      <c r="F248" s="185"/>
      <c r="G248" s="440"/>
      <c r="H248" s="120"/>
      <c r="I248" s="441"/>
      <c r="J248" s="442"/>
      <c r="K248" s="442"/>
      <c r="L248" s="443"/>
      <c r="M248" s="441"/>
      <c r="N248" s="443"/>
      <c r="O248" s="148"/>
      <c r="P248" s="148"/>
      <c r="Q248" s="441"/>
      <c r="R248" s="441"/>
      <c r="S248" s="441"/>
      <c r="T248" s="441"/>
      <c r="U248" s="444"/>
      <c r="V248" s="437"/>
    </row>
    <row r="249" spans="1:23" x14ac:dyDescent="0.35">
      <c r="A249" s="1390"/>
      <c r="B249" s="770">
        <v>2</v>
      </c>
      <c r="C249" s="118"/>
      <c r="D249" s="112"/>
      <c r="E249" s="112"/>
      <c r="F249" s="118"/>
      <c r="G249" s="445"/>
      <c r="H249" s="118"/>
      <c r="I249" s="428"/>
      <c r="J249" s="446"/>
      <c r="K249" s="446"/>
      <c r="L249" s="447"/>
      <c r="M249" s="428"/>
      <c r="N249" s="447"/>
      <c r="O249" s="139"/>
      <c r="P249" s="139"/>
      <c r="Q249" s="428"/>
      <c r="R249" s="428" t="s">
        <v>330</v>
      </c>
      <c r="S249" s="428"/>
      <c r="T249" s="428"/>
      <c r="U249" s="448"/>
      <c r="V249" s="437"/>
    </row>
    <row r="250" spans="1:23" x14ac:dyDescent="0.35">
      <c r="A250" s="1390"/>
      <c r="B250" s="770">
        <v>3</v>
      </c>
      <c r="C250" s="118"/>
      <c r="D250" s="112"/>
      <c r="E250" s="112"/>
      <c r="F250" s="118"/>
      <c r="G250" s="445"/>
      <c r="H250" s="118"/>
      <c r="I250" s="428"/>
      <c r="J250" s="446"/>
      <c r="K250" s="446"/>
      <c r="L250" s="447"/>
      <c r="M250" s="428"/>
      <c r="N250" s="447"/>
      <c r="O250" s="139"/>
      <c r="P250" s="139"/>
      <c r="Q250" s="428"/>
      <c r="R250" s="428"/>
      <c r="S250" s="428"/>
      <c r="T250" s="428"/>
      <c r="U250" s="448"/>
      <c r="V250" s="437"/>
    </row>
    <row r="251" spans="1:23" x14ac:dyDescent="0.35">
      <c r="A251" s="1390"/>
      <c r="B251" s="770">
        <v>4</v>
      </c>
      <c r="C251" s="118"/>
      <c r="D251" s="112"/>
      <c r="E251" s="112"/>
      <c r="F251" s="118"/>
      <c r="G251" s="445"/>
      <c r="H251" s="118"/>
      <c r="I251" s="428"/>
      <c r="J251" s="446"/>
      <c r="K251" s="446"/>
      <c r="L251" s="447"/>
      <c r="M251" s="428"/>
      <c r="N251" s="447"/>
      <c r="O251" s="139"/>
      <c r="P251" s="139"/>
      <c r="Q251" s="428"/>
      <c r="R251" s="428"/>
      <c r="S251" s="428"/>
      <c r="T251" s="428"/>
      <c r="U251" s="448"/>
      <c r="V251" s="437"/>
    </row>
    <row r="252" spans="1:23" x14ac:dyDescent="0.35">
      <c r="A252" s="1390"/>
      <c r="B252" s="770">
        <v>5</v>
      </c>
      <c r="C252" s="118"/>
      <c r="D252" s="112"/>
      <c r="E252" s="112"/>
      <c r="F252" s="118"/>
      <c r="G252" s="445"/>
      <c r="H252" s="118"/>
      <c r="I252" s="428"/>
      <c r="J252" s="446"/>
      <c r="K252" s="446"/>
      <c r="L252" s="447"/>
      <c r="M252" s="428"/>
      <c r="N252" s="447"/>
      <c r="O252" s="139"/>
      <c r="P252" s="139"/>
      <c r="Q252" s="428"/>
      <c r="R252" s="428"/>
      <c r="S252" s="428"/>
      <c r="T252" s="428"/>
      <c r="U252" s="448"/>
      <c r="V252" s="437"/>
    </row>
    <row r="253" spans="1:23" x14ac:dyDescent="0.35">
      <c r="A253" s="1390"/>
      <c r="B253" s="770">
        <v>6</v>
      </c>
      <c r="C253" s="118"/>
      <c r="D253" s="112"/>
      <c r="E253" s="112"/>
      <c r="F253" s="118"/>
      <c r="G253" s="445"/>
      <c r="H253" s="118"/>
      <c r="I253" s="428"/>
      <c r="J253" s="446"/>
      <c r="K253" s="446"/>
      <c r="L253" s="447"/>
      <c r="M253" s="428"/>
      <c r="N253" s="447"/>
      <c r="O253" s="139"/>
      <c r="P253" s="139"/>
      <c r="Q253" s="428"/>
      <c r="R253" s="428"/>
      <c r="S253" s="428"/>
      <c r="T253" s="428"/>
      <c r="U253" s="448"/>
      <c r="V253" s="437"/>
    </row>
    <row r="254" spans="1:23" x14ac:dyDescent="0.35">
      <c r="A254" s="1390"/>
      <c r="B254" s="770">
        <v>7</v>
      </c>
      <c r="C254" s="118"/>
      <c r="D254" s="112"/>
      <c r="E254" s="112"/>
      <c r="F254" s="118"/>
      <c r="G254" s="445"/>
      <c r="H254" s="118"/>
      <c r="I254" s="428"/>
      <c r="J254" s="446"/>
      <c r="K254" s="446"/>
      <c r="L254" s="447"/>
      <c r="M254" s="428"/>
      <c r="N254" s="447"/>
      <c r="O254" s="139"/>
      <c r="P254" s="139"/>
      <c r="Q254" s="428"/>
      <c r="R254" s="428"/>
      <c r="S254" s="428"/>
      <c r="T254" s="428"/>
      <c r="U254" s="448"/>
      <c r="V254" s="437"/>
    </row>
    <row r="255" spans="1:23" x14ac:dyDescent="0.35">
      <c r="A255" s="1390"/>
      <c r="B255" s="770">
        <v>8</v>
      </c>
      <c r="C255" s="118"/>
      <c r="D255" s="112"/>
      <c r="E255" s="112"/>
      <c r="F255" s="118"/>
      <c r="G255" s="445"/>
      <c r="H255" s="118"/>
      <c r="I255" s="428"/>
      <c r="J255" s="446"/>
      <c r="K255" s="446"/>
      <c r="L255" s="447"/>
      <c r="M255" s="428"/>
      <c r="N255" s="447"/>
      <c r="O255" s="139"/>
      <c r="P255" s="139"/>
      <c r="Q255" s="428"/>
      <c r="R255" s="428"/>
      <c r="S255" s="428"/>
      <c r="T255" s="428"/>
      <c r="U255" s="448"/>
      <c r="V255" s="437"/>
    </row>
    <row r="256" spans="1:23" x14ac:dyDescent="0.35">
      <c r="A256" s="1390"/>
      <c r="B256" s="770">
        <v>9</v>
      </c>
      <c r="C256" s="118"/>
      <c r="D256" s="112"/>
      <c r="E256" s="112"/>
      <c r="F256" s="118"/>
      <c r="G256" s="445"/>
      <c r="H256" s="118"/>
      <c r="I256" s="428"/>
      <c r="J256" s="446"/>
      <c r="K256" s="446"/>
      <c r="L256" s="447"/>
      <c r="M256" s="428"/>
      <c r="N256" s="447"/>
      <c r="O256" s="139"/>
      <c r="P256" s="139"/>
      <c r="Q256" s="428"/>
      <c r="R256" s="428"/>
      <c r="S256" s="428"/>
      <c r="T256" s="428"/>
      <c r="U256" s="448"/>
      <c r="V256" s="437"/>
    </row>
    <row r="257" spans="1:23" ht="15" thickBot="1" x14ac:dyDescent="0.4">
      <c r="A257" s="1391"/>
      <c r="B257" s="771">
        <v>10</v>
      </c>
      <c r="C257" s="132"/>
      <c r="D257" s="131"/>
      <c r="E257" s="131"/>
      <c r="F257" s="132"/>
      <c r="G257" s="449"/>
      <c r="H257" s="132"/>
      <c r="I257" s="450"/>
      <c r="J257" s="451"/>
      <c r="K257" s="451"/>
      <c r="L257" s="452"/>
      <c r="M257" s="450"/>
      <c r="N257" s="452"/>
      <c r="O257" s="140"/>
      <c r="P257" s="140"/>
      <c r="Q257" s="450"/>
      <c r="R257" s="450"/>
      <c r="S257" s="450"/>
      <c r="T257" s="450"/>
      <c r="U257" s="453"/>
      <c r="V257" s="437"/>
    </row>
    <row r="258" spans="1:23" ht="25" thickBot="1" x14ac:dyDescent="0.4">
      <c r="A258" s="564"/>
      <c r="C258" s="565"/>
      <c r="D258" s="566"/>
      <c r="E258" s="424" t="s">
        <v>331</v>
      </c>
      <c r="F258" s="425">
        <f>COUNTA(F248:F257)</f>
        <v>0</v>
      </c>
      <c r="G258" s="426">
        <f>COUNTA(G248:G257)</f>
        <v>0</v>
      </c>
      <c r="H258" s="565"/>
      <c r="I258" s="431"/>
      <c r="J258" s="567"/>
      <c r="K258" s="567"/>
      <c r="L258" s="568"/>
      <c r="M258" s="1354" t="s">
        <v>563</v>
      </c>
      <c r="N258" s="1355"/>
      <c r="O258" s="747">
        <f>SUM(O248:O257)</f>
        <v>0</v>
      </c>
      <c r="P258" s="748">
        <f>SUM(P248:P257)</f>
        <v>0</v>
      </c>
      <c r="Q258" s="431"/>
      <c r="S258" s="113"/>
      <c r="T258" s="117"/>
      <c r="U258" s="531"/>
      <c r="V258" s="455"/>
    </row>
    <row r="259" spans="1:23" ht="15" thickBot="1" x14ac:dyDescent="0.4">
      <c r="A259" s="456"/>
      <c r="B259" s="457"/>
      <c r="C259" s="407"/>
      <c r="D259" s="407"/>
      <c r="E259" s="407"/>
      <c r="F259" s="457"/>
      <c r="G259" s="407"/>
      <c r="H259" s="407"/>
      <c r="I259" s="457"/>
      <c r="J259" s="457"/>
      <c r="K259" s="457"/>
      <c r="L259" s="407"/>
      <c r="M259" s="407"/>
      <c r="N259" s="407"/>
      <c r="O259" s="407"/>
      <c r="P259" s="407"/>
      <c r="Q259" s="407"/>
      <c r="R259" s="407"/>
      <c r="S259" s="407"/>
      <c r="T259" s="458"/>
      <c r="U259" s="407"/>
      <c r="V259" s="459"/>
    </row>
    <row r="260" spans="1:23" ht="15" thickBot="1" x14ac:dyDescent="0.4">
      <c r="A260" s="432"/>
      <c r="B260" s="433"/>
      <c r="C260" s="434"/>
      <c r="D260" s="434"/>
      <c r="E260" s="434"/>
      <c r="F260" s="433"/>
      <c r="G260" s="434"/>
      <c r="H260" s="434"/>
      <c r="I260" s="433"/>
      <c r="J260" s="433"/>
      <c r="K260" s="433"/>
      <c r="L260" s="434"/>
      <c r="M260" s="434"/>
      <c r="N260" s="434"/>
      <c r="O260" s="434"/>
      <c r="P260" s="434"/>
      <c r="Q260" s="434"/>
      <c r="R260" s="434"/>
      <c r="S260" s="434"/>
      <c r="T260" s="434"/>
      <c r="U260" s="434"/>
      <c r="V260" s="435"/>
    </row>
    <row r="261" spans="1:23" ht="36" customHeight="1" thickBot="1" x14ac:dyDescent="0.4">
      <c r="A261" s="761" t="s">
        <v>9</v>
      </c>
      <c r="B261" s="1317" t="s">
        <v>687</v>
      </c>
      <c r="C261" s="1318"/>
      <c r="E261" s="1387" t="s">
        <v>294</v>
      </c>
      <c r="F261" s="1388"/>
      <c r="G261" s="1315">
        <f>VLOOKUP(B261,'EXTRAUrbano.Piano inv. forn '!$D$91:$AB$126,3,FALSE)</f>
        <v>0</v>
      </c>
      <c r="H261" s="1316"/>
      <c r="I261" s="104"/>
      <c r="J261" s="1387" t="s">
        <v>295</v>
      </c>
      <c r="K261" s="1389"/>
      <c r="L261" s="1388"/>
      <c r="M261" s="1315">
        <f>VLOOKUP(B261,'EXTRAUrbano.Piano inv. forn '!$D$91:$AB$126,4,FALSE)</f>
        <v>0</v>
      </c>
      <c r="N261" s="1316"/>
      <c r="P261" s="772" t="s">
        <v>296</v>
      </c>
      <c r="Q261" s="436"/>
      <c r="S261" s="774" t="s">
        <v>297</v>
      </c>
      <c r="T261" s="1171"/>
      <c r="U261" s="1173"/>
      <c r="V261" s="437"/>
    </row>
    <row r="262" spans="1:23" ht="13.5" customHeight="1" thickBot="1" x14ac:dyDescent="0.4">
      <c r="A262" s="133"/>
      <c r="B262" s="114"/>
      <c r="C262" s="114"/>
      <c r="E262" s="115"/>
      <c r="F262" s="115"/>
      <c r="G262" s="116"/>
      <c r="H262" s="116"/>
      <c r="I262" s="104"/>
      <c r="J262" s="115"/>
      <c r="K262" s="115"/>
      <c r="L262" s="115"/>
      <c r="M262" s="116"/>
      <c r="N262" s="116"/>
      <c r="P262" s="117"/>
      <c r="S262" s="113"/>
      <c r="T262" s="431"/>
      <c r="V262" s="134"/>
      <c r="W262" s="431"/>
    </row>
    <row r="263" spans="1:23" ht="33.75" customHeight="1" thickBot="1" x14ac:dyDescent="0.4">
      <c r="A263" s="1381" t="s">
        <v>298</v>
      </c>
      <c r="B263" s="1382"/>
      <c r="C263" s="1382"/>
      <c r="D263" s="1383"/>
      <c r="E263" s="1346">
        <f>VLOOKUP(B261,'EXTRAUrbano.Piano inv. forn '!$D$91:$AB$126,17,FALSE)</f>
        <v>0</v>
      </c>
      <c r="F263" s="1347"/>
      <c r="G263" s="1347"/>
      <c r="H263" s="1348"/>
      <c r="I263" s="104"/>
      <c r="J263" s="1381" t="s">
        <v>53</v>
      </c>
      <c r="K263" s="1384"/>
      <c r="L263" s="1382"/>
      <c r="M263" s="1346">
        <f>VLOOKUP(B261,'EXTRAUrbano.Piano inv. forn '!$D$91:$AB$126,19,FALSE)</f>
        <v>0</v>
      </c>
      <c r="N263" s="1348"/>
      <c r="O263" s="130"/>
      <c r="P263" s="773" t="s">
        <v>299</v>
      </c>
      <c r="Q263" s="135">
        <f>M263+E263</f>
        <v>0</v>
      </c>
      <c r="S263" s="774" t="s">
        <v>300</v>
      </c>
      <c r="T263" s="1171"/>
      <c r="U263" s="1173"/>
      <c r="V263" s="134"/>
      <c r="W263" s="431"/>
    </row>
    <row r="264" spans="1:23" ht="33.75" customHeight="1" thickBot="1" x14ac:dyDescent="0.4">
      <c r="A264" s="136"/>
      <c r="B264" s="137"/>
      <c r="C264" s="137"/>
      <c r="D264" s="137"/>
      <c r="E264" s="138"/>
      <c r="F264" s="138"/>
      <c r="G264" s="138"/>
      <c r="H264" s="138"/>
      <c r="I264" s="104"/>
      <c r="J264" s="115"/>
      <c r="K264" s="115"/>
      <c r="L264" s="115"/>
      <c r="M264" s="138"/>
      <c r="N264" s="138"/>
      <c r="O264" s="130"/>
      <c r="P264" s="113"/>
      <c r="Q264" s="130"/>
      <c r="S264" s="113"/>
      <c r="T264" s="114"/>
      <c r="U264" s="114"/>
      <c r="V264" s="134"/>
      <c r="W264" s="431"/>
    </row>
    <row r="265" spans="1:23" s="166" customFormat="1" ht="72" customHeight="1" x14ac:dyDescent="0.35">
      <c r="A265" s="1369" t="s">
        <v>301</v>
      </c>
      <c r="B265" s="1371" t="s">
        <v>302</v>
      </c>
      <c r="C265" s="1371" t="s">
        <v>303</v>
      </c>
      <c r="D265" s="764" t="s">
        <v>304</v>
      </c>
      <c r="E265" s="762" t="s">
        <v>305</v>
      </c>
      <c r="F265" s="764" t="s">
        <v>306</v>
      </c>
      <c r="G265" s="764" t="s">
        <v>307</v>
      </c>
      <c r="H265" s="765" t="s">
        <v>268</v>
      </c>
      <c r="I265" s="765" t="s">
        <v>308</v>
      </c>
      <c r="J265" s="765" t="s">
        <v>309</v>
      </c>
      <c r="K265" s="765" t="s">
        <v>818</v>
      </c>
      <c r="L265" s="765" t="s">
        <v>310</v>
      </c>
      <c r="M265" s="765" t="s">
        <v>311</v>
      </c>
      <c r="N265" s="765" t="s">
        <v>312</v>
      </c>
      <c r="O265" s="765" t="s">
        <v>313</v>
      </c>
      <c r="P265" s="765" t="s">
        <v>314</v>
      </c>
      <c r="Q265" s="765" t="s">
        <v>315</v>
      </c>
      <c r="R265" s="765" t="s">
        <v>316</v>
      </c>
      <c r="S265" s="765" t="s">
        <v>317</v>
      </c>
      <c r="T265" s="765" t="s">
        <v>819</v>
      </c>
      <c r="U265" s="766" t="s">
        <v>319</v>
      </c>
      <c r="V265" s="438"/>
    </row>
    <row r="266" spans="1:23" s="166" customFormat="1" ht="36.5" thickBot="1" x14ac:dyDescent="0.4">
      <c r="A266" s="1385"/>
      <c r="B266" s="1386"/>
      <c r="C266" s="1386"/>
      <c r="D266" s="763" t="s">
        <v>320</v>
      </c>
      <c r="E266" s="763" t="s">
        <v>333</v>
      </c>
      <c r="F266" s="763" t="s">
        <v>322</v>
      </c>
      <c r="G266" s="763" t="s">
        <v>322</v>
      </c>
      <c r="H266" s="763" t="s">
        <v>824</v>
      </c>
      <c r="I266" s="763" t="s">
        <v>334</v>
      </c>
      <c r="J266" s="763" t="s">
        <v>323</v>
      </c>
      <c r="K266" s="763" t="s">
        <v>324</v>
      </c>
      <c r="L266" s="763" t="s">
        <v>324</v>
      </c>
      <c r="M266" s="763" t="s">
        <v>325</v>
      </c>
      <c r="N266" s="763" t="s">
        <v>324</v>
      </c>
      <c r="O266" s="763" t="s">
        <v>326</v>
      </c>
      <c r="P266" s="763" t="s">
        <v>820</v>
      </c>
      <c r="Q266" s="763" t="s">
        <v>327</v>
      </c>
      <c r="R266" s="763" t="s">
        <v>328</v>
      </c>
      <c r="S266" s="763" t="s">
        <v>329</v>
      </c>
      <c r="T266" s="763" t="s">
        <v>329</v>
      </c>
      <c r="U266" s="768"/>
      <c r="V266" s="438"/>
    </row>
    <row r="267" spans="1:23" ht="15" customHeight="1" x14ac:dyDescent="0.35">
      <c r="A267" s="1390" t="str">
        <f>B261</f>
        <v>Extra-urb.ibr_m.4</v>
      </c>
      <c r="B267" s="769">
        <v>1</v>
      </c>
      <c r="C267" s="185"/>
      <c r="D267" s="119"/>
      <c r="E267" s="119"/>
      <c r="F267" s="185"/>
      <c r="G267" s="440"/>
      <c r="H267" s="120"/>
      <c r="I267" s="441"/>
      <c r="J267" s="442"/>
      <c r="K267" s="442"/>
      <c r="L267" s="443"/>
      <c r="M267" s="441"/>
      <c r="N267" s="443"/>
      <c r="O267" s="148"/>
      <c r="P267" s="148"/>
      <c r="Q267" s="441"/>
      <c r="R267" s="441"/>
      <c r="S267" s="441"/>
      <c r="T267" s="441"/>
      <c r="U267" s="444"/>
      <c r="V267" s="437"/>
    </row>
    <row r="268" spans="1:23" x14ac:dyDescent="0.35">
      <c r="A268" s="1390"/>
      <c r="B268" s="770">
        <v>2</v>
      </c>
      <c r="C268" s="118"/>
      <c r="D268" s="112"/>
      <c r="E268" s="112"/>
      <c r="F268" s="118"/>
      <c r="G268" s="445"/>
      <c r="H268" s="118"/>
      <c r="I268" s="428"/>
      <c r="J268" s="446"/>
      <c r="K268" s="446"/>
      <c r="L268" s="447"/>
      <c r="M268" s="428"/>
      <c r="N268" s="447"/>
      <c r="O268" s="139"/>
      <c r="P268" s="139"/>
      <c r="Q268" s="428"/>
      <c r="R268" s="428" t="s">
        <v>330</v>
      </c>
      <c r="S268" s="428"/>
      <c r="T268" s="428"/>
      <c r="U268" s="448"/>
      <c r="V268" s="437"/>
    </row>
    <row r="269" spans="1:23" x14ac:dyDescent="0.35">
      <c r="A269" s="1390"/>
      <c r="B269" s="770">
        <v>3</v>
      </c>
      <c r="C269" s="118"/>
      <c r="D269" s="112"/>
      <c r="E269" s="112"/>
      <c r="F269" s="118"/>
      <c r="G269" s="445"/>
      <c r="H269" s="118"/>
      <c r="I269" s="428"/>
      <c r="J269" s="446"/>
      <c r="K269" s="446"/>
      <c r="L269" s="447"/>
      <c r="M269" s="428"/>
      <c r="N269" s="447"/>
      <c r="O269" s="139"/>
      <c r="P269" s="139"/>
      <c r="Q269" s="428"/>
      <c r="R269" s="428"/>
      <c r="S269" s="428"/>
      <c r="T269" s="428"/>
      <c r="U269" s="448"/>
      <c r="V269" s="437"/>
    </row>
    <row r="270" spans="1:23" x14ac:dyDescent="0.35">
      <c r="A270" s="1390"/>
      <c r="B270" s="770">
        <v>4</v>
      </c>
      <c r="C270" s="118"/>
      <c r="D270" s="112"/>
      <c r="E270" s="112"/>
      <c r="F270" s="118"/>
      <c r="G270" s="445"/>
      <c r="H270" s="118"/>
      <c r="I270" s="428"/>
      <c r="J270" s="446"/>
      <c r="K270" s="446"/>
      <c r="L270" s="447"/>
      <c r="M270" s="428"/>
      <c r="N270" s="447"/>
      <c r="O270" s="139"/>
      <c r="P270" s="139"/>
      <c r="Q270" s="428"/>
      <c r="R270" s="428"/>
      <c r="S270" s="428"/>
      <c r="T270" s="428"/>
      <c r="U270" s="448"/>
      <c r="V270" s="437"/>
    </row>
    <row r="271" spans="1:23" x14ac:dyDescent="0.35">
      <c r="A271" s="1390"/>
      <c r="B271" s="770">
        <v>5</v>
      </c>
      <c r="C271" s="118"/>
      <c r="D271" s="112"/>
      <c r="E271" s="112"/>
      <c r="F271" s="118"/>
      <c r="G271" s="445"/>
      <c r="H271" s="118"/>
      <c r="I271" s="428"/>
      <c r="J271" s="446"/>
      <c r="K271" s="446"/>
      <c r="L271" s="447"/>
      <c r="M271" s="428"/>
      <c r="N271" s="447"/>
      <c r="O271" s="139"/>
      <c r="P271" s="139"/>
      <c r="Q271" s="428"/>
      <c r="R271" s="428"/>
      <c r="S271" s="428"/>
      <c r="T271" s="428"/>
      <c r="U271" s="448"/>
      <c r="V271" s="437"/>
    </row>
    <row r="272" spans="1:23" x14ac:dyDescent="0.35">
      <c r="A272" s="1390"/>
      <c r="B272" s="770">
        <v>6</v>
      </c>
      <c r="C272" s="118"/>
      <c r="D272" s="112"/>
      <c r="E272" s="112"/>
      <c r="F272" s="118"/>
      <c r="G272" s="445"/>
      <c r="H272" s="118"/>
      <c r="I272" s="428"/>
      <c r="J272" s="446"/>
      <c r="K272" s="446"/>
      <c r="L272" s="447"/>
      <c r="M272" s="428"/>
      <c r="N272" s="447"/>
      <c r="O272" s="139"/>
      <c r="P272" s="139"/>
      <c r="Q272" s="428"/>
      <c r="R272" s="428"/>
      <c r="S272" s="428"/>
      <c r="T272" s="428"/>
      <c r="U272" s="448"/>
      <c r="V272" s="437"/>
    </row>
    <row r="273" spans="1:23" x14ac:dyDescent="0.35">
      <c r="A273" s="1390"/>
      <c r="B273" s="770">
        <v>7</v>
      </c>
      <c r="C273" s="118"/>
      <c r="D273" s="112"/>
      <c r="E273" s="112"/>
      <c r="F273" s="118"/>
      <c r="G273" s="445"/>
      <c r="H273" s="118"/>
      <c r="I273" s="428"/>
      <c r="J273" s="446"/>
      <c r="K273" s="446"/>
      <c r="L273" s="447"/>
      <c r="M273" s="428"/>
      <c r="N273" s="447"/>
      <c r="O273" s="139"/>
      <c r="P273" s="139"/>
      <c r="Q273" s="428"/>
      <c r="R273" s="428"/>
      <c r="S273" s="428"/>
      <c r="T273" s="428"/>
      <c r="U273" s="448"/>
      <c r="V273" s="437"/>
    </row>
    <row r="274" spans="1:23" x14ac:dyDescent="0.35">
      <c r="A274" s="1390"/>
      <c r="B274" s="770">
        <v>8</v>
      </c>
      <c r="C274" s="118"/>
      <c r="D274" s="112"/>
      <c r="E274" s="112"/>
      <c r="F274" s="118"/>
      <c r="G274" s="445"/>
      <c r="H274" s="118"/>
      <c r="I274" s="428"/>
      <c r="J274" s="446"/>
      <c r="K274" s="446"/>
      <c r="L274" s="447"/>
      <c r="M274" s="428"/>
      <c r="N274" s="447"/>
      <c r="O274" s="139"/>
      <c r="P274" s="139"/>
      <c r="Q274" s="428"/>
      <c r="R274" s="428"/>
      <c r="S274" s="428"/>
      <c r="T274" s="428"/>
      <c r="U274" s="448"/>
      <c r="V274" s="437"/>
    </row>
    <row r="275" spans="1:23" x14ac:dyDescent="0.35">
      <c r="A275" s="1390"/>
      <c r="B275" s="770">
        <v>9</v>
      </c>
      <c r="C275" s="118"/>
      <c r="D275" s="112"/>
      <c r="E275" s="112"/>
      <c r="F275" s="118"/>
      <c r="G275" s="445"/>
      <c r="H275" s="118"/>
      <c r="I275" s="428"/>
      <c r="J275" s="446"/>
      <c r="K275" s="446"/>
      <c r="L275" s="447"/>
      <c r="M275" s="428"/>
      <c r="N275" s="447"/>
      <c r="O275" s="139"/>
      <c r="P275" s="139"/>
      <c r="Q275" s="428"/>
      <c r="R275" s="428"/>
      <c r="S275" s="428"/>
      <c r="T275" s="428"/>
      <c r="U275" s="448"/>
      <c r="V275" s="437"/>
    </row>
    <row r="276" spans="1:23" ht="15" thickBot="1" x14ac:dyDescent="0.4">
      <c r="A276" s="1391"/>
      <c r="B276" s="771">
        <v>10</v>
      </c>
      <c r="C276" s="132"/>
      <c r="D276" s="131"/>
      <c r="E276" s="131"/>
      <c r="F276" s="132"/>
      <c r="G276" s="449"/>
      <c r="H276" s="132"/>
      <c r="I276" s="450"/>
      <c r="J276" s="451"/>
      <c r="K276" s="451"/>
      <c r="L276" s="452"/>
      <c r="M276" s="450"/>
      <c r="N276" s="452"/>
      <c r="O276" s="140"/>
      <c r="P276" s="140"/>
      <c r="Q276" s="450"/>
      <c r="R276" s="450"/>
      <c r="S276" s="450"/>
      <c r="T276" s="450"/>
      <c r="U276" s="453"/>
      <c r="V276" s="437"/>
    </row>
    <row r="277" spans="1:23" ht="25" thickBot="1" x14ac:dyDescent="0.4">
      <c r="A277" s="564"/>
      <c r="C277" s="565"/>
      <c r="D277" s="566"/>
      <c r="E277" s="424" t="s">
        <v>331</v>
      </c>
      <c r="F277" s="425">
        <f>COUNTA(F267:F276)</f>
        <v>0</v>
      </c>
      <c r="G277" s="426">
        <f>COUNTA(G267:G276)</f>
        <v>0</v>
      </c>
      <c r="H277" s="565"/>
      <c r="I277" s="431"/>
      <c r="J277" s="567"/>
      <c r="K277" s="567"/>
      <c r="L277" s="568"/>
      <c r="M277" s="1354" t="s">
        <v>563</v>
      </c>
      <c r="N277" s="1355"/>
      <c r="O277" s="747">
        <f>SUM(O267:O276)</f>
        <v>0</v>
      </c>
      <c r="P277" s="748">
        <f>SUM(P267:P276)</f>
        <v>0</v>
      </c>
      <c r="Q277" s="431"/>
      <c r="S277" s="113"/>
      <c r="T277" s="117"/>
      <c r="U277" s="531"/>
      <c r="V277" s="455"/>
    </row>
    <row r="278" spans="1:23" ht="15" thickBot="1" x14ac:dyDescent="0.4">
      <c r="A278" s="456"/>
      <c r="B278" s="457"/>
      <c r="C278" s="407"/>
      <c r="D278" s="407"/>
      <c r="E278" s="407"/>
      <c r="F278" s="457"/>
      <c r="G278" s="407"/>
      <c r="H278" s="407"/>
      <c r="I278" s="457"/>
      <c r="J278" s="457"/>
      <c r="K278" s="457"/>
      <c r="L278" s="407"/>
      <c r="M278" s="407"/>
      <c r="N278" s="407"/>
      <c r="O278" s="407"/>
      <c r="P278" s="407"/>
      <c r="Q278" s="407"/>
      <c r="R278" s="407"/>
      <c r="S278" s="407"/>
      <c r="T278" s="458"/>
      <c r="U278" s="407"/>
      <c r="V278" s="459"/>
    </row>
    <row r="279" spans="1:23" ht="15" thickBot="1" x14ac:dyDescent="0.4">
      <c r="A279" s="432"/>
      <c r="B279" s="433"/>
      <c r="C279" s="434"/>
      <c r="D279" s="434"/>
      <c r="E279" s="434"/>
      <c r="F279" s="433"/>
      <c r="G279" s="434"/>
      <c r="H279" s="434"/>
      <c r="I279" s="433"/>
      <c r="J279" s="433"/>
      <c r="K279" s="433"/>
      <c r="L279" s="434"/>
      <c r="M279" s="434"/>
      <c r="N279" s="434"/>
      <c r="O279" s="434"/>
      <c r="P279" s="434"/>
      <c r="Q279" s="434"/>
      <c r="R279" s="434"/>
      <c r="S279" s="434"/>
      <c r="T279" s="434"/>
      <c r="U279" s="434"/>
      <c r="V279" s="435"/>
    </row>
    <row r="280" spans="1:23" ht="36" customHeight="1" thickBot="1" x14ac:dyDescent="0.4">
      <c r="A280" s="761" t="s">
        <v>9</v>
      </c>
      <c r="B280" s="1317" t="s">
        <v>687</v>
      </c>
      <c r="C280" s="1318"/>
      <c r="E280" s="1387" t="s">
        <v>294</v>
      </c>
      <c r="F280" s="1388"/>
      <c r="G280" s="1315">
        <f>VLOOKUP(B280,'EXTRAUrbano.Piano inv. forn '!$D$91:$AB$126,3,FALSE)</f>
        <v>0</v>
      </c>
      <c r="H280" s="1316"/>
      <c r="I280" s="104"/>
      <c r="J280" s="1387" t="s">
        <v>295</v>
      </c>
      <c r="K280" s="1389"/>
      <c r="L280" s="1388"/>
      <c r="M280" s="1315">
        <f>VLOOKUP(B280,'EXTRAUrbano.Piano inv. forn '!$D$91:$AB$126,4,FALSE)</f>
        <v>0</v>
      </c>
      <c r="N280" s="1316"/>
      <c r="P280" s="772" t="s">
        <v>296</v>
      </c>
      <c r="Q280" s="436"/>
      <c r="S280" s="774" t="s">
        <v>297</v>
      </c>
      <c r="T280" s="1171"/>
      <c r="U280" s="1173"/>
      <c r="V280" s="437"/>
    </row>
    <row r="281" spans="1:23" ht="13.5" customHeight="1" thickBot="1" x14ac:dyDescent="0.4">
      <c r="A281" s="133"/>
      <c r="B281" s="114"/>
      <c r="C281" s="114"/>
      <c r="E281" s="115"/>
      <c r="F281" s="115"/>
      <c r="G281" s="116"/>
      <c r="H281" s="116"/>
      <c r="I281" s="104"/>
      <c r="J281" s="115"/>
      <c r="K281" s="115"/>
      <c r="L281" s="115"/>
      <c r="M281" s="116"/>
      <c r="N281" s="116"/>
      <c r="P281" s="117"/>
      <c r="S281" s="113"/>
      <c r="T281" s="431"/>
      <c r="V281" s="134"/>
      <c r="W281" s="431"/>
    </row>
    <row r="282" spans="1:23" ht="33.75" customHeight="1" thickBot="1" x14ac:dyDescent="0.4">
      <c r="A282" s="1381" t="s">
        <v>298</v>
      </c>
      <c r="B282" s="1382"/>
      <c r="C282" s="1382"/>
      <c r="D282" s="1383"/>
      <c r="E282" s="1346">
        <f>VLOOKUP(B280,'EXTRAUrbano.Piano inv. forn '!$D$91:$AB$126,17,FALSE)</f>
        <v>0</v>
      </c>
      <c r="F282" s="1347"/>
      <c r="G282" s="1347"/>
      <c r="H282" s="1348"/>
      <c r="I282" s="104"/>
      <c r="J282" s="1381" t="s">
        <v>53</v>
      </c>
      <c r="K282" s="1384"/>
      <c r="L282" s="1382"/>
      <c r="M282" s="1346">
        <f>VLOOKUP(B280,'EXTRAUrbano.Piano inv. forn '!$D$91:$AB$126,19,FALSE)</f>
        <v>0</v>
      </c>
      <c r="N282" s="1348"/>
      <c r="O282" s="130"/>
      <c r="P282" s="773" t="s">
        <v>299</v>
      </c>
      <c r="Q282" s="135">
        <f>M282+E282</f>
        <v>0</v>
      </c>
      <c r="S282" s="774" t="s">
        <v>300</v>
      </c>
      <c r="T282" s="1171"/>
      <c r="U282" s="1173"/>
      <c r="V282" s="134"/>
      <c r="W282" s="431"/>
    </row>
    <row r="283" spans="1:23" ht="33.75" customHeight="1" thickBot="1" x14ac:dyDescent="0.4">
      <c r="A283" s="136"/>
      <c r="B283" s="137"/>
      <c r="C283" s="137"/>
      <c r="D283" s="137"/>
      <c r="E283" s="138"/>
      <c r="F283" s="138"/>
      <c r="G283" s="138"/>
      <c r="H283" s="138"/>
      <c r="I283" s="104"/>
      <c r="J283" s="115"/>
      <c r="K283" s="115"/>
      <c r="L283" s="115"/>
      <c r="M283" s="138"/>
      <c r="N283" s="138"/>
      <c r="O283" s="130"/>
      <c r="P283" s="113"/>
      <c r="Q283" s="130"/>
      <c r="S283" s="113"/>
      <c r="T283" s="114"/>
      <c r="U283" s="114"/>
      <c r="V283" s="134"/>
      <c r="W283" s="431"/>
    </row>
    <row r="284" spans="1:23" s="166" customFormat="1" ht="72" customHeight="1" x14ac:dyDescent="0.35">
      <c r="A284" s="1369" t="s">
        <v>301</v>
      </c>
      <c r="B284" s="1371" t="s">
        <v>302</v>
      </c>
      <c r="C284" s="1371" t="s">
        <v>303</v>
      </c>
      <c r="D284" s="764" t="s">
        <v>304</v>
      </c>
      <c r="E284" s="762" t="s">
        <v>305</v>
      </c>
      <c r="F284" s="764" t="s">
        <v>306</v>
      </c>
      <c r="G284" s="764" t="s">
        <v>307</v>
      </c>
      <c r="H284" s="765" t="s">
        <v>268</v>
      </c>
      <c r="I284" s="765" t="s">
        <v>308</v>
      </c>
      <c r="J284" s="765" t="s">
        <v>309</v>
      </c>
      <c r="K284" s="765" t="s">
        <v>818</v>
      </c>
      <c r="L284" s="765" t="s">
        <v>310</v>
      </c>
      <c r="M284" s="765" t="s">
        <v>311</v>
      </c>
      <c r="N284" s="765" t="s">
        <v>312</v>
      </c>
      <c r="O284" s="765" t="s">
        <v>313</v>
      </c>
      <c r="P284" s="765" t="s">
        <v>314</v>
      </c>
      <c r="Q284" s="765" t="s">
        <v>315</v>
      </c>
      <c r="R284" s="765" t="s">
        <v>316</v>
      </c>
      <c r="S284" s="765" t="s">
        <v>317</v>
      </c>
      <c r="T284" s="765" t="s">
        <v>819</v>
      </c>
      <c r="U284" s="766" t="s">
        <v>319</v>
      </c>
      <c r="V284" s="438"/>
    </row>
    <row r="285" spans="1:23" s="166" customFormat="1" ht="36.5" thickBot="1" x14ac:dyDescent="0.4">
      <c r="A285" s="1385"/>
      <c r="B285" s="1386"/>
      <c r="C285" s="1386"/>
      <c r="D285" s="763" t="s">
        <v>320</v>
      </c>
      <c r="E285" s="763" t="s">
        <v>333</v>
      </c>
      <c r="F285" s="763" t="s">
        <v>322</v>
      </c>
      <c r="G285" s="763" t="s">
        <v>322</v>
      </c>
      <c r="H285" s="763" t="s">
        <v>824</v>
      </c>
      <c r="I285" s="763" t="s">
        <v>334</v>
      </c>
      <c r="J285" s="763" t="s">
        <v>323</v>
      </c>
      <c r="K285" s="763" t="s">
        <v>324</v>
      </c>
      <c r="L285" s="763" t="s">
        <v>324</v>
      </c>
      <c r="M285" s="763" t="s">
        <v>325</v>
      </c>
      <c r="N285" s="763" t="s">
        <v>324</v>
      </c>
      <c r="O285" s="763" t="s">
        <v>326</v>
      </c>
      <c r="P285" s="763" t="s">
        <v>820</v>
      </c>
      <c r="Q285" s="763" t="s">
        <v>327</v>
      </c>
      <c r="R285" s="763" t="s">
        <v>328</v>
      </c>
      <c r="S285" s="763" t="s">
        <v>329</v>
      </c>
      <c r="T285" s="763" t="s">
        <v>329</v>
      </c>
      <c r="U285" s="768"/>
      <c r="V285" s="438"/>
    </row>
    <row r="286" spans="1:23" ht="15" customHeight="1" x14ac:dyDescent="0.35">
      <c r="A286" s="1390" t="str">
        <f>B280</f>
        <v>Extra-urb.ibr_m.4</v>
      </c>
      <c r="B286" s="769">
        <v>1</v>
      </c>
      <c r="C286" s="185"/>
      <c r="D286" s="119"/>
      <c r="E286" s="119"/>
      <c r="F286" s="185"/>
      <c r="G286" s="440"/>
      <c r="H286" s="120"/>
      <c r="I286" s="441"/>
      <c r="J286" s="442"/>
      <c r="K286" s="442"/>
      <c r="L286" s="443"/>
      <c r="M286" s="441"/>
      <c r="N286" s="443"/>
      <c r="O286" s="148"/>
      <c r="P286" s="148"/>
      <c r="Q286" s="441"/>
      <c r="R286" s="441"/>
      <c r="S286" s="441"/>
      <c r="T286" s="441"/>
      <c r="U286" s="444"/>
      <c r="V286" s="437"/>
    </row>
    <row r="287" spans="1:23" x14ac:dyDescent="0.35">
      <c r="A287" s="1390"/>
      <c r="B287" s="770">
        <v>2</v>
      </c>
      <c r="C287" s="118"/>
      <c r="D287" s="112"/>
      <c r="E287" s="112"/>
      <c r="F287" s="118"/>
      <c r="G287" s="445"/>
      <c r="H287" s="118"/>
      <c r="I287" s="428"/>
      <c r="J287" s="446"/>
      <c r="K287" s="446"/>
      <c r="L287" s="447"/>
      <c r="M287" s="428"/>
      <c r="N287" s="447"/>
      <c r="O287" s="139"/>
      <c r="P287" s="139"/>
      <c r="Q287" s="428"/>
      <c r="R287" s="428" t="s">
        <v>330</v>
      </c>
      <c r="S287" s="428"/>
      <c r="T287" s="428"/>
      <c r="U287" s="448"/>
      <c r="V287" s="437"/>
    </row>
    <row r="288" spans="1:23" x14ac:dyDescent="0.35">
      <c r="A288" s="1390"/>
      <c r="B288" s="770">
        <v>3</v>
      </c>
      <c r="C288" s="118"/>
      <c r="D288" s="112"/>
      <c r="E288" s="112"/>
      <c r="F288" s="118"/>
      <c r="G288" s="445"/>
      <c r="H288" s="118"/>
      <c r="I288" s="428"/>
      <c r="J288" s="446"/>
      <c r="K288" s="446"/>
      <c r="L288" s="447"/>
      <c r="M288" s="428"/>
      <c r="N288" s="447"/>
      <c r="O288" s="139"/>
      <c r="P288" s="139"/>
      <c r="Q288" s="428"/>
      <c r="R288" s="428"/>
      <c r="S288" s="428"/>
      <c r="T288" s="428"/>
      <c r="U288" s="448"/>
      <c r="V288" s="437"/>
    </row>
    <row r="289" spans="1:23" x14ac:dyDescent="0.35">
      <c r="A289" s="1390"/>
      <c r="B289" s="770">
        <v>4</v>
      </c>
      <c r="C289" s="118"/>
      <c r="D289" s="112"/>
      <c r="E289" s="112"/>
      <c r="F289" s="118"/>
      <c r="G289" s="445"/>
      <c r="H289" s="118"/>
      <c r="I289" s="428"/>
      <c r="J289" s="446"/>
      <c r="K289" s="446"/>
      <c r="L289" s="447"/>
      <c r="M289" s="428"/>
      <c r="N289" s="447"/>
      <c r="O289" s="139"/>
      <c r="P289" s="139"/>
      <c r="Q289" s="428"/>
      <c r="R289" s="428"/>
      <c r="S289" s="428"/>
      <c r="T289" s="428"/>
      <c r="U289" s="448"/>
      <c r="V289" s="437"/>
    </row>
    <row r="290" spans="1:23" x14ac:dyDescent="0.35">
      <c r="A290" s="1390"/>
      <c r="B290" s="770">
        <v>5</v>
      </c>
      <c r="C290" s="118"/>
      <c r="D290" s="112"/>
      <c r="E290" s="112"/>
      <c r="F290" s="118"/>
      <c r="G290" s="445"/>
      <c r="H290" s="118"/>
      <c r="I290" s="428"/>
      <c r="J290" s="446"/>
      <c r="K290" s="446"/>
      <c r="L290" s="447"/>
      <c r="M290" s="428"/>
      <c r="N290" s="447"/>
      <c r="O290" s="139"/>
      <c r="P290" s="139"/>
      <c r="Q290" s="428"/>
      <c r="R290" s="428"/>
      <c r="S290" s="428"/>
      <c r="T290" s="428"/>
      <c r="U290" s="448"/>
      <c r="V290" s="437"/>
    </row>
    <row r="291" spans="1:23" x14ac:dyDescent="0.35">
      <c r="A291" s="1390"/>
      <c r="B291" s="770">
        <v>6</v>
      </c>
      <c r="C291" s="118"/>
      <c r="D291" s="112"/>
      <c r="E291" s="112"/>
      <c r="F291" s="118"/>
      <c r="G291" s="445"/>
      <c r="H291" s="118"/>
      <c r="I291" s="428"/>
      <c r="J291" s="446"/>
      <c r="K291" s="446"/>
      <c r="L291" s="447"/>
      <c r="M291" s="428"/>
      <c r="N291" s="447"/>
      <c r="O291" s="139"/>
      <c r="P291" s="139"/>
      <c r="Q291" s="428"/>
      <c r="R291" s="428"/>
      <c r="S291" s="428"/>
      <c r="T291" s="428"/>
      <c r="U291" s="448"/>
      <c r="V291" s="437"/>
    </row>
    <row r="292" spans="1:23" x14ac:dyDescent="0.35">
      <c r="A292" s="1390"/>
      <c r="B292" s="770">
        <v>7</v>
      </c>
      <c r="C292" s="118"/>
      <c r="D292" s="112"/>
      <c r="E292" s="112"/>
      <c r="F292" s="118"/>
      <c r="G292" s="445"/>
      <c r="H292" s="118"/>
      <c r="I292" s="428"/>
      <c r="J292" s="446"/>
      <c r="K292" s="446"/>
      <c r="L292" s="447"/>
      <c r="M292" s="428"/>
      <c r="N292" s="447"/>
      <c r="O292" s="139"/>
      <c r="P292" s="139"/>
      <c r="Q292" s="428"/>
      <c r="R292" s="428"/>
      <c r="S292" s="428"/>
      <c r="T292" s="428"/>
      <c r="U292" s="448"/>
      <c r="V292" s="437"/>
    </row>
    <row r="293" spans="1:23" x14ac:dyDescent="0.35">
      <c r="A293" s="1390"/>
      <c r="B293" s="770">
        <v>8</v>
      </c>
      <c r="C293" s="118"/>
      <c r="D293" s="112"/>
      <c r="E293" s="112"/>
      <c r="F293" s="118"/>
      <c r="G293" s="445"/>
      <c r="H293" s="118"/>
      <c r="I293" s="428"/>
      <c r="J293" s="446"/>
      <c r="K293" s="446"/>
      <c r="L293" s="447"/>
      <c r="M293" s="428"/>
      <c r="N293" s="447"/>
      <c r="O293" s="139"/>
      <c r="P293" s="139"/>
      <c r="Q293" s="428"/>
      <c r="R293" s="428"/>
      <c r="S293" s="428"/>
      <c r="T293" s="428"/>
      <c r="U293" s="448"/>
      <c r="V293" s="437"/>
    </row>
    <row r="294" spans="1:23" x14ac:dyDescent="0.35">
      <c r="A294" s="1390"/>
      <c r="B294" s="770">
        <v>9</v>
      </c>
      <c r="C294" s="118"/>
      <c r="D294" s="112"/>
      <c r="E294" s="112"/>
      <c r="F294" s="118"/>
      <c r="G294" s="445"/>
      <c r="H294" s="118"/>
      <c r="I294" s="428"/>
      <c r="J294" s="446"/>
      <c r="K294" s="446"/>
      <c r="L294" s="447"/>
      <c r="M294" s="428"/>
      <c r="N294" s="447"/>
      <c r="O294" s="139"/>
      <c r="P294" s="139"/>
      <c r="Q294" s="428"/>
      <c r="R294" s="428"/>
      <c r="S294" s="428"/>
      <c r="T294" s="428"/>
      <c r="U294" s="448"/>
      <c r="V294" s="437"/>
    </row>
    <row r="295" spans="1:23" ht="15" thickBot="1" x14ac:dyDescent="0.4">
      <c r="A295" s="1391"/>
      <c r="B295" s="771">
        <v>10</v>
      </c>
      <c r="C295" s="132"/>
      <c r="D295" s="131"/>
      <c r="E295" s="131"/>
      <c r="F295" s="132"/>
      <c r="G295" s="449"/>
      <c r="H295" s="132"/>
      <c r="I295" s="450"/>
      <c r="J295" s="451"/>
      <c r="K295" s="451"/>
      <c r="L295" s="452"/>
      <c r="M295" s="450"/>
      <c r="N295" s="452"/>
      <c r="O295" s="140"/>
      <c r="P295" s="140"/>
      <c r="Q295" s="450"/>
      <c r="R295" s="450"/>
      <c r="S295" s="450"/>
      <c r="T295" s="450"/>
      <c r="U295" s="453"/>
      <c r="V295" s="437"/>
    </row>
    <row r="296" spans="1:23" ht="25" thickBot="1" x14ac:dyDescent="0.4">
      <c r="A296" s="564"/>
      <c r="C296" s="565"/>
      <c r="D296" s="566"/>
      <c r="E296" s="424" t="s">
        <v>331</v>
      </c>
      <c r="F296" s="425">
        <f>COUNTA(F286:F295)</f>
        <v>0</v>
      </c>
      <c r="G296" s="426">
        <f>COUNTA(G286:G295)</f>
        <v>0</v>
      </c>
      <c r="H296" s="565"/>
      <c r="I296" s="431"/>
      <c r="J296" s="567"/>
      <c r="K296" s="567"/>
      <c r="L296" s="568"/>
      <c r="M296" s="1354" t="s">
        <v>563</v>
      </c>
      <c r="N296" s="1355"/>
      <c r="O296" s="747">
        <f>SUM(O286:O295)</f>
        <v>0</v>
      </c>
      <c r="P296" s="748">
        <f>SUM(P286:P295)</f>
        <v>0</v>
      </c>
      <c r="Q296" s="431"/>
      <c r="S296" s="113"/>
      <c r="T296" s="117"/>
      <c r="U296" s="531"/>
      <c r="V296" s="455"/>
    </row>
    <row r="297" spans="1:23" ht="15" thickBot="1" x14ac:dyDescent="0.4">
      <c r="A297" s="456"/>
      <c r="B297" s="457"/>
      <c r="C297" s="407"/>
      <c r="D297" s="407"/>
      <c r="E297" s="407"/>
      <c r="F297" s="457"/>
      <c r="G297" s="407"/>
      <c r="H297" s="407"/>
      <c r="I297" s="457"/>
      <c r="J297" s="457"/>
      <c r="K297" s="457"/>
      <c r="L297" s="407"/>
      <c r="M297" s="407"/>
      <c r="N297" s="407"/>
      <c r="O297" s="407"/>
      <c r="P297" s="407"/>
      <c r="Q297" s="407"/>
      <c r="R297" s="407"/>
      <c r="S297" s="407"/>
      <c r="T297" s="458"/>
      <c r="U297" s="407"/>
      <c r="V297" s="459"/>
    </row>
    <row r="298" spans="1:23" ht="15" thickBot="1" x14ac:dyDescent="0.4">
      <c r="A298" s="432"/>
      <c r="B298" s="433"/>
      <c r="C298" s="434"/>
      <c r="D298" s="434"/>
      <c r="E298" s="434"/>
      <c r="F298" s="433"/>
      <c r="G298" s="434"/>
      <c r="H298" s="434"/>
      <c r="I298" s="433"/>
      <c r="J298" s="433"/>
      <c r="K298" s="433"/>
      <c r="L298" s="434"/>
      <c r="M298" s="434"/>
      <c r="N298" s="434"/>
      <c r="O298" s="434"/>
      <c r="P298" s="434"/>
      <c r="Q298" s="434"/>
      <c r="R298" s="434"/>
      <c r="S298" s="434"/>
      <c r="T298" s="434"/>
      <c r="U298" s="434"/>
      <c r="V298" s="435"/>
    </row>
    <row r="299" spans="1:23" ht="36" customHeight="1" thickBot="1" x14ac:dyDescent="0.4">
      <c r="A299" s="761" t="s">
        <v>9</v>
      </c>
      <c r="B299" s="1317" t="s">
        <v>687</v>
      </c>
      <c r="C299" s="1318"/>
      <c r="E299" s="1387" t="s">
        <v>294</v>
      </c>
      <c r="F299" s="1388"/>
      <c r="G299" s="1315">
        <f>VLOOKUP(B299,'EXTRAUrbano.Piano inv. forn '!$D$91:$AB$126,3,FALSE)</f>
        <v>0</v>
      </c>
      <c r="H299" s="1316"/>
      <c r="I299" s="104"/>
      <c r="J299" s="1387" t="s">
        <v>295</v>
      </c>
      <c r="K299" s="1389"/>
      <c r="L299" s="1388"/>
      <c r="M299" s="1315">
        <f>VLOOKUP(B299,'EXTRAUrbano.Piano inv. forn '!$D$91:$AB$126,4,FALSE)</f>
        <v>0</v>
      </c>
      <c r="N299" s="1316"/>
      <c r="P299" s="772" t="s">
        <v>296</v>
      </c>
      <c r="Q299" s="436"/>
      <c r="S299" s="774" t="s">
        <v>297</v>
      </c>
      <c r="T299" s="1171"/>
      <c r="U299" s="1173"/>
      <c r="V299" s="437"/>
    </row>
    <row r="300" spans="1:23" ht="13.5" customHeight="1" thickBot="1" x14ac:dyDescent="0.4">
      <c r="A300" s="133"/>
      <c r="B300" s="114"/>
      <c r="C300" s="114"/>
      <c r="E300" s="115"/>
      <c r="F300" s="115"/>
      <c r="G300" s="116"/>
      <c r="H300" s="116"/>
      <c r="I300" s="104"/>
      <c r="J300" s="115"/>
      <c r="K300" s="115"/>
      <c r="L300" s="115"/>
      <c r="M300" s="116"/>
      <c r="N300" s="116"/>
      <c r="P300" s="117"/>
      <c r="S300" s="113"/>
      <c r="T300" s="431"/>
      <c r="V300" s="134"/>
      <c r="W300" s="431"/>
    </row>
    <row r="301" spans="1:23" ht="33.75" customHeight="1" thickBot="1" x14ac:dyDescent="0.4">
      <c r="A301" s="1381" t="s">
        <v>298</v>
      </c>
      <c r="B301" s="1382"/>
      <c r="C301" s="1382"/>
      <c r="D301" s="1383"/>
      <c r="E301" s="1346">
        <f>VLOOKUP(B299,'EXTRAUrbano.Piano inv. forn '!$D$91:$AB$126,17,FALSE)</f>
        <v>0</v>
      </c>
      <c r="F301" s="1347"/>
      <c r="G301" s="1347"/>
      <c r="H301" s="1348"/>
      <c r="I301" s="104"/>
      <c r="J301" s="1381" t="s">
        <v>53</v>
      </c>
      <c r="K301" s="1384"/>
      <c r="L301" s="1382"/>
      <c r="M301" s="1346">
        <f>VLOOKUP(B299,'EXTRAUrbano.Piano inv. forn '!$D$91:$AB$126,19,FALSE)</f>
        <v>0</v>
      </c>
      <c r="N301" s="1348"/>
      <c r="O301" s="130"/>
      <c r="P301" s="773" t="s">
        <v>299</v>
      </c>
      <c r="Q301" s="135">
        <f>M301+E301</f>
        <v>0</v>
      </c>
      <c r="S301" s="774" t="s">
        <v>300</v>
      </c>
      <c r="T301" s="1171"/>
      <c r="U301" s="1173"/>
      <c r="V301" s="134"/>
      <c r="W301" s="431"/>
    </row>
    <row r="302" spans="1:23" ht="33.75" customHeight="1" thickBot="1" x14ac:dyDescent="0.4">
      <c r="A302" s="136"/>
      <c r="B302" s="137"/>
      <c r="C302" s="137"/>
      <c r="D302" s="137"/>
      <c r="E302" s="138"/>
      <c r="F302" s="138"/>
      <c r="G302" s="138"/>
      <c r="H302" s="138"/>
      <c r="I302" s="104"/>
      <c r="J302" s="115"/>
      <c r="K302" s="115"/>
      <c r="L302" s="115"/>
      <c r="M302" s="138"/>
      <c r="N302" s="138"/>
      <c r="O302" s="130"/>
      <c r="P302" s="113"/>
      <c r="Q302" s="130"/>
      <c r="S302" s="113"/>
      <c r="T302" s="114"/>
      <c r="U302" s="114"/>
      <c r="V302" s="134"/>
      <c r="W302" s="431"/>
    </row>
    <row r="303" spans="1:23" s="166" customFormat="1" ht="72" customHeight="1" x14ac:dyDescent="0.35">
      <c r="A303" s="1369" t="s">
        <v>301</v>
      </c>
      <c r="B303" s="1371" t="s">
        <v>302</v>
      </c>
      <c r="C303" s="1371" t="s">
        <v>303</v>
      </c>
      <c r="D303" s="764" t="s">
        <v>304</v>
      </c>
      <c r="E303" s="762" t="s">
        <v>305</v>
      </c>
      <c r="F303" s="764" t="s">
        <v>306</v>
      </c>
      <c r="G303" s="764" t="s">
        <v>307</v>
      </c>
      <c r="H303" s="765" t="s">
        <v>268</v>
      </c>
      <c r="I303" s="765" t="s">
        <v>308</v>
      </c>
      <c r="J303" s="765" t="s">
        <v>309</v>
      </c>
      <c r="K303" s="765" t="s">
        <v>818</v>
      </c>
      <c r="L303" s="765" t="s">
        <v>310</v>
      </c>
      <c r="M303" s="765" t="s">
        <v>311</v>
      </c>
      <c r="N303" s="765" t="s">
        <v>312</v>
      </c>
      <c r="O303" s="765" t="s">
        <v>313</v>
      </c>
      <c r="P303" s="765" t="s">
        <v>314</v>
      </c>
      <c r="Q303" s="765" t="s">
        <v>315</v>
      </c>
      <c r="R303" s="765" t="s">
        <v>316</v>
      </c>
      <c r="S303" s="765" t="s">
        <v>317</v>
      </c>
      <c r="T303" s="765" t="s">
        <v>819</v>
      </c>
      <c r="U303" s="766" t="s">
        <v>319</v>
      </c>
      <c r="V303" s="438"/>
    </row>
    <row r="304" spans="1:23" s="166" customFormat="1" ht="36.5" thickBot="1" x14ac:dyDescent="0.4">
      <c r="A304" s="1385"/>
      <c r="B304" s="1386"/>
      <c r="C304" s="1386"/>
      <c r="D304" s="763" t="s">
        <v>320</v>
      </c>
      <c r="E304" s="763" t="s">
        <v>333</v>
      </c>
      <c r="F304" s="763" t="s">
        <v>322</v>
      </c>
      <c r="G304" s="763" t="s">
        <v>322</v>
      </c>
      <c r="H304" s="763" t="s">
        <v>824</v>
      </c>
      <c r="I304" s="763" t="s">
        <v>334</v>
      </c>
      <c r="J304" s="763" t="s">
        <v>323</v>
      </c>
      <c r="K304" s="763" t="s">
        <v>324</v>
      </c>
      <c r="L304" s="763" t="s">
        <v>324</v>
      </c>
      <c r="M304" s="763" t="s">
        <v>325</v>
      </c>
      <c r="N304" s="763" t="s">
        <v>324</v>
      </c>
      <c r="O304" s="763" t="s">
        <v>326</v>
      </c>
      <c r="P304" s="763" t="s">
        <v>820</v>
      </c>
      <c r="Q304" s="763" t="s">
        <v>327</v>
      </c>
      <c r="R304" s="763" t="s">
        <v>328</v>
      </c>
      <c r="S304" s="763" t="s">
        <v>329</v>
      </c>
      <c r="T304" s="763" t="s">
        <v>329</v>
      </c>
      <c r="U304" s="768"/>
      <c r="V304" s="438"/>
    </row>
    <row r="305" spans="1:23" ht="15" customHeight="1" x14ac:dyDescent="0.35">
      <c r="A305" s="1390" t="str">
        <f>B299</f>
        <v>Extra-urb.ibr_m.4</v>
      </c>
      <c r="B305" s="769">
        <v>1</v>
      </c>
      <c r="C305" s="185"/>
      <c r="D305" s="119"/>
      <c r="E305" s="119"/>
      <c r="F305" s="185"/>
      <c r="G305" s="440"/>
      <c r="H305" s="120"/>
      <c r="I305" s="441"/>
      <c r="J305" s="442"/>
      <c r="K305" s="442"/>
      <c r="L305" s="443"/>
      <c r="M305" s="441"/>
      <c r="N305" s="443"/>
      <c r="O305" s="148"/>
      <c r="P305" s="148"/>
      <c r="Q305" s="441"/>
      <c r="R305" s="441"/>
      <c r="S305" s="441"/>
      <c r="T305" s="441"/>
      <c r="U305" s="444"/>
      <c r="V305" s="437"/>
    </row>
    <row r="306" spans="1:23" x14ac:dyDescent="0.35">
      <c r="A306" s="1390"/>
      <c r="B306" s="770">
        <v>2</v>
      </c>
      <c r="C306" s="118"/>
      <c r="D306" s="112"/>
      <c r="E306" s="112"/>
      <c r="F306" s="118"/>
      <c r="G306" s="445"/>
      <c r="H306" s="118"/>
      <c r="I306" s="428"/>
      <c r="J306" s="446"/>
      <c r="K306" s="446"/>
      <c r="L306" s="447"/>
      <c r="M306" s="428"/>
      <c r="N306" s="447"/>
      <c r="O306" s="139"/>
      <c r="P306" s="139"/>
      <c r="Q306" s="428"/>
      <c r="R306" s="428" t="s">
        <v>330</v>
      </c>
      <c r="S306" s="428"/>
      <c r="T306" s="428"/>
      <c r="U306" s="448"/>
      <c r="V306" s="437"/>
    </row>
    <row r="307" spans="1:23" x14ac:dyDescent="0.35">
      <c r="A307" s="1390"/>
      <c r="B307" s="770">
        <v>3</v>
      </c>
      <c r="C307" s="118"/>
      <c r="D307" s="112"/>
      <c r="E307" s="112"/>
      <c r="F307" s="118"/>
      <c r="G307" s="445"/>
      <c r="H307" s="118"/>
      <c r="I307" s="428"/>
      <c r="J307" s="446"/>
      <c r="K307" s="446"/>
      <c r="L307" s="447"/>
      <c r="M307" s="428"/>
      <c r="N307" s="447"/>
      <c r="O307" s="139"/>
      <c r="P307" s="139"/>
      <c r="Q307" s="428"/>
      <c r="R307" s="428"/>
      <c r="S307" s="428"/>
      <c r="T307" s="428"/>
      <c r="U307" s="448"/>
      <c r="V307" s="437"/>
    </row>
    <row r="308" spans="1:23" x14ac:dyDescent="0.35">
      <c r="A308" s="1390"/>
      <c r="B308" s="770">
        <v>4</v>
      </c>
      <c r="C308" s="118"/>
      <c r="D308" s="112"/>
      <c r="E308" s="112"/>
      <c r="F308" s="118"/>
      <c r="G308" s="445"/>
      <c r="H308" s="118"/>
      <c r="I308" s="428"/>
      <c r="J308" s="446"/>
      <c r="K308" s="446"/>
      <c r="L308" s="447"/>
      <c r="M308" s="428"/>
      <c r="N308" s="447"/>
      <c r="O308" s="139"/>
      <c r="P308" s="139"/>
      <c r="Q308" s="428"/>
      <c r="R308" s="428"/>
      <c r="S308" s="428"/>
      <c r="T308" s="428"/>
      <c r="U308" s="448"/>
      <c r="V308" s="437"/>
    </row>
    <row r="309" spans="1:23" x14ac:dyDescent="0.35">
      <c r="A309" s="1390"/>
      <c r="B309" s="770">
        <v>5</v>
      </c>
      <c r="C309" s="118"/>
      <c r="D309" s="112"/>
      <c r="E309" s="112"/>
      <c r="F309" s="118"/>
      <c r="G309" s="445"/>
      <c r="H309" s="118"/>
      <c r="I309" s="428"/>
      <c r="J309" s="446"/>
      <c r="K309" s="446"/>
      <c r="L309" s="447"/>
      <c r="M309" s="428"/>
      <c r="N309" s="447"/>
      <c r="O309" s="139"/>
      <c r="P309" s="139"/>
      <c r="Q309" s="428"/>
      <c r="R309" s="428"/>
      <c r="S309" s="428"/>
      <c r="T309" s="428"/>
      <c r="U309" s="448"/>
      <c r="V309" s="437"/>
    </row>
    <row r="310" spans="1:23" x14ac:dyDescent="0.35">
      <c r="A310" s="1390"/>
      <c r="B310" s="770">
        <v>6</v>
      </c>
      <c r="C310" s="118"/>
      <c r="D310" s="112"/>
      <c r="E310" s="112"/>
      <c r="F310" s="118"/>
      <c r="G310" s="445"/>
      <c r="H310" s="118"/>
      <c r="I310" s="428"/>
      <c r="J310" s="446"/>
      <c r="K310" s="446"/>
      <c r="L310" s="447"/>
      <c r="M310" s="428"/>
      <c r="N310" s="447"/>
      <c r="O310" s="139"/>
      <c r="P310" s="139"/>
      <c r="Q310" s="428"/>
      <c r="R310" s="428"/>
      <c r="S310" s="428"/>
      <c r="T310" s="428"/>
      <c r="U310" s="448"/>
      <c r="V310" s="437"/>
    </row>
    <row r="311" spans="1:23" x14ac:dyDescent="0.35">
      <c r="A311" s="1390"/>
      <c r="B311" s="770">
        <v>7</v>
      </c>
      <c r="C311" s="118"/>
      <c r="D311" s="112"/>
      <c r="E311" s="112"/>
      <c r="F311" s="118"/>
      <c r="G311" s="445"/>
      <c r="H311" s="118"/>
      <c r="I311" s="428"/>
      <c r="J311" s="446"/>
      <c r="K311" s="446"/>
      <c r="L311" s="447"/>
      <c r="M311" s="428"/>
      <c r="N311" s="447"/>
      <c r="O311" s="139"/>
      <c r="P311" s="139"/>
      <c r="Q311" s="428"/>
      <c r="R311" s="428"/>
      <c r="S311" s="428"/>
      <c r="T311" s="428"/>
      <c r="U311" s="448"/>
      <c r="V311" s="437"/>
    </row>
    <row r="312" spans="1:23" x14ac:dyDescent="0.35">
      <c r="A312" s="1390"/>
      <c r="B312" s="770">
        <v>8</v>
      </c>
      <c r="C312" s="118"/>
      <c r="D312" s="112"/>
      <c r="E312" s="112"/>
      <c r="F312" s="118"/>
      <c r="G312" s="445"/>
      <c r="H312" s="118"/>
      <c r="I312" s="428"/>
      <c r="J312" s="446"/>
      <c r="K312" s="446"/>
      <c r="L312" s="447"/>
      <c r="M312" s="428"/>
      <c r="N312" s="447"/>
      <c r="O312" s="139"/>
      <c r="P312" s="139"/>
      <c r="Q312" s="428"/>
      <c r="R312" s="428"/>
      <c r="S312" s="428"/>
      <c r="T312" s="428"/>
      <c r="U312" s="448"/>
      <c r="V312" s="437"/>
    </row>
    <row r="313" spans="1:23" x14ac:dyDescent="0.35">
      <c r="A313" s="1390"/>
      <c r="B313" s="770">
        <v>9</v>
      </c>
      <c r="C313" s="118"/>
      <c r="D313" s="112"/>
      <c r="E313" s="112"/>
      <c r="F313" s="118"/>
      <c r="G313" s="445"/>
      <c r="H313" s="118"/>
      <c r="I313" s="428"/>
      <c r="J313" s="446"/>
      <c r="K313" s="446"/>
      <c r="L313" s="447"/>
      <c r="M313" s="428"/>
      <c r="N313" s="447"/>
      <c r="O313" s="139"/>
      <c r="P313" s="139"/>
      <c r="Q313" s="428"/>
      <c r="R313" s="428"/>
      <c r="S313" s="428"/>
      <c r="T313" s="428"/>
      <c r="U313" s="448"/>
      <c r="V313" s="437"/>
    </row>
    <row r="314" spans="1:23" ht="15" thickBot="1" x14ac:dyDescent="0.4">
      <c r="A314" s="1391"/>
      <c r="B314" s="771">
        <v>10</v>
      </c>
      <c r="C314" s="132"/>
      <c r="D314" s="131"/>
      <c r="E314" s="131"/>
      <c r="F314" s="132"/>
      <c r="G314" s="449"/>
      <c r="H314" s="132"/>
      <c r="I314" s="450"/>
      <c r="J314" s="451"/>
      <c r="K314" s="451"/>
      <c r="L314" s="452"/>
      <c r="M314" s="450"/>
      <c r="N314" s="452"/>
      <c r="O314" s="140"/>
      <c r="P314" s="140"/>
      <c r="Q314" s="450"/>
      <c r="R314" s="450"/>
      <c r="S314" s="450"/>
      <c r="T314" s="450"/>
      <c r="U314" s="453"/>
      <c r="V314" s="437"/>
    </row>
    <row r="315" spans="1:23" ht="25" thickBot="1" x14ac:dyDescent="0.4">
      <c r="A315" s="564"/>
      <c r="C315" s="565"/>
      <c r="D315" s="566"/>
      <c r="E315" s="424" t="s">
        <v>331</v>
      </c>
      <c r="F315" s="425">
        <f>COUNTA(F305:F314)</f>
        <v>0</v>
      </c>
      <c r="G315" s="426">
        <f>COUNTA(G305:G314)</f>
        <v>0</v>
      </c>
      <c r="H315" s="565"/>
      <c r="I315" s="431"/>
      <c r="J315" s="567"/>
      <c r="K315" s="567"/>
      <c r="L315" s="568"/>
      <c r="M315" s="1354" t="s">
        <v>563</v>
      </c>
      <c r="N315" s="1355"/>
      <c r="O315" s="747">
        <f>SUM(O305:O314)</f>
        <v>0</v>
      </c>
      <c r="P315" s="748">
        <f>SUM(P305:P314)</f>
        <v>0</v>
      </c>
      <c r="Q315" s="431"/>
      <c r="S315" s="113"/>
      <c r="T315" s="117"/>
      <c r="U315" s="531"/>
      <c r="V315" s="455"/>
    </row>
    <row r="316" spans="1:23" ht="15" thickBot="1" x14ac:dyDescent="0.4">
      <c r="A316" s="456"/>
      <c r="B316" s="457"/>
      <c r="C316" s="407"/>
      <c r="D316" s="407"/>
      <c r="E316" s="407"/>
      <c r="F316" s="457"/>
      <c r="G316" s="407"/>
      <c r="H316" s="407"/>
      <c r="I316" s="457"/>
      <c r="J316" s="457"/>
      <c r="K316" s="457"/>
      <c r="L316" s="407"/>
      <c r="M316" s="407"/>
      <c r="N316" s="407"/>
      <c r="O316" s="407"/>
      <c r="P316" s="407"/>
      <c r="Q316" s="407"/>
      <c r="R316" s="407"/>
      <c r="S316" s="407"/>
      <c r="T316" s="458"/>
      <c r="U316" s="407"/>
      <c r="V316" s="459"/>
    </row>
    <row r="317" spans="1:23" ht="15" thickBot="1" x14ac:dyDescent="0.4">
      <c r="A317" s="432"/>
      <c r="B317" s="433"/>
      <c r="C317" s="434"/>
      <c r="D317" s="434"/>
      <c r="E317" s="434"/>
      <c r="F317" s="433"/>
      <c r="G317" s="434"/>
      <c r="H317" s="434"/>
      <c r="I317" s="433"/>
      <c r="J317" s="433"/>
      <c r="K317" s="433"/>
      <c r="L317" s="434"/>
      <c r="M317" s="434"/>
      <c r="N317" s="434"/>
      <c r="O317" s="434"/>
      <c r="P317" s="434"/>
      <c r="Q317" s="434"/>
      <c r="R317" s="434"/>
      <c r="S317" s="434"/>
      <c r="T317" s="434"/>
      <c r="U317" s="434"/>
      <c r="V317" s="435"/>
    </row>
    <row r="318" spans="1:23" ht="36" customHeight="1" thickBot="1" x14ac:dyDescent="0.4">
      <c r="A318" s="761" t="s">
        <v>9</v>
      </c>
      <c r="B318" s="1317" t="s">
        <v>687</v>
      </c>
      <c r="C318" s="1318"/>
      <c r="E318" s="1387" t="s">
        <v>294</v>
      </c>
      <c r="F318" s="1388"/>
      <c r="G318" s="1315">
        <f>VLOOKUP(B318,'EXTRAUrbano.Piano inv. forn '!$D$91:$AB$126,3,FALSE)</f>
        <v>0</v>
      </c>
      <c r="H318" s="1316"/>
      <c r="I318" s="104"/>
      <c r="J318" s="1387" t="s">
        <v>295</v>
      </c>
      <c r="K318" s="1389"/>
      <c r="L318" s="1388"/>
      <c r="M318" s="1315">
        <f>VLOOKUP(B318,'EXTRAUrbano.Piano inv. forn '!$D$91:$AB$126,4,FALSE)</f>
        <v>0</v>
      </c>
      <c r="N318" s="1316"/>
      <c r="P318" s="772" t="s">
        <v>296</v>
      </c>
      <c r="Q318" s="436"/>
      <c r="S318" s="774" t="s">
        <v>297</v>
      </c>
      <c r="T318" s="1171"/>
      <c r="U318" s="1173"/>
      <c r="V318" s="437"/>
    </row>
    <row r="319" spans="1:23" ht="13.5" customHeight="1" thickBot="1" x14ac:dyDescent="0.4">
      <c r="A319" s="133"/>
      <c r="B319" s="114"/>
      <c r="C319" s="114"/>
      <c r="E319" s="115"/>
      <c r="F319" s="115"/>
      <c r="G319" s="116"/>
      <c r="H319" s="116"/>
      <c r="I319" s="104"/>
      <c r="J319" s="115"/>
      <c r="K319" s="115"/>
      <c r="L319" s="115"/>
      <c r="M319" s="116"/>
      <c r="N319" s="116"/>
      <c r="P319" s="117"/>
      <c r="S319" s="113"/>
      <c r="T319" s="431"/>
      <c r="V319" s="134"/>
      <c r="W319" s="431"/>
    </row>
    <row r="320" spans="1:23" ht="33.75" customHeight="1" thickBot="1" x14ac:dyDescent="0.4">
      <c r="A320" s="1381" t="s">
        <v>298</v>
      </c>
      <c r="B320" s="1382"/>
      <c r="C320" s="1382"/>
      <c r="D320" s="1383"/>
      <c r="E320" s="1346">
        <f>VLOOKUP(B318,'EXTRAUrbano.Piano inv. forn '!$D$91:$AB$126,17,FALSE)</f>
        <v>0</v>
      </c>
      <c r="F320" s="1347"/>
      <c r="G320" s="1347"/>
      <c r="H320" s="1348"/>
      <c r="I320" s="104"/>
      <c r="J320" s="1381" t="s">
        <v>53</v>
      </c>
      <c r="K320" s="1384"/>
      <c r="L320" s="1382"/>
      <c r="M320" s="1346">
        <f>VLOOKUP(B318,'EXTRAUrbano.Piano inv. forn '!$D$91:$AB$126,19,FALSE)</f>
        <v>0</v>
      </c>
      <c r="N320" s="1348"/>
      <c r="O320" s="130"/>
      <c r="P320" s="773" t="s">
        <v>299</v>
      </c>
      <c r="Q320" s="135">
        <f>M320+E320</f>
        <v>0</v>
      </c>
      <c r="S320" s="774" t="s">
        <v>300</v>
      </c>
      <c r="T320" s="1171"/>
      <c r="U320" s="1173"/>
      <c r="V320" s="134"/>
      <c r="W320" s="431"/>
    </row>
    <row r="321" spans="1:23" ht="33.75" customHeight="1" thickBot="1" x14ac:dyDescent="0.4">
      <c r="A321" s="136"/>
      <c r="B321" s="137"/>
      <c r="C321" s="137"/>
      <c r="D321" s="137"/>
      <c r="E321" s="138"/>
      <c r="F321" s="138"/>
      <c r="G321" s="138"/>
      <c r="H321" s="138"/>
      <c r="I321" s="104"/>
      <c r="J321" s="115"/>
      <c r="K321" s="115"/>
      <c r="L321" s="115"/>
      <c r="M321" s="138"/>
      <c r="N321" s="138"/>
      <c r="O321" s="130"/>
      <c r="P321" s="113"/>
      <c r="Q321" s="130"/>
      <c r="S321" s="113"/>
      <c r="T321" s="114"/>
      <c r="U321" s="114"/>
      <c r="V321" s="134"/>
      <c r="W321" s="431"/>
    </row>
    <row r="322" spans="1:23" s="166" customFormat="1" ht="72" customHeight="1" x14ac:dyDescent="0.35">
      <c r="A322" s="1369" t="s">
        <v>301</v>
      </c>
      <c r="B322" s="1371" t="s">
        <v>302</v>
      </c>
      <c r="C322" s="1371" t="s">
        <v>303</v>
      </c>
      <c r="D322" s="764" t="s">
        <v>304</v>
      </c>
      <c r="E322" s="762" t="s">
        <v>305</v>
      </c>
      <c r="F322" s="764" t="s">
        <v>306</v>
      </c>
      <c r="G322" s="764" t="s">
        <v>307</v>
      </c>
      <c r="H322" s="765" t="s">
        <v>268</v>
      </c>
      <c r="I322" s="765" t="s">
        <v>308</v>
      </c>
      <c r="J322" s="765" t="s">
        <v>309</v>
      </c>
      <c r="K322" s="765" t="s">
        <v>818</v>
      </c>
      <c r="L322" s="765" t="s">
        <v>310</v>
      </c>
      <c r="M322" s="765" t="s">
        <v>311</v>
      </c>
      <c r="N322" s="765" t="s">
        <v>312</v>
      </c>
      <c r="O322" s="765" t="s">
        <v>313</v>
      </c>
      <c r="P322" s="765" t="s">
        <v>314</v>
      </c>
      <c r="Q322" s="765" t="s">
        <v>315</v>
      </c>
      <c r="R322" s="765" t="s">
        <v>316</v>
      </c>
      <c r="S322" s="765" t="s">
        <v>317</v>
      </c>
      <c r="T322" s="765" t="s">
        <v>819</v>
      </c>
      <c r="U322" s="766" t="s">
        <v>319</v>
      </c>
      <c r="V322" s="438"/>
    </row>
    <row r="323" spans="1:23" s="166" customFormat="1" ht="36.5" thickBot="1" x14ac:dyDescent="0.4">
      <c r="A323" s="1385"/>
      <c r="B323" s="1386"/>
      <c r="C323" s="1386"/>
      <c r="D323" s="763" t="s">
        <v>320</v>
      </c>
      <c r="E323" s="763" t="s">
        <v>333</v>
      </c>
      <c r="F323" s="763" t="s">
        <v>322</v>
      </c>
      <c r="G323" s="763" t="s">
        <v>322</v>
      </c>
      <c r="H323" s="763" t="s">
        <v>824</v>
      </c>
      <c r="I323" s="763" t="s">
        <v>334</v>
      </c>
      <c r="J323" s="763" t="s">
        <v>323</v>
      </c>
      <c r="K323" s="763" t="s">
        <v>324</v>
      </c>
      <c r="L323" s="763" t="s">
        <v>324</v>
      </c>
      <c r="M323" s="763" t="s">
        <v>325</v>
      </c>
      <c r="N323" s="763" t="s">
        <v>324</v>
      </c>
      <c r="O323" s="763" t="s">
        <v>326</v>
      </c>
      <c r="P323" s="763" t="s">
        <v>820</v>
      </c>
      <c r="Q323" s="763" t="s">
        <v>327</v>
      </c>
      <c r="R323" s="763" t="s">
        <v>328</v>
      </c>
      <c r="S323" s="763" t="s">
        <v>329</v>
      </c>
      <c r="T323" s="763" t="s">
        <v>329</v>
      </c>
      <c r="U323" s="768"/>
      <c r="V323" s="438"/>
    </row>
    <row r="324" spans="1:23" ht="15" customHeight="1" x14ac:dyDescent="0.35">
      <c r="A324" s="1390" t="str">
        <f>B318</f>
        <v>Extra-urb.ibr_m.4</v>
      </c>
      <c r="B324" s="769">
        <v>1</v>
      </c>
      <c r="C324" s="185"/>
      <c r="D324" s="119"/>
      <c r="E324" s="119"/>
      <c r="F324" s="185"/>
      <c r="G324" s="440"/>
      <c r="H324" s="120"/>
      <c r="I324" s="441"/>
      <c r="J324" s="442"/>
      <c r="K324" s="442"/>
      <c r="L324" s="443"/>
      <c r="M324" s="441"/>
      <c r="N324" s="443"/>
      <c r="O324" s="148"/>
      <c r="P324" s="148"/>
      <c r="Q324" s="441"/>
      <c r="R324" s="441"/>
      <c r="S324" s="441"/>
      <c r="T324" s="441"/>
      <c r="U324" s="444"/>
      <c r="V324" s="437"/>
    </row>
    <row r="325" spans="1:23" x14ac:dyDescent="0.35">
      <c r="A325" s="1390"/>
      <c r="B325" s="770">
        <v>2</v>
      </c>
      <c r="C325" s="118"/>
      <c r="D325" s="112"/>
      <c r="E325" s="112"/>
      <c r="F325" s="118"/>
      <c r="G325" s="445"/>
      <c r="H325" s="118"/>
      <c r="I325" s="428"/>
      <c r="J325" s="446"/>
      <c r="K325" s="446"/>
      <c r="L325" s="447"/>
      <c r="M325" s="428"/>
      <c r="N325" s="447"/>
      <c r="O325" s="139"/>
      <c r="P325" s="139"/>
      <c r="Q325" s="428"/>
      <c r="R325" s="428" t="s">
        <v>330</v>
      </c>
      <c r="S325" s="428"/>
      <c r="T325" s="428"/>
      <c r="U325" s="448"/>
      <c r="V325" s="437"/>
    </row>
    <row r="326" spans="1:23" x14ac:dyDescent="0.35">
      <c r="A326" s="1390"/>
      <c r="B326" s="770">
        <v>3</v>
      </c>
      <c r="C326" s="118"/>
      <c r="D326" s="112"/>
      <c r="E326" s="112"/>
      <c r="F326" s="118"/>
      <c r="G326" s="445"/>
      <c r="H326" s="118"/>
      <c r="I326" s="428"/>
      <c r="J326" s="446"/>
      <c r="K326" s="446"/>
      <c r="L326" s="447"/>
      <c r="M326" s="428"/>
      <c r="N326" s="447"/>
      <c r="O326" s="139"/>
      <c r="P326" s="139"/>
      <c r="Q326" s="428"/>
      <c r="R326" s="428"/>
      <c r="S326" s="428"/>
      <c r="T326" s="428"/>
      <c r="U326" s="448"/>
      <c r="V326" s="437"/>
    </row>
    <row r="327" spans="1:23" x14ac:dyDescent="0.35">
      <c r="A327" s="1390"/>
      <c r="B327" s="770">
        <v>4</v>
      </c>
      <c r="C327" s="118"/>
      <c r="D327" s="112"/>
      <c r="E327" s="112"/>
      <c r="F327" s="118"/>
      <c r="G327" s="445"/>
      <c r="H327" s="118"/>
      <c r="I327" s="428"/>
      <c r="J327" s="446"/>
      <c r="K327" s="446"/>
      <c r="L327" s="447"/>
      <c r="M327" s="428"/>
      <c r="N327" s="447"/>
      <c r="O327" s="139"/>
      <c r="P327" s="139"/>
      <c r="Q327" s="428"/>
      <c r="R327" s="428"/>
      <c r="S327" s="428"/>
      <c r="T327" s="428"/>
      <c r="U327" s="448"/>
      <c r="V327" s="437"/>
    </row>
    <row r="328" spans="1:23" x14ac:dyDescent="0.35">
      <c r="A328" s="1390"/>
      <c r="B328" s="770">
        <v>5</v>
      </c>
      <c r="C328" s="118"/>
      <c r="D328" s="112"/>
      <c r="E328" s="112"/>
      <c r="F328" s="118"/>
      <c r="G328" s="445"/>
      <c r="H328" s="118"/>
      <c r="I328" s="428"/>
      <c r="J328" s="446"/>
      <c r="K328" s="446"/>
      <c r="L328" s="447"/>
      <c r="M328" s="428"/>
      <c r="N328" s="447"/>
      <c r="O328" s="139"/>
      <c r="P328" s="139"/>
      <c r="Q328" s="428"/>
      <c r="R328" s="428"/>
      <c r="S328" s="428"/>
      <c r="T328" s="428"/>
      <c r="U328" s="448"/>
      <c r="V328" s="437"/>
    </row>
    <row r="329" spans="1:23" x14ac:dyDescent="0.35">
      <c r="A329" s="1390"/>
      <c r="B329" s="770">
        <v>6</v>
      </c>
      <c r="C329" s="118"/>
      <c r="D329" s="112"/>
      <c r="E329" s="112"/>
      <c r="F329" s="118"/>
      <c r="G329" s="445"/>
      <c r="H329" s="118"/>
      <c r="I329" s="428"/>
      <c r="J329" s="446"/>
      <c r="K329" s="446"/>
      <c r="L329" s="447"/>
      <c r="M329" s="428"/>
      <c r="N329" s="447"/>
      <c r="O329" s="139"/>
      <c r="P329" s="139"/>
      <c r="Q329" s="428"/>
      <c r="R329" s="428"/>
      <c r="S329" s="428"/>
      <c r="T329" s="428"/>
      <c r="U329" s="448"/>
      <c r="V329" s="437"/>
    </row>
    <row r="330" spans="1:23" x14ac:dyDescent="0.35">
      <c r="A330" s="1390"/>
      <c r="B330" s="770">
        <v>7</v>
      </c>
      <c r="C330" s="118"/>
      <c r="D330" s="112"/>
      <c r="E330" s="112"/>
      <c r="F330" s="118"/>
      <c r="G330" s="445"/>
      <c r="H330" s="118"/>
      <c r="I330" s="428"/>
      <c r="J330" s="446"/>
      <c r="K330" s="446"/>
      <c r="L330" s="447"/>
      <c r="M330" s="428"/>
      <c r="N330" s="447"/>
      <c r="O330" s="139"/>
      <c r="P330" s="139"/>
      <c r="Q330" s="428"/>
      <c r="R330" s="428"/>
      <c r="S330" s="428"/>
      <c r="T330" s="428"/>
      <c r="U330" s="448"/>
      <c r="V330" s="437"/>
    </row>
    <row r="331" spans="1:23" x14ac:dyDescent="0.35">
      <c r="A331" s="1390"/>
      <c r="B331" s="770">
        <v>8</v>
      </c>
      <c r="C331" s="118"/>
      <c r="D331" s="112"/>
      <c r="E331" s="112"/>
      <c r="F331" s="118"/>
      <c r="G331" s="445"/>
      <c r="H331" s="118"/>
      <c r="I331" s="428"/>
      <c r="J331" s="446"/>
      <c r="K331" s="446"/>
      <c r="L331" s="447"/>
      <c r="M331" s="428"/>
      <c r="N331" s="447"/>
      <c r="O331" s="139"/>
      <c r="P331" s="139"/>
      <c r="Q331" s="428"/>
      <c r="R331" s="428"/>
      <c r="S331" s="428"/>
      <c r="T331" s="428"/>
      <c r="U331" s="448"/>
      <c r="V331" s="437"/>
    </row>
    <row r="332" spans="1:23" x14ac:dyDescent="0.35">
      <c r="A332" s="1390"/>
      <c r="B332" s="770">
        <v>9</v>
      </c>
      <c r="C332" s="118"/>
      <c r="D332" s="112"/>
      <c r="E332" s="112"/>
      <c r="F332" s="118"/>
      <c r="G332" s="445"/>
      <c r="H332" s="118"/>
      <c r="I332" s="428"/>
      <c r="J332" s="446"/>
      <c r="K332" s="446"/>
      <c r="L332" s="447"/>
      <c r="M332" s="428"/>
      <c r="N332" s="447"/>
      <c r="O332" s="139"/>
      <c r="P332" s="139"/>
      <c r="Q332" s="428"/>
      <c r="R332" s="428"/>
      <c r="S332" s="428"/>
      <c r="T332" s="428"/>
      <c r="U332" s="448"/>
      <c r="V332" s="437"/>
    </row>
    <row r="333" spans="1:23" ht="15" thickBot="1" x14ac:dyDescent="0.4">
      <c r="A333" s="1391"/>
      <c r="B333" s="771">
        <v>10</v>
      </c>
      <c r="C333" s="132"/>
      <c r="D333" s="131"/>
      <c r="E333" s="131"/>
      <c r="F333" s="132"/>
      <c r="G333" s="449"/>
      <c r="H333" s="132"/>
      <c r="I333" s="450"/>
      <c r="J333" s="451"/>
      <c r="K333" s="451"/>
      <c r="L333" s="452"/>
      <c r="M333" s="450"/>
      <c r="N333" s="452"/>
      <c r="O333" s="140"/>
      <c r="P333" s="140"/>
      <c r="Q333" s="450"/>
      <c r="R333" s="450"/>
      <c r="S333" s="450"/>
      <c r="T333" s="450"/>
      <c r="U333" s="453"/>
      <c r="V333" s="437"/>
    </row>
    <row r="334" spans="1:23" ht="25" thickBot="1" x14ac:dyDescent="0.4">
      <c r="A334" s="564"/>
      <c r="C334" s="565"/>
      <c r="D334" s="566"/>
      <c r="E334" s="424" t="s">
        <v>331</v>
      </c>
      <c r="F334" s="425">
        <f>COUNTA(F324:F333)</f>
        <v>0</v>
      </c>
      <c r="G334" s="426">
        <f>COUNTA(G324:G333)</f>
        <v>0</v>
      </c>
      <c r="H334" s="565"/>
      <c r="I334" s="431"/>
      <c r="J334" s="567"/>
      <c r="K334" s="567"/>
      <c r="L334" s="568"/>
      <c r="M334" s="1354" t="s">
        <v>563</v>
      </c>
      <c r="N334" s="1355"/>
      <c r="O334" s="747">
        <f>SUM(O324:O333)</f>
        <v>0</v>
      </c>
      <c r="P334" s="748">
        <f>SUM(P324:P333)</f>
        <v>0</v>
      </c>
      <c r="Q334" s="431"/>
      <c r="S334" s="113"/>
      <c r="T334" s="117"/>
      <c r="U334" s="531"/>
      <c r="V334" s="455"/>
    </row>
    <row r="335" spans="1:23" ht="15" thickBot="1" x14ac:dyDescent="0.4">
      <c r="A335" s="456"/>
      <c r="B335" s="457"/>
      <c r="C335" s="407"/>
      <c r="D335" s="407"/>
      <c r="E335" s="407"/>
      <c r="F335" s="457"/>
      <c r="G335" s="407"/>
      <c r="H335" s="407"/>
      <c r="I335" s="457"/>
      <c r="J335" s="457"/>
      <c r="K335" s="457"/>
      <c r="L335" s="407"/>
      <c r="M335" s="407"/>
      <c r="N335" s="407"/>
      <c r="O335" s="407"/>
      <c r="P335" s="407"/>
      <c r="Q335" s="407"/>
      <c r="R335" s="407"/>
      <c r="S335" s="407"/>
      <c r="T335" s="458"/>
      <c r="U335" s="407"/>
      <c r="V335" s="459"/>
    </row>
    <row r="336" spans="1:23" ht="15" thickBot="1" x14ac:dyDescent="0.4">
      <c r="A336" s="432"/>
      <c r="B336" s="433"/>
      <c r="C336" s="434"/>
      <c r="D336" s="434"/>
      <c r="E336" s="434"/>
      <c r="F336" s="433"/>
      <c r="G336" s="434"/>
      <c r="H336" s="434"/>
      <c r="I336" s="433"/>
      <c r="J336" s="433"/>
      <c r="K336" s="433"/>
      <c r="L336" s="434"/>
      <c r="M336" s="434"/>
      <c r="N336" s="434"/>
      <c r="O336" s="434"/>
      <c r="P336" s="434"/>
      <c r="Q336" s="434"/>
      <c r="R336" s="434"/>
      <c r="S336" s="434"/>
      <c r="T336" s="434"/>
      <c r="U336" s="434"/>
      <c r="V336" s="435"/>
    </row>
    <row r="337" spans="1:23" ht="36" customHeight="1" thickBot="1" x14ac:dyDescent="0.4">
      <c r="A337" s="761" t="s">
        <v>9</v>
      </c>
      <c r="B337" s="1317" t="s">
        <v>687</v>
      </c>
      <c r="C337" s="1318"/>
      <c r="E337" s="1387" t="s">
        <v>294</v>
      </c>
      <c r="F337" s="1388"/>
      <c r="G337" s="1315">
        <f>VLOOKUP(B337,'EXTRAUrbano.Piano inv. forn '!$D$91:$AB$126,3,FALSE)</f>
        <v>0</v>
      </c>
      <c r="H337" s="1316"/>
      <c r="I337" s="104"/>
      <c r="J337" s="1387" t="s">
        <v>295</v>
      </c>
      <c r="K337" s="1389"/>
      <c r="L337" s="1388"/>
      <c r="M337" s="1315">
        <f>VLOOKUP(B337,'EXTRAUrbano.Piano inv. forn '!$D$91:$AB$126,4,FALSE)</f>
        <v>0</v>
      </c>
      <c r="N337" s="1316"/>
      <c r="P337" s="772" t="s">
        <v>296</v>
      </c>
      <c r="Q337" s="436"/>
      <c r="S337" s="774" t="s">
        <v>297</v>
      </c>
      <c r="T337" s="1171"/>
      <c r="U337" s="1173"/>
      <c r="V337" s="437"/>
    </row>
    <row r="338" spans="1:23" ht="13.5" customHeight="1" thickBot="1" x14ac:dyDescent="0.4">
      <c r="A338" s="133"/>
      <c r="B338" s="114"/>
      <c r="C338" s="114"/>
      <c r="E338" s="115"/>
      <c r="F338" s="115"/>
      <c r="G338" s="116"/>
      <c r="H338" s="116"/>
      <c r="I338" s="104"/>
      <c r="J338" s="115"/>
      <c r="K338" s="115"/>
      <c r="L338" s="115"/>
      <c r="M338" s="116"/>
      <c r="N338" s="116"/>
      <c r="P338" s="117"/>
      <c r="S338" s="113"/>
      <c r="T338" s="431"/>
      <c r="V338" s="134"/>
      <c r="W338" s="431"/>
    </row>
    <row r="339" spans="1:23" ht="33.75" customHeight="1" thickBot="1" x14ac:dyDescent="0.4">
      <c r="A339" s="1381" t="s">
        <v>298</v>
      </c>
      <c r="B339" s="1382"/>
      <c r="C339" s="1382"/>
      <c r="D339" s="1383"/>
      <c r="E339" s="1346">
        <f>VLOOKUP(B337,'EXTRAUrbano.Piano inv. forn '!$D$91:$AB$126,17,FALSE)</f>
        <v>0</v>
      </c>
      <c r="F339" s="1347"/>
      <c r="G339" s="1347"/>
      <c r="H339" s="1348"/>
      <c r="I339" s="104"/>
      <c r="J339" s="1381" t="s">
        <v>53</v>
      </c>
      <c r="K339" s="1384"/>
      <c r="L339" s="1382"/>
      <c r="M339" s="1346">
        <f>VLOOKUP(B337,'EXTRAUrbano.Piano inv. forn '!$D$91:$AB$126,19,FALSE)</f>
        <v>0</v>
      </c>
      <c r="N339" s="1348"/>
      <c r="O339" s="130"/>
      <c r="P339" s="773" t="s">
        <v>299</v>
      </c>
      <c r="Q339" s="135">
        <f>M339+E339</f>
        <v>0</v>
      </c>
      <c r="S339" s="774" t="s">
        <v>300</v>
      </c>
      <c r="T339" s="1171"/>
      <c r="U339" s="1173"/>
      <c r="V339" s="134"/>
      <c r="W339" s="431"/>
    </row>
    <row r="340" spans="1:23" ht="33.75" customHeight="1" thickBot="1" x14ac:dyDescent="0.4">
      <c r="A340" s="136"/>
      <c r="B340" s="137"/>
      <c r="C340" s="137"/>
      <c r="D340" s="137"/>
      <c r="E340" s="138"/>
      <c r="F340" s="138"/>
      <c r="G340" s="138"/>
      <c r="H340" s="138"/>
      <c r="I340" s="104"/>
      <c r="J340" s="115"/>
      <c r="K340" s="115"/>
      <c r="L340" s="115"/>
      <c r="M340" s="138"/>
      <c r="N340" s="138"/>
      <c r="O340" s="130"/>
      <c r="P340" s="113"/>
      <c r="Q340" s="130"/>
      <c r="S340" s="113"/>
      <c r="T340" s="114"/>
      <c r="U340" s="114"/>
      <c r="V340" s="134"/>
      <c r="W340" s="431"/>
    </row>
    <row r="341" spans="1:23" s="166" customFormat="1" ht="72" customHeight="1" x14ac:dyDescent="0.35">
      <c r="A341" s="1369" t="s">
        <v>301</v>
      </c>
      <c r="B341" s="1371" t="s">
        <v>302</v>
      </c>
      <c r="C341" s="1371" t="s">
        <v>303</v>
      </c>
      <c r="D341" s="764" t="s">
        <v>304</v>
      </c>
      <c r="E341" s="762" t="s">
        <v>305</v>
      </c>
      <c r="F341" s="764" t="s">
        <v>306</v>
      </c>
      <c r="G341" s="764" t="s">
        <v>307</v>
      </c>
      <c r="H341" s="765" t="s">
        <v>268</v>
      </c>
      <c r="I341" s="765" t="s">
        <v>308</v>
      </c>
      <c r="J341" s="765" t="s">
        <v>309</v>
      </c>
      <c r="K341" s="765" t="s">
        <v>818</v>
      </c>
      <c r="L341" s="765" t="s">
        <v>310</v>
      </c>
      <c r="M341" s="765" t="s">
        <v>311</v>
      </c>
      <c r="N341" s="765" t="s">
        <v>312</v>
      </c>
      <c r="O341" s="765" t="s">
        <v>313</v>
      </c>
      <c r="P341" s="765" t="s">
        <v>314</v>
      </c>
      <c r="Q341" s="765" t="s">
        <v>315</v>
      </c>
      <c r="R341" s="765" t="s">
        <v>316</v>
      </c>
      <c r="S341" s="765" t="s">
        <v>317</v>
      </c>
      <c r="T341" s="765" t="s">
        <v>819</v>
      </c>
      <c r="U341" s="766" t="s">
        <v>319</v>
      </c>
      <c r="V341" s="438"/>
    </row>
    <row r="342" spans="1:23" s="166" customFormat="1" ht="36.5" thickBot="1" x14ac:dyDescent="0.4">
      <c r="A342" s="1385"/>
      <c r="B342" s="1386"/>
      <c r="C342" s="1386"/>
      <c r="D342" s="763" t="s">
        <v>320</v>
      </c>
      <c r="E342" s="763" t="s">
        <v>333</v>
      </c>
      <c r="F342" s="763" t="s">
        <v>322</v>
      </c>
      <c r="G342" s="763" t="s">
        <v>322</v>
      </c>
      <c r="H342" s="763" t="s">
        <v>824</v>
      </c>
      <c r="I342" s="763" t="s">
        <v>334</v>
      </c>
      <c r="J342" s="763" t="s">
        <v>323</v>
      </c>
      <c r="K342" s="763" t="s">
        <v>324</v>
      </c>
      <c r="L342" s="763" t="s">
        <v>324</v>
      </c>
      <c r="M342" s="763" t="s">
        <v>325</v>
      </c>
      <c r="N342" s="763" t="s">
        <v>324</v>
      </c>
      <c r="O342" s="763" t="s">
        <v>326</v>
      </c>
      <c r="P342" s="763" t="s">
        <v>820</v>
      </c>
      <c r="Q342" s="763" t="s">
        <v>327</v>
      </c>
      <c r="R342" s="763" t="s">
        <v>328</v>
      </c>
      <c r="S342" s="763" t="s">
        <v>329</v>
      </c>
      <c r="T342" s="763" t="s">
        <v>329</v>
      </c>
      <c r="U342" s="768"/>
      <c r="V342" s="438"/>
    </row>
    <row r="343" spans="1:23" ht="15" customHeight="1" x14ac:dyDescent="0.35">
      <c r="A343" s="1390" t="str">
        <f>B337</f>
        <v>Extra-urb.ibr_m.4</v>
      </c>
      <c r="B343" s="769">
        <v>1</v>
      </c>
      <c r="C343" s="185"/>
      <c r="D343" s="119"/>
      <c r="E343" s="119"/>
      <c r="F343" s="185"/>
      <c r="G343" s="440"/>
      <c r="H343" s="120"/>
      <c r="I343" s="441"/>
      <c r="J343" s="442"/>
      <c r="K343" s="442"/>
      <c r="L343" s="443"/>
      <c r="M343" s="441"/>
      <c r="N343" s="443"/>
      <c r="O343" s="148"/>
      <c r="P343" s="148"/>
      <c r="Q343" s="441"/>
      <c r="R343" s="441"/>
      <c r="S343" s="441"/>
      <c r="T343" s="441"/>
      <c r="U343" s="444"/>
      <c r="V343" s="437"/>
    </row>
    <row r="344" spans="1:23" x14ac:dyDescent="0.35">
      <c r="A344" s="1390"/>
      <c r="B344" s="770">
        <v>2</v>
      </c>
      <c r="C344" s="118"/>
      <c r="D344" s="112"/>
      <c r="E344" s="112"/>
      <c r="F344" s="118"/>
      <c r="G344" s="445"/>
      <c r="H344" s="118"/>
      <c r="I344" s="428"/>
      <c r="J344" s="446"/>
      <c r="K344" s="446"/>
      <c r="L344" s="447"/>
      <c r="M344" s="428"/>
      <c r="N344" s="447"/>
      <c r="O344" s="139"/>
      <c r="P344" s="139"/>
      <c r="Q344" s="428"/>
      <c r="R344" s="428" t="s">
        <v>330</v>
      </c>
      <c r="S344" s="428"/>
      <c r="T344" s="428"/>
      <c r="U344" s="448"/>
      <c r="V344" s="437"/>
    </row>
    <row r="345" spans="1:23" x14ac:dyDescent="0.35">
      <c r="A345" s="1390"/>
      <c r="B345" s="770">
        <v>3</v>
      </c>
      <c r="C345" s="118"/>
      <c r="D345" s="112"/>
      <c r="E345" s="112"/>
      <c r="F345" s="118"/>
      <c r="G345" s="445"/>
      <c r="H345" s="118"/>
      <c r="I345" s="428"/>
      <c r="J345" s="446"/>
      <c r="K345" s="446"/>
      <c r="L345" s="447"/>
      <c r="M345" s="428"/>
      <c r="N345" s="447"/>
      <c r="O345" s="139"/>
      <c r="P345" s="139"/>
      <c r="Q345" s="428"/>
      <c r="R345" s="428"/>
      <c r="S345" s="428"/>
      <c r="T345" s="428"/>
      <c r="U345" s="448"/>
      <c r="V345" s="437"/>
    </row>
    <row r="346" spans="1:23" x14ac:dyDescent="0.35">
      <c r="A346" s="1390"/>
      <c r="B346" s="770">
        <v>4</v>
      </c>
      <c r="C346" s="118"/>
      <c r="D346" s="112"/>
      <c r="E346" s="112"/>
      <c r="F346" s="118"/>
      <c r="G346" s="445"/>
      <c r="H346" s="118"/>
      <c r="I346" s="428"/>
      <c r="J346" s="446"/>
      <c r="K346" s="446"/>
      <c r="L346" s="447"/>
      <c r="M346" s="428"/>
      <c r="N346" s="447"/>
      <c r="O346" s="139"/>
      <c r="P346" s="139"/>
      <c r="Q346" s="428"/>
      <c r="R346" s="428"/>
      <c r="S346" s="428"/>
      <c r="T346" s="428"/>
      <c r="U346" s="448"/>
      <c r="V346" s="437"/>
    </row>
    <row r="347" spans="1:23" x14ac:dyDescent="0.35">
      <c r="A347" s="1390"/>
      <c r="B347" s="770">
        <v>5</v>
      </c>
      <c r="C347" s="118"/>
      <c r="D347" s="112"/>
      <c r="E347" s="112"/>
      <c r="F347" s="118"/>
      <c r="G347" s="445"/>
      <c r="H347" s="118"/>
      <c r="I347" s="428"/>
      <c r="J347" s="446"/>
      <c r="K347" s="446"/>
      <c r="L347" s="447"/>
      <c r="M347" s="428"/>
      <c r="N347" s="447"/>
      <c r="O347" s="139"/>
      <c r="P347" s="139"/>
      <c r="Q347" s="428"/>
      <c r="R347" s="428"/>
      <c r="S347" s="428"/>
      <c r="T347" s="428"/>
      <c r="U347" s="448"/>
      <c r="V347" s="437"/>
    </row>
    <row r="348" spans="1:23" x14ac:dyDescent="0.35">
      <c r="A348" s="1390"/>
      <c r="B348" s="770">
        <v>6</v>
      </c>
      <c r="C348" s="118"/>
      <c r="D348" s="112"/>
      <c r="E348" s="112"/>
      <c r="F348" s="118"/>
      <c r="G348" s="445"/>
      <c r="H348" s="118"/>
      <c r="I348" s="428"/>
      <c r="J348" s="446"/>
      <c r="K348" s="446"/>
      <c r="L348" s="447"/>
      <c r="M348" s="428"/>
      <c r="N348" s="447"/>
      <c r="O348" s="139"/>
      <c r="P348" s="139"/>
      <c r="Q348" s="428"/>
      <c r="R348" s="428"/>
      <c r="S348" s="428"/>
      <c r="T348" s="428"/>
      <c r="U348" s="448"/>
      <c r="V348" s="437"/>
    </row>
    <row r="349" spans="1:23" x14ac:dyDescent="0.35">
      <c r="A349" s="1390"/>
      <c r="B349" s="770">
        <v>7</v>
      </c>
      <c r="C349" s="118"/>
      <c r="D349" s="112"/>
      <c r="E349" s="112"/>
      <c r="F349" s="118"/>
      <c r="G349" s="445"/>
      <c r="H349" s="118"/>
      <c r="I349" s="428"/>
      <c r="J349" s="446"/>
      <c r="K349" s="446"/>
      <c r="L349" s="447"/>
      <c r="M349" s="428"/>
      <c r="N349" s="447"/>
      <c r="O349" s="139"/>
      <c r="P349" s="139"/>
      <c r="Q349" s="428"/>
      <c r="R349" s="428"/>
      <c r="S349" s="428"/>
      <c r="T349" s="428"/>
      <c r="U349" s="448"/>
      <c r="V349" s="437"/>
    </row>
    <row r="350" spans="1:23" x14ac:dyDescent="0.35">
      <c r="A350" s="1390"/>
      <c r="B350" s="770">
        <v>8</v>
      </c>
      <c r="C350" s="118"/>
      <c r="D350" s="112"/>
      <c r="E350" s="112"/>
      <c r="F350" s="118"/>
      <c r="G350" s="445"/>
      <c r="H350" s="118"/>
      <c r="I350" s="428"/>
      <c r="J350" s="446"/>
      <c r="K350" s="446"/>
      <c r="L350" s="447"/>
      <c r="M350" s="428"/>
      <c r="N350" s="447"/>
      <c r="O350" s="139"/>
      <c r="P350" s="139"/>
      <c r="Q350" s="428"/>
      <c r="R350" s="428"/>
      <c r="S350" s="428"/>
      <c r="T350" s="428"/>
      <c r="U350" s="448"/>
      <c r="V350" s="437"/>
    </row>
    <row r="351" spans="1:23" x14ac:dyDescent="0.35">
      <c r="A351" s="1390"/>
      <c r="B351" s="770">
        <v>9</v>
      </c>
      <c r="C351" s="118"/>
      <c r="D351" s="112"/>
      <c r="E351" s="112"/>
      <c r="F351" s="118"/>
      <c r="G351" s="445"/>
      <c r="H351" s="118"/>
      <c r="I351" s="428"/>
      <c r="J351" s="446"/>
      <c r="K351" s="446"/>
      <c r="L351" s="447"/>
      <c r="M351" s="428"/>
      <c r="N351" s="447"/>
      <c r="O351" s="139"/>
      <c r="P351" s="139"/>
      <c r="Q351" s="428"/>
      <c r="R351" s="428"/>
      <c r="S351" s="428"/>
      <c r="T351" s="428"/>
      <c r="U351" s="448"/>
      <c r="V351" s="437"/>
    </row>
    <row r="352" spans="1:23" ht="15" thickBot="1" x14ac:dyDescent="0.4">
      <c r="A352" s="1391"/>
      <c r="B352" s="771">
        <v>10</v>
      </c>
      <c r="C352" s="132"/>
      <c r="D352" s="131"/>
      <c r="E352" s="131"/>
      <c r="F352" s="132"/>
      <c r="G352" s="449"/>
      <c r="H352" s="132"/>
      <c r="I352" s="450"/>
      <c r="J352" s="451"/>
      <c r="K352" s="451"/>
      <c r="L352" s="452"/>
      <c r="M352" s="450"/>
      <c r="N352" s="452"/>
      <c r="O352" s="140"/>
      <c r="P352" s="140"/>
      <c r="Q352" s="450"/>
      <c r="R352" s="450"/>
      <c r="S352" s="450"/>
      <c r="T352" s="450"/>
      <c r="U352" s="453"/>
      <c r="V352" s="437"/>
    </row>
    <row r="353" spans="1:23" ht="25" thickBot="1" x14ac:dyDescent="0.4">
      <c r="A353" s="564"/>
      <c r="C353" s="565"/>
      <c r="D353" s="566"/>
      <c r="E353" s="424" t="s">
        <v>331</v>
      </c>
      <c r="F353" s="425">
        <f>COUNTA(F343:F352)</f>
        <v>0</v>
      </c>
      <c r="G353" s="426">
        <f>COUNTA(G343:G352)</f>
        <v>0</v>
      </c>
      <c r="H353" s="565"/>
      <c r="I353" s="431"/>
      <c r="J353" s="567"/>
      <c r="K353" s="567"/>
      <c r="L353" s="568"/>
      <c r="M353" s="1354" t="s">
        <v>563</v>
      </c>
      <c r="N353" s="1355"/>
      <c r="O353" s="747">
        <f>SUM(O343:O352)</f>
        <v>0</v>
      </c>
      <c r="P353" s="748">
        <f>SUM(P343:P352)</f>
        <v>0</v>
      </c>
      <c r="Q353" s="431"/>
      <c r="S353" s="113"/>
      <c r="T353" s="117"/>
      <c r="U353" s="531"/>
      <c r="V353" s="455"/>
    </row>
    <row r="354" spans="1:23" ht="15" thickBot="1" x14ac:dyDescent="0.4">
      <c r="A354" s="456"/>
      <c r="B354" s="457"/>
      <c r="C354" s="407"/>
      <c r="D354" s="407"/>
      <c r="E354" s="407"/>
      <c r="F354" s="457"/>
      <c r="G354" s="407"/>
      <c r="H354" s="407"/>
      <c r="I354" s="457"/>
      <c r="J354" s="457"/>
      <c r="K354" s="457"/>
      <c r="L354" s="407"/>
      <c r="M354" s="407"/>
      <c r="N354" s="407"/>
      <c r="O354" s="407"/>
      <c r="P354" s="407"/>
      <c r="Q354" s="407"/>
      <c r="R354" s="407"/>
      <c r="S354" s="407"/>
      <c r="T354" s="458"/>
      <c r="U354" s="407"/>
      <c r="V354" s="459"/>
    </row>
    <row r="355" spans="1:23" ht="15" thickBot="1" x14ac:dyDescent="0.4">
      <c r="A355" s="432"/>
      <c r="B355" s="433"/>
      <c r="C355" s="434"/>
      <c r="D355" s="434"/>
      <c r="E355" s="434"/>
      <c r="F355" s="433"/>
      <c r="G355" s="434"/>
      <c r="H355" s="434"/>
      <c r="I355" s="433"/>
      <c r="J355" s="433"/>
      <c r="K355" s="433"/>
      <c r="L355" s="434"/>
      <c r="M355" s="434"/>
      <c r="N355" s="434"/>
      <c r="O355" s="434"/>
      <c r="P355" s="434"/>
      <c r="Q355" s="434"/>
      <c r="R355" s="434"/>
      <c r="S355" s="434"/>
      <c r="T355" s="434"/>
      <c r="U355" s="434"/>
      <c r="V355" s="435"/>
    </row>
    <row r="356" spans="1:23" ht="36" customHeight="1" thickBot="1" x14ac:dyDescent="0.4">
      <c r="A356" s="761" t="s">
        <v>9</v>
      </c>
      <c r="B356" s="1317" t="s">
        <v>687</v>
      </c>
      <c r="C356" s="1318"/>
      <c r="E356" s="1387" t="s">
        <v>294</v>
      </c>
      <c r="F356" s="1388"/>
      <c r="G356" s="1315">
        <f>VLOOKUP(B356,'EXTRAUrbano.Piano inv. forn '!$D$91:$AB$126,3,FALSE)</f>
        <v>0</v>
      </c>
      <c r="H356" s="1316"/>
      <c r="I356" s="104"/>
      <c r="J356" s="1387" t="s">
        <v>295</v>
      </c>
      <c r="K356" s="1389"/>
      <c r="L356" s="1388"/>
      <c r="M356" s="1315">
        <f>VLOOKUP(B356,'EXTRAUrbano.Piano inv. forn '!$D$91:$AB$126,4,FALSE)</f>
        <v>0</v>
      </c>
      <c r="N356" s="1316"/>
      <c r="P356" s="772" t="s">
        <v>296</v>
      </c>
      <c r="Q356" s="436"/>
      <c r="S356" s="774" t="s">
        <v>297</v>
      </c>
      <c r="T356" s="1171"/>
      <c r="U356" s="1173"/>
      <c r="V356" s="437"/>
    </row>
    <row r="357" spans="1:23" ht="13.5" customHeight="1" thickBot="1" x14ac:dyDescent="0.4">
      <c r="A357" s="133"/>
      <c r="B357" s="114"/>
      <c r="C357" s="114"/>
      <c r="E357" s="115"/>
      <c r="F357" s="115"/>
      <c r="G357" s="116"/>
      <c r="H357" s="116"/>
      <c r="I357" s="104"/>
      <c r="J357" s="115"/>
      <c r="K357" s="115"/>
      <c r="L357" s="115"/>
      <c r="M357" s="116"/>
      <c r="N357" s="116"/>
      <c r="P357" s="117"/>
      <c r="S357" s="113"/>
      <c r="T357" s="431"/>
      <c r="V357" s="134"/>
      <c r="W357" s="431"/>
    </row>
    <row r="358" spans="1:23" ht="33.75" customHeight="1" thickBot="1" x14ac:dyDescent="0.4">
      <c r="A358" s="1381" t="s">
        <v>298</v>
      </c>
      <c r="B358" s="1382"/>
      <c r="C358" s="1382"/>
      <c r="D358" s="1383"/>
      <c r="E358" s="1346">
        <f>VLOOKUP(B356,'EXTRAUrbano.Piano inv. forn '!$D$91:$AB$126,17,FALSE)</f>
        <v>0</v>
      </c>
      <c r="F358" s="1347"/>
      <c r="G358" s="1347"/>
      <c r="H358" s="1348"/>
      <c r="I358" s="104"/>
      <c r="J358" s="1381" t="s">
        <v>53</v>
      </c>
      <c r="K358" s="1384"/>
      <c r="L358" s="1382"/>
      <c r="M358" s="1346">
        <f>VLOOKUP(B356,'EXTRAUrbano.Piano inv. forn '!$D$91:$AB$126,19,FALSE)</f>
        <v>0</v>
      </c>
      <c r="N358" s="1348"/>
      <c r="O358" s="130"/>
      <c r="P358" s="773" t="s">
        <v>299</v>
      </c>
      <c r="Q358" s="135">
        <f>M358+E358</f>
        <v>0</v>
      </c>
      <c r="S358" s="774" t="s">
        <v>300</v>
      </c>
      <c r="T358" s="1171"/>
      <c r="U358" s="1173"/>
      <c r="V358" s="134"/>
      <c r="W358" s="431"/>
    </row>
    <row r="359" spans="1:23" ht="33.75" customHeight="1" thickBot="1" x14ac:dyDescent="0.4">
      <c r="A359" s="136"/>
      <c r="B359" s="137"/>
      <c r="C359" s="137"/>
      <c r="D359" s="137"/>
      <c r="E359" s="138"/>
      <c r="F359" s="138"/>
      <c r="G359" s="138"/>
      <c r="H359" s="138"/>
      <c r="I359" s="104"/>
      <c r="J359" s="115"/>
      <c r="K359" s="115"/>
      <c r="L359" s="115"/>
      <c r="M359" s="138"/>
      <c r="N359" s="138"/>
      <c r="O359" s="130"/>
      <c r="P359" s="113"/>
      <c r="Q359" s="130"/>
      <c r="S359" s="113"/>
      <c r="T359" s="114"/>
      <c r="U359" s="114"/>
      <c r="V359" s="134"/>
      <c r="W359" s="431"/>
    </row>
    <row r="360" spans="1:23" s="166" customFormat="1" ht="72" customHeight="1" x14ac:dyDescent="0.35">
      <c r="A360" s="1369" t="s">
        <v>301</v>
      </c>
      <c r="B360" s="1371" t="s">
        <v>302</v>
      </c>
      <c r="C360" s="1371" t="s">
        <v>303</v>
      </c>
      <c r="D360" s="764" t="s">
        <v>304</v>
      </c>
      <c r="E360" s="762" t="s">
        <v>305</v>
      </c>
      <c r="F360" s="764" t="s">
        <v>306</v>
      </c>
      <c r="G360" s="764" t="s">
        <v>307</v>
      </c>
      <c r="H360" s="765" t="s">
        <v>268</v>
      </c>
      <c r="I360" s="765" t="s">
        <v>308</v>
      </c>
      <c r="J360" s="765" t="s">
        <v>309</v>
      </c>
      <c r="K360" s="765" t="s">
        <v>818</v>
      </c>
      <c r="L360" s="765" t="s">
        <v>310</v>
      </c>
      <c r="M360" s="765" t="s">
        <v>311</v>
      </c>
      <c r="N360" s="765" t="s">
        <v>312</v>
      </c>
      <c r="O360" s="765" t="s">
        <v>313</v>
      </c>
      <c r="P360" s="765" t="s">
        <v>314</v>
      </c>
      <c r="Q360" s="765" t="s">
        <v>315</v>
      </c>
      <c r="R360" s="765" t="s">
        <v>316</v>
      </c>
      <c r="S360" s="765" t="s">
        <v>317</v>
      </c>
      <c r="T360" s="765" t="s">
        <v>819</v>
      </c>
      <c r="U360" s="766" t="s">
        <v>319</v>
      </c>
      <c r="V360" s="438"/>
    </row>
    <row r="361" spans="1:23" s="166" customFormat="1" ht="36.5" thickBot="1" x14ac:dyDescent="0.4">
      <c r="A361" s="1385"/>
      <c r="B361" s="1386"/>
      <c r="C361" s="1386"/>
      <c r="D361" s="763" t="s">
        <v>320</v>
      </c>
      <c r="E361" s="763" t="s">
        <v>333</v>
      </c>
      <c r="F361" s="763" t="s">
        <v>322</v>
      </c>
      <c r="G361" s="763" t="s">
        <v>322</v>
      </c>
      <c r="H361" s="763" t="s">
        <v>824</v>
      </c>
      <c r="I361" s="763" t="s">
        <v>334</v>
      </c>
      <c r="J361" s="763" t="s">
        <v>323</v>
      </c>
      <c r="K361" s="763" t="s">
        <v>324</v>
      </c>
      <c r="L361" s="763" t="s">
        <v>324</v>
      </c>
      <c r="M361" s="763" t="s">
        <v>325</v>
      </c>
      <c r="N361" s="763" t="s">
        <v>324</v>
      </c>
      <c r="O361" s="763" t="s">
        <v>326</v>
      </c>
      <c r="P361" s="763" t="s">
        <v>820</v>
      </c>
      <c r="Q361" s="763" t="s">
        <v>327</v>
      </c>
      <c r="R361" s="763" t="s">
        <v>328</v>
      </c>
      <c r="S361" s="763" t="s">
        <v>329</v>
      </c>
      <c r="T361" s="763" t="s">
        <v>329</v>
      </c>
      <c r="U361" s="768"/>
      <c r="V361" s="438"/>
    </row>
    <row r="362" spans="1:23" ht="15" customHeight="1" x14ac:dyDescent="0.35">
      <c r="A362" s="1390" t="str">
        <f>B356</f>
        <v>Extra-urb.ibr_m.4</v>
      </c>
      <c r="B362" s="769">
        <v>1</v>
      </c>
      <c r="C362" s="185"/>
      <c r="D362" s="119"/>
      <c r="E362" s="119"/>
      <c r="F362" s="185"/>
      <c r="G362" s="440"/>
      <c r="H362" s="120"/>
      <c r="I362" s="441"/>
      <c r="J362" s="442"/>
      <c r="K362" s="442"/>
      <c r="L362" s="443"/>
      <c r="M362" s="441"/>
      <c r="N362" s="443"/>
      <c r="O362" s="148"/>
      <c r="P362" s="148"/>
      <c r="Q362" s="441"/>
      <c r="R362" s="441"/>
      <c r="S362" s="441"/>
      <c r="T362" s="441"/>
      <c r="U362" s="444"/>
      <c r="V362" s="437"/>
    </row>
    <row r="363" spans="1:23" x14ac:dyDescent="0.35">
      <c r="A363" s="1390"/>
      <c r="B363" s="770">
        <v>2</v>
      </c>
      <c r="C363" s="118"/>
      <c r="D363" s="112"/>
      <c r="E363" s="112"/>
      <c r="F363" s="118"/>
      <c r="G363" s="445"/>
      <c r="H363" s="118"/>
      <c r="I363" s="428"/>
      <c r="J363" s="446"/>
      <c r="K363" s="446"/>
      <c r="L363" s="447"/>
      <c r="M363" s="428"/>
      <c r="N363" s="447"/>
      <c r="O363" s="139"/>
      <c r="P363" s="139"/>
      <c r="Q363" s="428"/>
      <c r="R363" s="428" t="s">
        <v>330</v>
      </c>
      <c r="S363" s="428"/>
      <c r="T363" s="428"/>
      <c r="U363" s="448"/>
      <c r="V363" s="437"/>
    </row>
    <row r="364" spans="1:23" x14ac:dyDescent="0.35">
      <c r="A364" s="1390"/>
      <c r="B364" s="770">
        <v>3</v>
      </c>
      <c r="C364" s="118"/>
      <c r="D364" s="112"/>
      <c r="E364" s="112"/>
      <c r="F364" s="118"/>
      <c r="G364" s="445"/>
      <c r="H364" s="118"/>
      <c r="I364" s="428"/>
      <c r="J364" s="446"/>
      <c r="K364" s="446"/>
      <c r="L364" s="447"/>
      <c r="M364" s="428"/>
      <c r="N364" s="447"/>
      <c r="O364" s="139"/>
      <c r="P364" s="139"/>
      <c r="Q364" s="428"/>
      <c r="R364" s="428"/>
      <c r="S364" s="428"/>
      <c r="T364" s="428"/>
      <c r="U364" s="448"/>
      <c r="V364" s="437"/>
    </row>
    <row r="365" spans="1:23" x14ac:dyDescent="0.35">
      <c r="A365" s="1390"/>
      <c r="B365" s="770">
        <v>4</v>
      </c>
      <c r="C365" s="118"/>
      <c r="D365" s="112"/>
      <c r="E365" s="112"/>
      <c r="F365" s="118"/>
      <c r="G365" s="445"/>
      <c r="H365" s="118"/>
      <c r="I365" s="428"/>
      <c r="J365" s="446"/>
      <c r="K365" s="446"/>
      <c r="L365" s="447"/>
      <c r="M365" s="428"/>
      <c r="N365" s="447"/>
      <c r="O365" s="139"/>
      <c r="P365" s="139"/>
      <c r="Q365" s="428"/>
      <c r="R365" s="428"/>
      <c r="S365" s="428"/>
      <c r="T365" s="428"/>
      <c r="U365" s="448"/>
      <c r="V365" s="437"/>
    </row>
    <row r="366" spans="1:23" x14ac:dyDescent="0.35">
      <c r="A366" s="1390"/>
      <c r="B366" s="770">
        <v>5</v>
      </c>
      <c r="C366" s="118"/>
      <c r="D366" s="112"/>
      <c r="E366" s="112"/>
      <c r="F366" s="118"/>
      <c r="G366" s="445"/>
      <c r="H366" s="118"/>
      <c r="I366" s="428"/>
      <c r="J366" s="446"/>
      <c r="K366" s="446"/>
      <c r="L366" s="447"/>
      <c r="M366" s="428"/>
      <c r="N366" s="447"/>
      <c r="O366" s="139"/>
      <c r="P366" s="139"/>
      <c r="Q366" s="428"/>
      <c r="R366" s="428"/>
      <c r="S366" s="428"/>
      <c r="T366" s="428"/>
      <c r="U366" s="448"/>
      <c r="V366" s="437"/>
    </row>
    <row r="367" spans="1:23" x14ac:dyDescent="0.35">
      <c r="A367" s="1390"/>
      <c r="B367" s="770">
        <v>6</v>
      </c>
      <c r="C367" s="118"/>
      <c r="D367" s="112"/>
      <c r="E367" s="112"/>
      <c r="F367" s="118"/>
      <c r="G367" s="445"/>
      <c r="H367" s="118"/>
      <c r="I367" s="428"/>
      <c r="J367" s="446"/>
      <c r="K367" s="446"/>
      <c r="L367" s="447"/>
      <c r="M367" s="428"/>
      <c r="N367" s="447"/>
      <c r="O367" s="139"/>
      <c r="P367" s="139"/>
      <c r="Q367" s="428"/>
      <c r="R367" s="428"/>
      <c r="S367" s="428"/>
      <c r="T367" s="428"/>
      <c r="U367" s="448"/>
      <c r="V367" s="437"/>
    </row>
    <row r="368" spans="1:23" x14ac:dyDescent="0.35">
      <c r="A368" s="1390"/>
      <c r="B368" s="770">
        <v>7</v>
      </c>
      <c r="C368" s="118"/>
      <c r="D368" s="112"/>
      <c r="E368" s="112"/>
      <c r="F368" s="118"/>
      <c r="G368" s="445"/>
      <c r="H368" s="118"/>
      <c r="I368" s="428"/>
      <c r="J368" s="446"/>
      <c r="K368" s="446"/>
      <c r="L368" s="447"/>
      <c r="M368" s="428"/>
      <c r="N368" s="447"/>
      <c r="O368" s="139"/>
      <c r="P368" s="139"/>
      <c r="Q368" s="428"/>
      <c r="R368" s="428"/>
      <c r="S368" s="428"/>
      <c r="T368" s="428"/>
      <c r="U368" s="448"/>
      <c r="V368" s="437"/>
    </row>
    <row r="369" spans="1:23" x14ac:dyDescent="0.35">
      <c r="A369" s="1390"/>
      <c r="B369" s="770">
        <v>8</v>
      </c>
      <c r="C369" s="118"/>
      <c r="D369" s="112"/>
      <c r="E369" s="112"/>
      <c r="F369" s="118"/>
      <c r="G369" s="445"/>
      <c r="H369" s="118"/>
      <c r="I369" s="428"/>
      <c r="J369" s="446"/>
      <c r="K369" s="446"/>
      <c r="L369" s="447"/>
      <c r="M369" s="428"/>
      <c r="N369" s="447"/>
      <c r="O369" s="139"/>
      <c r="P369" s="139"/>
      <c r="Q369" s="428"/>
      <c r="R369" s="428"/>
      <c r="S369" s="428"/>
      <c r="T369" s="428"/>
      <c r="U369" s="448"/>
      <c r="V369" s="437"/>
    </row>
    <row r="370" spans="1:23" x14ac:dyDescent="0.35">
      <c r="A370" s="1390"/>
      <c r="B370" s="770">
        <v>9</v>
      </c>
      <c r="C370" s="118"/>
      <c r="D370" s="112"/>
      <c r="E370" s="112"/>
      <c r="F370" s="118"/>
      <c r="G370" s="445"/>
      <c r="H370" s="118"/>
      <c r="I370" s="428"/>
      <c r="J370" s="446"/>
      <c r="K370" s="446"/>
      <c r="L370" s="447"/>
      <c r="M370" s="428"/>
      <c r="N370" s="447"/>
      <c r="O370" s="139"/>
      <c r="P370" s="139"/>
      <c r="Q370" s="428"/>
      <c r="R370" s="428"/>
      <c r="S370" s="428"/>
      <c r="T370" s="428"/>
      <c r="U370" s="448"/>
      <c r="V370" s="437"/>
    </row>
    <row r="371" spans="1:23" ht="15" thickBot="1" x14ac:dyDescent="0.4">
      <c r="A371" s="1391"/>
      <c r="B371" s="771">
        <v>10</v>
      </c>
      <c r="C371" s="132"/>
      <c r="D371" s="131"/>
      <c r="E371" s="131"/>
      <c r="F371" s="132"/>
      <c r="G371" s="449"/>
      <c r="H371" s="132"/>
      <c r="I371" s="450"/>
      <c r="J371" s="451"/>
      <c r="K371" s="451"/>
      <c r="L371" s="452"/>
      <c r="M371" s="450"/>
      <c r="N371" s="452"/>
      <c r="O371" s="140"/>
      <c r="P371" s="140"/>
      <c r="Q371" s="450"/>
      <c r="R371" s="450"/>
      <c r="S371" s="450"/>
      <c r="T371" s="450"/>
      <c r="U371" s="453"/>
      <c r="V371" s="437"/>
    </row>
    <row r="372" spans="1:23" ht="25" thickBot="1" x14ac:dyDescent="0.4">
      <c r="A372" s="564"/>
      <c r="C372" s="565"/>
      <c r="D372" s="566"/>
      <c r="E372" s="424" t="s">
        <v>331</v>
      </c>
      <c r="F372" s="425">
        <f>COUNTA(F362:F371)</f>
        <v>0</v>
      </c>
      <c r="G372" s="426">
        <f>COUNTA(G362:G371)</f>
        <v>0</v>
      </c>
      <c r="H372" s="565"/>
      <c r="I372" s="431"/>
      <c r="J372" s="567"/>
      <c r="K372" s="567"/>
      <c r="L372" s="568"/>
      <c r="M372" s="1354" t="s">
        <v>563</v>
      </c>
      <c r="N372" s="1355"/>
      <c r="O372" s="747">
        <f>SUM(O362:O371)</f>
        <v>0</v>
      </c>
      <c r="P372" s="748">
        <f>SUM(P362:P371)</f>
        <v>0</v>
      </c>
      <c r="Q372" s="431"/>
      <c r="S372" s="113"/>
      <c r="T372" s="117"/>
      <c r="U372" s="531"/>
      <c r="V372" s="455"/>
    </row>
    <row r="373" spans="1:23" ht="15" thickBot="1" x14ac:dyDescent="0.4">
      <c r="A373" s="456"/>
      <c r="B373" s="457"/>
      <c r="C373" s="407"/>
      <c r="D373" s="407"/>
      <c r="E373" s="407"/>
      <c r="F373" s="457"/>
      <c r="G373" s="407"/>
      <c r="H373" s="407"/>
      <c r="I373" s="457"/>
      <c r="J373" s="457"/>
      <c r="K373" s="457"/>
      <c r="L373" s="407"/>
      <c r="M373" s="407"/>
      <c r="N373" s="407"/>
      <c r="O373" s="407"/>
      <c r="P373" s="407"/>
      <c r="Q373" s="407"/>
      <c r="R373" s="407"/>
      <c r="S373" s="407"/>
      <c r="T373" s="458"/>
      <c r="U373" s="407"/>
      <c r="V373" s="459"/>
    </row>
    <row r="374" spans="1:23" ht="15" thickBot="1" x14ac:dyDescent="0.4">
      <c r="A374" s="432"/>
      <c r="B374" s="433"/>
      <c r="C374" s="434"/>
      <c r="D374" s="434"/>
      <c r="E374" s="434"/>
      <c r="F374" s="433"/>
      <c r="G374" s="434"/>
      <c r="H374" s="434"/>
      <c r="I374" s="433"/>
      <c r="J374" s="433"/>
      <c r="K374" s="433"/>
      <c r="L374" s="434"/>
      <c r="M374" s="434"/>
      <c r="N374" s="434"/>
      <c r="O374" s="434"/>
      <c r="P374" s="434"/>
      <c r="Q374" s="434"/>
      <c r="R374" s="434"/>
      <c r="S374" s="434"/>
      <c r="T374" s="434"/>
      <c r="U374" s="434"/>
      <c r="V374" s="435"/>
    </row>
    <row r="375" spans="1:23" ht="36" customHeight="1" thickBot="1" x14ac:dyDescent="0.4">
      <c r="A375" s="761" t="s">
        <v>9</v>
      </c>
      <c r="B375" s="1317" t="s">
        <v>687</v>
      </c>
      <c r="C375" s="1318"/>
      <c r="E375" s="1387" t="s">
        <v>294</v>
      </c>
      <c r="F375" s="1388"/>
      <c r="G375" s="1315">
        <f>VLOOKUP(B375,'EXTRAUrbano.Piano inv. forn '!$D$91:$AB$126,3,FALSE)</f>
        <v>0</v>
      </c>
      <c r="H375" s="1316"/>
      <c r="I375" s="104"/>
      <c r="J375" s="1387" t="s">
        <v>295</v>
      </c>
      <c r="K375" s="1389"/>
      <c r="L375" s="1388"/>
      <c r="M375" s="1315">
        <f>VLOOKUP(B375,'EXTRAUrbano.Piano inv. forn '!$D$91:$AB$126,4,FALSE)</f>
        <v>0</v>
      </c>
      <c r="N375" s="1316"/>
      <c r="P375" s="772" t="s">
        <v>296</v>
      </c>
      <c r="Q375" s="436"/>
      <c r="S375" s="774" t="s">
        <v>297</v>
      </c>
      <c r="T375" s="1171"/>
      <c r="U375" s="1173"/>
      <c r="V375" s="437"/>
    </row>
    <row r="376" spans="1:23" ht="13.5" customHeight="1" thickBot="1" x14ac:dyDescent="0.4">
      <c r="A376" s="133"/>
      <c r="B376" s="114"/>
      <c r="C376" s="114"/>
      <c r="E376" s="115"/>
      <c r="F376" s="115"/>
      <c r="G376" s="116"/>
      <c r="H376" s="116"/>
      <c r="I376" s="104"/>
      <c r="J376" s="115"/>
      <c r="K376" s="115"/>
      <c r="L376" s="115"/>
      <c r="M376" s="116"/>
      <c r="N376" s="116"/>
      <c r="P376" s="117"/>
      <c r="S376" s="113"/>
      <c r="T376" s="431"/>
      <c r="V376" s="134"/>
      <c r="W376" s="431"/>
    </row>
    <row r="377" spans="1:23" ht="33.75" customHeight="1" thickBot="1" x14ac:dyDescent="0.4">
      <c r="A377" s="1381" t="s">
        <v>298</v>
      </c>
      <c r="B377" s="1382"/>
      <c r="C377" s="1382"/>
      <c r="D377" s="1383"/>
      <c r="E377" s="1346">
        <f>VLOOKUP(B375,'EXTRAUrbano.Piano inv. forn '!$D$91:$AB$126,17,FALSE)</f>
        <v>0</v>
      </c>
      <c r="F377" s="1347"/>
      <c r="G377" s="1347"/>
      <c r="H377" s="1348"/>
      <c r="I377" s="104"/>
      <c r="J377" s="1381" t="s">
        <v>53</v>
      </c>
      <c r="K377" s="1384"/>
      <c r="L377" s="1382"/>
      <c r="M377" s="1346">
        <f>VLOOKUP(B375,'EXTRAUrbano.Piano inv. forn '!$D$91:$AB$126,19,FALSE)</f>
        <v>0</v>
      </c>
      <c r="N377" s="1348"/>
      <c r="O377" s="130"/>
      <c r="P377" s="773" t="s">
        <v>299</v>
      </c>
      <c r="Q377" s="135">
        <f>M377+E377</f>
        <v>0</v>
      </c>
      <c r="S377" s="774" t="s">
        <v>300</v>
      </c>
      <c r="T377" s="1171"/>
      <c r="U377" s="1173"/>
      <c r="V377" s="134"/>
      <c r="W377" s="431"/>
    </row>
    <row r="378" spans="1:23" ht="33.75" customHeight="1" thickBot="1" x14ac:dyDescent="0.4">
      <c r="A378" s="136"/>
      <c r="B378" s="137"/>
      <c r="C378" s="137"/>
      <c r="D378" s="137"/>
      <c r="E378" s="138"/>
      <c r="F378" s="138"/>
      <c r="G378" s="138"/>
      <c r="H378" s="138"/>
      <c r="I378" s="104"/>
      <c r="J378" s="115"/>
      <c r="K378" s="115"/>
      <c r="L378" s="115"/>
      <c r="M378" s="138"/>
      <c r="N378" s="138"/>
      <c r="O378" s="130"/>
      <c r="P378" s="113"/>
      <c r="Q378" s="130"/>
      <c r="S378" s="113"/>
      <c r="T378" s="114"/>
      <c r="U378" s="114"/>
      <c r="V378" s="134"/>
      <c r="W378" s="431"/>
    </row>
    <row r="379" spans="1:23" s="166" customFormat="1" ht="72" customHeight="1" x14ac:dyDescent="0.35">
      <c r="A379" s="1369" t="s">
        <v>301</v>
      </c>
      <c r="B379" s="1371" t="s">
        <v>302</v>
      </c>
      <c r="C379" s="1371" t="s">
        <v>303</v>
      </c>
      <c r="D379" s="764" t="s">
        <v>304</v>
      </c>
      <c r="E379" s="762" t="s">
        <v>305</v>
      </c>
      <c r="F379" s="764" t="s">
        <v>306</v>
      </c>
      <c r="G379" s="764" t="s">
        <v>307</v>
      </c>
      <c r="H379" s="765" t="s">
        <v>268</v>
      </c>
      <c r="I379" s="765" t="s">
        <v>308</v>
      </c>
      <c r="J379" s="765" t="s">
        <v>309</v>
      </c>
      <c r="K379" s="765" t="s">
        <v>818</v>
      </c>
      <c r="L379" s="765" t="s">
        <v>310</v>
      </c>
      <c r="M379" s="765" t="s">
        <v>311</v>
      </c>
      <c r="N379" s="765" t="s">
        <v>312</v>
      </c>
      <c r="O379" s="765" t="s">
        <v>313</v>
      </c>
      <c r="P379" s="765" t="s">
        <v>314</v>
      </c>
      <c r="Q379" s="765" t="s">
        <v>315</v>
      </c>
      <c r="R379" s="765" t="s">
        <v>316</v>
      </c>
      <c r="S379" s="765" t="s">
        <v>317</v>
      </c>
      <c r="T379" s="765" t="s">
        <v>819</v>
      </c>
      <c r="U379" s="766" t="s">
        <v>319</v>
      </c>
      <c r="V379" s="438"/>
    </row>
    <row r="380" spans="1:23" s="166" customFormat="1" ht="36.5" thickBot="1" x14ac:dyDescent="0.4">
      <c r="A380" s="1385"/>
      <c r="B380" s="1386"/>
      <c r="C380" s="1386"/>
      <c r="D380" s="763" t="s">
        <v>320</v>
      </c>
      <c r="E380" s="763" t="s">
        <v>333</v>
      </c>
      <c r="F380" s="763" t="s">
        <v>322</v>
      </c>
      <c r="G380" s="763" t="s">
        <v>322</v>
      </c>
      <c r="H380" s="763" t="s">
        <v>824</v>
      </c>
      <c r="I380" s="763" t="s">
        <v>334</v>
      </c>
      <c r="J380" s="763" t="s">
        <v>323</v>
      </c>
      <c r="K380" s="763" t="s">
        <v>324</v>
      </c>
      <c r="L380" s="763" t="s">
        <v>324</v>
      </c>
      <c r="M380" s="763" t="s">
        <v>325</v>
      </c>
      <c r="N380" s="763" t="s">
        <v>324</v>
      </c>
      <c r="O380" s="763" t="s">
        <v>326</v>
      </c>
      <c r="P380" s="763" t="s">
        <v>820</v>
      </c>
      <c r="Q380" s="763" t="s">
        <v>327</v>
      </c>
      <c r="R380" s="763" t="s">
        <v>328</v>
      </c>
      <c r="S380" s="763" t="s">
        <v>329</v>
      </c>
      <c r="T380" s="763" t="s">
        <v>329</v>
      </c>
      <c r="U380" s="768"/>
      <c r="V380" s="438"/>
    </row>
    <row r="381" spans="1:23" ht="15" customHeight="1" x14ac:dyDescent="0.35">
      <c r="A381" s="1390" t="str">
        <f>B375</f>
        <v>Extra-urb.ibr_m.4</v>
      </c>
      <c r="B381" s="769">
        <v>1</v>
      </c>
      <c r="C381" s="185"/>
      <c r="D381" s="119"/>
      <c r="E381" s="119"/>
      <c r="F381" s="185"/>
      <c r="G381" s="440"/>
      <c r="H381" s="120"/>
      <c r="I381" s="441"/>
      <c r="J381" s="442"/>
      <c r="K381" s="442"/>
      <c r="L381" s="443"/>
      <c r="M381" s="441"/>
      <c r="N381" s="443"/>
      <c r="O381" s="148"/>
      <c r="P381" s="148"/>
      <c r="Q381" s="441"/>
      <c r="R381" s="441"/>
      <c r="S381" s="441"/>
      <c r="T381" s="441"/>
      <c r="U381" s="444"/>
      <c r="V381" s="437"/>
    </row>
    <row r="382" spans="1:23" x14ac:dyDescent="0.35">
      <c r="A382" s="1390"/>
      <c r="B382" s="770">
        <v>2</v>
      </c>
      <c r="C382" s="118"/>
      <c r="D382" s="112"/>
      <c r="E382" s="112"/>
      <c r="F382" s="118"/>
      <c r="G382" s="445"/>
      <c r="H382" s="118"/>
      <c r="I382" s="428"/>
      <c r="J382" s="446"/>
      <c r="K382" s="446"/>
      <c r="L382" s="447"/>
      <c r="M382" s="428"/>
      <c r="N382" s="447"/>
      <c r="O382" s="139"/>
      <c r="P382" s="139"/>
      <c r="Q382" s="428"/>
      <c r="R382" s="428" t="s">
        <v>330</v>
      </c>
      <c r="S382" s="428"/>
      <c r="T382" s="428"/>
      <c r="U382" s="448"/>
      <c r="V382" s="437"/>
    </row>
    <row r="383" spans="1:23" x14ac:dyDescent="0.35">
      <c r="A383" s="1390"/>
      <c r="B383" s="770">
        <v>3</v>
      </c>
      <c r="C383" s="118"/>
      <c r="D383" s="112"/>
      <c r="E383" s="112"/>
      <c r="F383" s="118"/>
      <c r="G383" s="445"/>
      <c r="H383" s="118"/>
      <c r="I383" s="428"/>
      <c r="J383" s="446"/>
      <c r="K383" s="446"/>
      <c r="L383" s="447"/>
      <c r="M383" s="428"/>
      <c r="N383" s="447"/>
      <c r="O383" s="139"/>
      <c r="P383" s="139"/>
      <c r="Q383" s="428"/>
      <c r="R383" s="428"/>
      <c r="S383" s="428"/>
      <c r="T383" s="428"/>
      <c r="U383" s="448"/>
      <c r="V383" s="437"/>
    </row>
    <row r="384" spans="1:23" x14ac:dyDescent="0.35">
      <c r="A384" s="1390"/>
      <c r="B384" s="770">
        <v>4</v>
      </c>
      <c r="C384" s="118"/>
      <c r="D384" s="112"/>
      <c r="E384" s="112"/>
      <c r="F384" s="118"/>
      <c r="G384" s="445"/>
      <c r="H384" s="118"/>
      <c r="I384" s="428"/>
      <c r="J384" s="446"/>
      <c r="K384" s="446"/>
      <c r="L384" s="447"/>
      <c r="M384" s="428"/>
      <c r="N384" s="447"/>
      <c r="O384" s="139"/>
      <c r="P384" s="139"/>
      <c r="Q384" s="428"/>
      <c r="R384" s="428"/>
      <c r="S384" s="428"/>
      <c r="T384" s="428"/>
      <c r="U384" s="448"/>
      <c r="V384" s="437"/>
    </row>
    <row r="385" spans="1:23" x14ac:dyDescent="0.35">
      <c r="A385" s="1390"/>
      <c r="B385" s="770">
        <v>5</v>
      </c>
      <c r="C385" s="118"/>
      <c r="D385" s="112"/>
      <c r="E385" s="112"/>
      <c r="F385" s="118"/>
      <c r="G385" s="445"/>
      <c r="H385" s="118"/>
      <c r="I385" s="428"/>
      <c r="J385" s="446"/>
      <c r="K385" s="446"/>
      <c r="L385" s="447"/>
      <c r="M385" s="428"/>
      <c r="N385" s="447"/>
      <c r="O385" s="139"/>
      <c r="P385" s="139"/>
      <c r="Q385" s="428"/>
      <c r="R385" s="428"/>
      <c r="S385" s="428"/>
      <c r="T385" s="428"/>
      <c r="U385" s="448"/>
      <c r="V385" s="437"/>
    </row>
    <row r="386" spans="1:23" x14ac:dyDescent="0.35">
      <c r="A386" s="1390"/>
      <c r="B386" s="770">
        <v>6</v>
      </c>
      <c r="C386" s="118"/>
      <c r="D386" s="112"/>
      <c r="E386" s="112"/>
      <c r="F386" s="118"/>
      <c r="G386" s="445"/>
      <c r="H386" s="118"/>
      <c r="I386" s="428"/>
      <c r="J386" s="446"/>
      <c r="K386" s="446"/>
      <c r="L386" s="447"/>
      <c r="M386" s="428"/>
      <c r="N386" s="447"/>
      <c r="O386" s="139"/>
      <c r="P386" s="139"/>
      <c r="Q386" s="428"/>
      <c r="R386" s="428"/>
      <c r="S386" s="428"/>
      <c r="T386" s="428"/>
      <c r="U386" s="448"/>
      <c r="V386" s="437"/>
    </row>
    <row r="387" spans="1:23" x14ac:dyDescent="0.35">
      <c r="A387" s="1390"/>
      <c r="B387" s="770">
        <v>7</v>
      </c>
      <c r="C387" s="118"/>
      <c r="D387" s="112"/>
      <c r="E387" s="112"/>
      <c r="F387" s="118"/>
      <c r="G387" s="445"/>
      <c r="H387" s="118"/>
      <c r="I387" s="428"/>
      <c r="J387" s="446"/>
      <c r="K387" s="446"/>
      <c r="L387" s="447"/>
      <c r="M387" s="428"/>
      <c r="N387" s="447"/>
      <c r="O387" s="139"/>
      <c r="P387" s="139"/>
      <c r="Q387" s="428"/>
      <c r="R387" s="428"/>
      <c r="S387" s="428"/>
      <c r="T387" s="428"/>
      <c r="U387" s="448"/>
      <c r="V387" s="437"/>
    </row>
    <row r="388" spans="1:23" x14ac:dyDescent="0.35">
      <c r="A388" s="1390"/>
      <c r="B388" s="770">
        <v>8</v>
      </c>
      <c r="C388" s="118"/>
      <c r="D388" s="112"/>
      <c r="E388" s="112"/>
      <c r="F388" s="118"/>
      <c r="G388" s="445"/>
      <c r="H388" s="118"/>
      <c r="I388" s="428"/>
      <c r="J388" s="446"/>
      <c r="K388" s="446"/>
      <c r="L388" s="447"/>
      <c r="M388" s="428"/>
      <c r="N388" s="447"/>
      <c r="O388" s="139"/>
      <c r="P388" s="139"/>
      <c r="Q388" s="428"/>
      <c r="R388" s="428"/>
      <c r="S388" s="428"/>
      <c r="T388" s="428"/>
      <c r="U388" s="448"/>
      <c r="V388" s="437"/>
    </row>
    <row r="389" spans="1:23" x14ac:dyDescent="0.35">
      <c r="A389" s="1390"/>
      <c r="B389" s="770">
        <v>9</v>
      </c>
      <c r="C389" s="118"/>
      <c r="D389" s="112"/>
      <c r="E389" s="112"/>
      <c r="F389" s="118"/>
      <c r="G389" s="445"/>
      <c r="H389" s="118"/>
      <c r="I389" s="428"/>
      <c r="J389" s="446"/>
      <c r="K389" s="446"/>
      <c r="L389" s="447"/>
      <c r="M389" s="428"/>
      <c r="N389" s="447"/>
      <c r="O389" s="139"/>
      <c r="P389" s="139"/>
      <c r="Q389" s="428"/>
      <c r="R389" s="428"/>
      <c r="S389" s="428"/>
      <c r="T389" s="428"/>
      <c r="U389" s="448"/>
      <c r="V389" s="437"/>
    </row>
    <row r="390" spans="1:23" ht="15" thickBot="1" x14ac:dyDescent="0.4">
      <c r="A390" s="1391"/>
      <c r="B390" s="771">
        <v>10</v>
      </c>
      <c r="C390" s="132"/>
      <c r="D390" s="131"/>
      <c r="E390" s="131"/>
      <c r="F390" s="132"/>
      <c r="G390" s="449"/>
      <c r="H390" s="132"/>
      <c r="I390" s="450"/>
      <c r="J390" s="451"/>
      <c r="K390" s="451"/>
      <c r="L390" s="452"/>
      <c r="M390" s="450"/>
      <c r="N390" s="452"/>
      <c r="O390" s="140"/>
      <c r="P390" s="140"/>
      <c r="Q390" s="450"/>
      <c r="R390" s="450"/>
      <c r="S390" s="450"/>
      <c r="T390" s="450"/>
      <c r="U390" s="453"/>
      <c r="V390" s="437"/>
    </row>
    <row r="391" spans="1:23" ht="25" thickBot="1" x14ac:dyDescent="0.4">
      <c r="A391" s="564"/>
      <c r="C391" s="565"/>
      <c r="D391" s="566"/>
      <c r="E391" s="424" t="s">
        <v>331</v>
      </c>
      <c r="F391" s="425">
        <f>COUNTA(F381:F390)</f>
        <v>0</v>
      </c>
      <c r="G391" s="426">
        <f>COUNTA(G381:G390)</f>
        <v>0</v>
      </c>
      <c r="H391" s="565"/>
      <c r="I391" s="431"/>
      <c r="J391" s="567"/>
      <c r="K391" s="567"/>
      <c r="L391" s="568"/>
      <c r="M391" s="1354" t="s">
        <v>563</v>
      </c>
      <c r="N391" s="1355"/>
      <c r="O391" s="747">
        <f>SUM(O381:O390)</f>
        <v>0</v>
      </c>
      <c r="P391" s="748">
        <f>SUM(P381:P390)</f>
        <v>0</v>
      </c>
      <c r="Q391" s="431"/>
      <c r="S391" s="113"/>
      <c r="T391" s="117"/>
      <c r="U391" s="531"/>
      <c r="V391" s="455"/>
    </row>
    <row r="392" spans="1:23" ht="15" thickBot="1" x14ac:dyDescent="0.4">
      <c r="A392" s="456"/>
      <c r="B392" s="457"/>
      <c r="C392" s="407"/>
      <c r="D392" s="407"/>
      <c r="E392" s="407"/>
      <c r="F392" s="457"/>
      <c r="G392" s="407"/>
      <c r="H392" s="407"/>
      <c r="I392" s="457"/>
      <c r="J392" s="457"/>
      <c r="K392" s="457"/>
      <c r="L392" s="407"/>
      <c r="M392" s="407"/>
      <c r="N392" s="407"/>
      <c r="O392" s="407"/>
      <c r="P392" s="407"/>
      <c r="Q392" s="407"/>
      <c r="R392" s="407"/>
      <c r="S392" s="407"/>
      <c r="T392" s="458"/>
      <c r="U392" s="407"/>
      <c r="V392" s="459"/>
    </row>
    <row r="393" spans="1:23" ht="15" thickBot="1" x14ac:dyDescent="0.4">
      <c r="A393" s="432"/>
      <c r="B393" s="433"/>
      <c r="C393" s="434"/>
      <c r="D393" s="434"/>
      <c r="E393" s="434"/>
      <c r="F393" s="433"/>
      <c r="G393" s="434"/>
      <c r="H393" s="434"/>
      <c r="I393" s="433"/>
      <c r="J393" s="433"/>
      <c r="K393" s="433"/>
      <c r="L393" s="434"/>
      <c r="M393" s="434"/>
      <c r="N393" s="434"/>
      <c r="O393" s="434"/>
      <c r="P393" s="434"/>
      <c r="Q393" s="434"/>
      <c r="R393" s="434"/>
      <c r="S393" s="434"/>
      <c r="T393" s="434"/>
      <c r="U393" s="434"/>
      <c r="V393" s="435"/>
    </row>
    <row r="394" spans="1:23" ht="36" customHeight="1" thickBot="1" x14ac:dyDescent="0.4">
      <c r="A394" s="761" t="s">
        <v>9</v>
      </c>
      <c r="B394" s="1317" t="s">
        <v>687</v>
      </c>
      <c r="C394" s="1318"/>
      <c r="E394" s="1387" t="s">
        <v>294</v>
      </c>
      <c r="F394" s="1388"/>
      <c r="G394" s="1315">
        <f>VLOOKUP(B394,'EXTRAUrbano.Piano inv. forn '!$D$91:$AB$126,3,FALSE)</f>
        <v>0</v>
      </c>
      <c r="H394" s="1316"/>
      <c r="I394" s="104"/>
      <c r="J394" s="1387" t="s">
        <v>295</v>
      </c>
      <c r="K394" s="1389"/>
      <c r="L394" s="1388"/>
      <c r="M394" s="1315">
        <f>VLOOKUP(B394,'EXTRAUrbano.Piano inv. forn '!$D$91:$AB$126,4,FALSE)</f>
        <v>0</v>
      </c>
      <c r="N394" s="1316"/>
      <c r="P394" s="772" t="s">
        <v>296</v>
      </c>
      <c r="Q394" s="436"/>
      <c r="S394" s="774" t="s">
        <v>297</v>
      </c>
      <c r="T394" s="1171"/>
      <c r="U394" s="1173"/>
      <c r="V394" s="437"/>
    </row>
    <row r="395" spans="1:23" ht="13.5" customHeight="1" thickBot="1" x14ac:dyDescent="0.4">
      <c r="A395" s="133"/>
      <c r="B395" s="114"/>
      <c r="C395" s="114"/>
      <c r="E395" s="115"/>
      <c r="F395" s="115"/>
      <c r="G395" s="116"/>
      <c r="H395" s="116"/>
      <c r="I395" s="104"/>
      <c r="J395" s="115"/>
      <c r="K395" s="115"/>
      <c r="L395" s="115"/>
      <c r="M395" s="116"/>
      <c r="N395" s="116"/>
      <c r="P395" s="117"/>
      <c r="S395" s="113"/>
      <c r="T395" s="431"/>
      <c r="V395" s="134"/>
      <c r="W395" s="431"/>
    </row>
    <row r="396" spans="1:23" ht="33.75" customHeight="1" thickBot="1" x14ac:dyDescent="0.4">
      <c r="A396" s="1381" t="s">
        <v>298</v>
      </c>
      <c r="B396" s="1382"/>
      <c r="C396" s="1382"/>
      <c r="D396" s="1383"/>
      <c r="E396" s="1346">
        <f>VLOOKUP(B394,'EXTRAUrbano.Piano inv. forn '!$D$91:$AB$126,17,FALSE)</f>
        <v>0</v>
      </c>
      <c r="F396" s="1347"/>
      <c r="G396" s="1347"/>
      <c r="H396" s="1348"/>
      <c r="I396" s="104"/>
      <c r="J396" s="1381" t="s">
        <v>53</v>
      </c>
      <c r="K396" s="1384"/>
      <c r="L396" s="1382"/>
      <c r="M396" s="1346">
        <f>VLOOKUP(B394,'EXTRAUrbano.Piano inv. forn '!$D$91:$AB$126,19,FALSE)</f>
        <v>0</v>
      </c>
      <c r="N396" s="1348"/>
      <c r="O396" s="130"/>
      <c r="P396" s="773" t="s">
        <v>299</v>
      </c>
      <c r="Q396" s="135">
        <f>M396+E396</f>
        <v>0</v>
      </c>
      <c r="S396" s="774" t="s">
        <v>300</v>
      </c>
      <c r="T396" s="1171"/>
      <c r="U396" s="1173"/>
      <c r="V396" s="134"/>
      <c r="W396" s="431"/>
    </row>
    <row r="397" spans="1:23" ht="33.75" customHeight="1" thickBot="1" x14ac:dyDescent="0.4">
      <c r="A397" s="136"/>
      <c r="B397" s="137"/>
      <c r="C397" s="137"/>
      <c r="D397" s="137"/>
      <c r="E397" s="138"/>
      <c r="F397" s="138"/>
      <c r="G397" s="138"/>
      <c r="H397" s="138"/>
      <c r="I397" s="104"/>
      <c r="J397" s="115"/>
      <c r="K397" s="115"/>
      <c r="L397" s="115"/>
      <c r="M397" s="138"/>
      <c r="N397" s="138"/>
      <c r="O397" s="130"/>
      <c r="P397" s="113"/>
      <c r="Q397" s="130"/>
      <c r="S397" s="113"/>
      <c r="T397" s="114"/>
      <c r="U397" s="114"/>
      <c r="V397" s="134"/>
      <c r="W397" s="431"/>
    </row>
    <row r="398" spans="1:23" s="166" customFormat="1" ht="72" customHeight="1" x14ac:dyDescent="0.35">
      <c r="A398" s="1369" t="s">
        <v>301</v>
      </c>
      <c r="B398" s="1371" t="s">
        <v>302</v>
      </c>
      <c r="C398" s="1371" t="s">
        <v>303</v>
      </c>
      <c r="D398" s="764" t="s">
        <v>304</v>
      </c>
      <c r="E398" s="762" t="s">
        <v>305</v>
      </c>
      <c r="F398" s="764" t="s">
        <v>306</v>
      </c>
      <c r="G398" s="764" t="s">
        <v>307</v>
      </c>
      <c r="H398" s="765" t="s">
        <v>268</v>
      </c>
      <c r="I398" s="765" t="s">
        <v>308</v>
      </c>
      <c r="J398" s="765" t="s">
        <v>309</v>
      </c>
      <c r="K398" s="765" t="s">
        <v>818</v>
      </c>
      <c r="L398" s="765" t="s">
        <v>310</v>
      </c>
      <c r="M398" s="765" t="s">
        <v>311</v>
      </c>
      <c r="N398" s="765" t="s">
        <v>312</v>
      </c>
      <c r="O398" s="765" t="s">
        <v>313</v>
      </c>
      <c r="P398" s="765" t="s">
        <v>314</v>
      </c>
      <c r="Q398" s="765" t="s">
        <v>315</v>
      </c>
      <c r="R398" s="765" t="s">
        <v>316</v>
      </c>
      <c r="S398" s="765" t="s">
        <v>317</v>
      </c>
      <c r="T398" s="765" t="s">
        <v>819</v>
      </c>
      <c r="U398" s="766" t="s">
        <v>319</v>
      </c>
      <c r="V398" s="438"/>
    </row>
    <row r="399" spans="1:23" s="166" customFormat="1" ht="36.5" thickBot="1" x14ac:dyDescent="0.4">
      <c r="A399" s="1385"/>
      <c r="B399" s="1386"/>
      <c r="C399" s="1386"/>
      <c r="D399" s="763" t="s">
        <v>320</v>
      </c>
      <c r="E399" s="763" t="s">
        <v>333</v>
      </c>
      <c r="F399" s="763" t="s">
        <v>322</v>
      </c>
      <c r="G399" s="763" t="s">
        <v>322</v>
      </c>
      <c r="H399" s="763" t="s">
        <v>824</v>
      </c>
      <c r="I399" s="763" t="s">
        <v>334</v>
      </c>
      <c r="J399" s="763" t="s">
        <v>323</v>
      </c>
      <c r="K399" s="763" t="s">
        <v>324</v>
      </c>
      <c r="L399" s="763" t="s">
        <v>324</v>
      </c>
      <c r="M399" s="763" t="s">
        <v>325</v>
      </c>
      <c r="N399" s="763" t="s">
        <v>324</v>
      </c>
      <c r="O399" s="763" t="s">
        <v>326</v>
      </c>
      <c r="P399" s="763" t="s">
        <v>820</v>
      </c>
      <c r="Q399" s="763" t="s">
        <v>327</v>
      </c>
      <c r="R399" s="763" t="s">
        <v>328</v>
      </c>
      <c r="S399" s="763" t="s">
        <v>329</v>
      </c>
      <c r="T399" s="763" t="s">
        <v>329</v>
      </c>
      <c r="U399" s="768"/>
      <c r="V399" s="438"/>
    </row>
    <row r="400" spans="1:23" ht="15" customHeight="1" x14ac:dyDescent="0.35">
      <c r="A400" s="1390" t="str">
        <f>B394</f>
        <v>Extra-urb.ibr_m.4</v>
      </c>
      <c r="B400" s="769">
        <v>1</v>
      </c>
      <c r="C400" s="185"/>
      <c r="D400" s="119"/>
      <c r="E400" s="119"/>
      <c r="F400" s="185"/>
      <c r="G400" s="440"/>
      <c r="H400" s="120"/>
      <c r="I400" s="441"/>
      <c r="J400" s="442"/>
      <c r="K400" s="442"/>
      <c r="L400" s="443"/>
      <c r="M400" s="441"/>
      <c r="N400" s="443"/>
      <c r="O400" s="148"/>
      <c r="P400" s="148"/>
      <c r="Q400" s="441"/>
      <c r="R400" s="441"/>
      <c r="S400" s="441"/>
      <c r="T400" s="441"/>
      <c r="U400" s="444"/>
      <c r="V400" s="437"/>
    </row>
    <row r="401" spans="1:23" x14ac:dyDescent="0.35">
      <c r="A401" s="1390"/>
      <c r="B401" s="770">
        <v>2</v>
      </c>
      <c r="C401" s="118"/>
      <c r="D401" s="112"/>
      <c r="E401" s="112"/>
      <c r="F401" s="118"/>
      <c r="G401" s="445"/>
      <c r="H401" s="118"/>
      <c r="I401" s="428"/>
      <c r="J401" s="446"/>
      <c r="K401" s="446"/>
      <c r="L401" s="447"/>
      <c r="M401" s="428"/>
      <c r="N401" s="447"/>
      <c r="O401" s="139"/>
      <c r="P401" s="139"/>
      <c r="Q401" s="428"/>
      <c r="R401" s="428" t="s">
        <v>330</v>
      </c>
      <c r="S401" s="428"/>
      <c r="T401" s="428"/>
      <c r="U401" s="448"/>
      <c r="V401" s="437"/>
    </row>
    <row r="402" spans="1:23" x14ac:dyDescent="0.35">
      <c r="A402" s="1390"/>
      <c r="B402" s="770">
        <v>3</v>
      </c>
      <c r="C402" s="118"/>
      <c r="D402" s="112"/>
      <c r="E402" s="112"/>
      <c r="F402" s="118"/>
      <c r="G402" s="445"/>
      <c r="H402" s="118"/>
      <c r="I402" s="428"/>
      <c r="J402" s="446"/>
      <c r="K402" s="446"/>
      <c r="L402" s="447"/>
      <c r="M402" s="428"/>
      <c r="N402" s="447"/>
      <c r="O402" s="139"/>
      <c r="P402" s="139"/>
      <c r="Q402" s="428"/>
      <c r="R402" s="428"/>
      <c r="S402" s="428"/>
      <c r="T402" s="428"/>
      <c r="U402" s="448"/>
      <c r="V402" s="437"/>
    </row>
    <row r="403" spans="1:23" x14ac:dyDescent="0.35">
      <c r="A403" s="1390"/>
      <c r="B403" s="770">
        <v>4</v>
      </c>
      <c r="C403" s="118"/>
      <c r="D403" s="112"/>
      <c r="E403" s="112"/>
      <c r="F403" s="118"/>
      <c r="G403" s="445"/>
      <c r="H403" s="118"/>
      <c r="I403" s="428"/>
      <c r="J403" s="446"/>
      <c r="K403" s="446"/>
      <c r="L403" s="447"/>
      <c r="M403" s="428"/>
      <c r="N403" s="447"/>
      <c r="O403" s="139"/>
      <c r="P403" s="139"/>
      <c r="Q403" s="428"/>
      <c r="R403" s="428"/>
      <c r="S403" s="428"/>
      <c r="T403" s="428"/>
      <c r="U403" s="448"/>
      <c r="V403" s="437"/>
    </row>
    <row r="404" spans="1:23" x14ac:dyDescent="0.35">
      <c r="A404" s="1390"/>
      <c r="B404" s="770">
        <v>5</v>
      </c>
      <c r="C404" s="118"/>
      <c r="D404" s="112"/>
      <c r="E404" s="112"/>
      <c r="F404" s="118"/>
      <c r="G404" s="445"/>
      <c r="H404" s="118"/>
      <c r="I404" s="428"/>
      <c r="J404" s="446"/>
      <c r="K404" s="446"/>
      <c r="L404" s="447"/>
      <c r="M404" s="428"/>
      <c r="N404" s="447"/>
      <c r="O404" s="139"/>
      <c r="P404" s="139"/>
      <c r="Q404" s="428"/>
      <c r="R404" s="428"/>
      <c r="S404" s="428"/>
      <c r="T404" s="428"/>
      <c r="U404" s="448"/>
      <c r="V404" s="437"/>
    </row>
    <row r="405" spans="1:23" x14ac:dyDescent="0.35">
      <c r="A405" s="1390"/>
      <c r="B405" s="770">
        <v>6</v>
      </c>
      <c r="C405" s="118"/>
      <c r="D405" s="112"/>
      <c r="E405" s="112"/>
      <c r="F405" s="118"/>
      <c r="G405" s="445"/>
      <c r="H405" s="118"/>
      <c r="I405" s="428"/>
      <c r="J405" s="446"/>
      <c r="K405" s="446"/>
      <c r="L405" s="447"/>
      <c r="M405" s="428"/>
      <c r="N405" s="447"/>
      <c r="O405" s="139"/>
      <c r="P405" s="139"/>
      <c r="Q405" s="428"/>
      <c r="R405" s="428"/>
      <c r="S405" s="428"/>
      <c r="T405" s="428"/>
      <c r="U405" s="448"/>
      <c r="V405" s="437"/>
    </row>
    <row r="406" spans="1:23" x14ac:dyDescent="0.35">
      <c r="A406" s="1390"/>
      <c r="B406" s="770">
        <v>7</v>
      </c>
      <c r="C406" s="118"/>
      <c r="D406" s="112"/>
      <c r="E406" s="112"/>
      <c r="F406" s="118"/>
      <c r="G406" s="445"/>
      <c r="H406" s="118"/>
      <c r="I406" s="428"/>
      <c r="J406" s="446"/>
      <c r="K406" s="446"/>
      <c r="L406" s="447"/>
      <c r="M406" s="428"/>
      <c r="N406" s="447"/>
      <c r="O406" s="139"/>
      <c r="P406" s="139"/>
      <c r="Q406" s="428"/>
      <c r="R406" s="428"/>
      <c r="S406" s="428"/>
      <c r="T406" s="428"/>
      <c r="U406" s="448"/>
      <c r="V406" s="437"/>
    </row>
    <row r="407" spans="1:23" x14ac:dyDescent="0.35">
      <c r="A407" s="1390"/>
      <c r="B407" s="770">
        <v>8</v>
      </c>
      <c r="C407" s="118"/>
      <c r="D407" s="112"/>
      <c r="E407" s="112"/>
      <c r="F407" s="118"/>
      <c r="G407" s="445"/>
      <c r="H407" s="118"/>
      <c r="I407" s="428"/>
      <c r="J407" s="446"/>
      <c r="K407" s="446"/>
      <c r="L407" s="447"/>
      <c r="M407" s="428"/>
      <c r="N407" s="447"/>
      <c r="O407" s="139"/>
      <c r="P407" s="139"/>
      <c r="Q407" s="428"/>
      <c r="R407" s="428"/>
      <c r="S407" s="428"/>
      <c r="T407" s="428"/>
      <c r="U407" s="448"/>
      <c r="V407" s="437"/>
    </row>
    <row r="408" spans="1:23" x14ac:dyDescent="0.35">
      <c r="A408" s="1390"/>
      <c r="B408" s="770">
        <v>9</v>
      </c>
      <c r="C408" s="118"/>
      <c r="D408" s="112"/>
      <c r="E408" s="112"/>
      <c r="F408" s="118"/>
      <c r="G408" s="445"/>
      <c r="H408" s="118"/>
      <c r="I408" s="428"/>
      <c r="J408" s="446"/>
      <c r="K408" s="446"/>
      <c r="L408" s="447"/>
      <c r="M408" s="428"/>
      <c r="N408" s="447"/>
      <c r="O408" s="139"/>
      <c r="P408" s="139"/>
      <c r="Q408" s="428"/>
      <c r="R408" s="428"/>
      <c r="S408" s="428"/>
      <c r="T408" s="428"/>
      <c r="U408" s="448"/>
      <c r="V408" s="437"/>
    </row>
    <row r="409" spans="1:23" ht="15" thickBot="1" x14ac:dyDescent="0.4">
      <c r="A409" s="1391"/>
      <c r="B409" s="771">
        <v>10</v>
      </c>
      <c r="C409" s="132"/>
      <c r="D409" s="131"/>
      <c r="E409" s="131"/>
      <c r="F409" s="132"/>
      <c r="G409" s="449"/>
      <c r="H409" s="132"/>
      <c r="I409" s="450"/>
      <c r="J409" s="451"/>
      <c r="K409" s="451"/>
      <c r="L409" s="452"/>
      <c r="M409" s="450"/>
      <c r="N409" s="452"/>
      <c r="O409" s="140"/>
      <c r="P409" s="140"/>
      <c r="Q409" s="450"/>
      <c r="R409" s="450"/>
      <c r="S409" s="450"/>
      <c r="T409" s="450"/>
      <c r="U409" s="453"/>
      <c r="V409" s="437"/>
    </row>
    <row r="410" spans="1:23" ht="25" thickBot="1" x14ac:dyDescent="0.4">
      <c r="A410" s="564"/>
      <c r="C410" s="565"/>
      <c r="D410" s="566"/>
      <c r="E410" s="424" t="s">
        <v>331</v>
      </c>
      <c r="F410" s="425">
        <f>COUNTA(F400:F409)</f>
        <v>0</v>
      </c>
      <c r="G410" s="426">
        <f>COUNTA(G400:G409)</f>
        <v>0</v>
      </c>
      <c r="H410" s="565"/>
      <c r="I410" s="431"/>
      <c r="J410" s="567"/>
      <c r="K410" s="567"/>
      <c r="L410" s="568"/>
      <c r="M410" s="1354" t="s">
        <v>563</v>
      </c>
      <c r="N410" s="1355"/>
      <c r="O410" s="747">
        <f>SUM(O400:O409)</f>
        <v>0</v>
      </c>
      <c r="P410" s="748">
        <f>SUM(P400:P409)</f>
        <v>0</v>
      </c>
      <c r="Q410" s="431"/>
      <c r="S410" s="113"/>
      <c r="T410" s="117"/>
      <c r="U410" s="531"/>
      <c r="V410" s="455"/>
    </row>
    <row r="411" spans="1:23" ht="15" thickBot="1" x14ac:dyDescent="0.4">
      <c r="A411" s="456"/>
      <c r="B411" s="457"/>
      <c r="C411" s="407"/>
      <c r="D411" s="407"/>
      <c r="E411" s="407"/>
      <c r="F411" s="457"/>
      <c r="G411" s="407"/>
      <c r="H411" s="407"/>
      <c r="I411" s="457"/>
      <c r="J411" s="457"/>
      <c r="K411" s="457"/>
      <c r="L411" s="407"/>
      <c r="M411" s="407"/>
      <c r="N411" s="407"/>
      <c r="O411" s="407"/>
      <c r="P411" s="407"/>
      <c r="Q411" s="407"/>
      <c r="R411" s="407"/>
      <c r="S411" s="407"/>
      <c r="T411" s="458"/>
      <c r="U411" s="407"/>
      <c r="V411" s="459"/>
    </row>
    <row r="412" spans="1:23" ht="15" thickBot="1" x14ac:dyDescent="0.4">
      <c r="A412" s="432"/>
      <c r="B412" s="433"/>
      <c r="C412" s="434"/>
      <c r="D412" s="434"/>
      <c r="E412" s="434"/>
      <c r="F412" s="433"/>
      <c r="G412" s="434"/>
      <c r="H412" s="434"/>
      <c r="I412" s="433"/>
      <c r="J412" s="433"/>
      <c r="K412" s="433"/>
      <c r="L412" s="434"/>
      <c r="M412" s="434"/>
      <c r="N412" s="434"/>
      <c r="O412" s="434"/>
      <c r="P412" s="434"/>
      <c r="Q412" s="434"/>
      <c r="R412" s="434"/>
      <c r="S412" s="434"/>
      <c r="T412" s="434"/>
      <c r="U412" s="434"/>
      <c r="V412" s="435"/>
    </row>
    <row r="413" spans="1:23" ht="36" customHeight="1" thickBot="1" x14ac:dyDescent="0.4">
      <c r="A413" s="761" t="s">
        <v>9</v>
      </c>
      <c r="B413" s="1317" t="s">
        <v>687</v>
      </c>
      <c r="C413" s="1318"/>
      <c r="E413" s="1387" t="s">
        <v>294</v>
      </c>
      <c r="F413" s="1388"/>
      <c r="G413" s="1315">
        <f>VLOOKUP(B413,'EXTRAUrbano.Piano inv. forn '!$D$91:$AB$126,3,FALSE)</f>
        <v>0</v>
      </c>
      <c r="H413" s="1316"/>
      <c r="I413" s="104"/>
      <c r="J413" s="1387" t="s">
        <v>295</v>
      </c>
      <c r="K413" s="1389"/>
      <c r="L413" s="1388"/>
      <c r="M413" s="1315">
        <f>VLOOKUP(B413,'EXTRAUrbano.Piano inv. forn '!$D$91:$AB$126,4,FALSE)</f>
        <v>0</v>
      </c>
      <c r="N413" s="1316"/>
      <c r="P413" s="772" t="s">
        <v>296</v>
      </c>
      <c r="Q413" s="436"/>
      <c r="S413" s="774" t="s">
        <v>297</v>
      </c>
      <c r="T413" s="1171"/>
      <c r="U413" s="1173"/>
      <c r="V413" s="437"/>
    </row>
    <row r="414" spans="1:23" ht="13.5" customHeight="1" thickBot="1" x14ac:dyDescent="0.4">
      <c r="A414" s="133"/>
      <c r="B414" s="114"/>
      <c r="C414" s="114"/>
      <c r="E414" s="115"/>
      <c r="F414" s="115"/>
      <c r="G414" s="116"/>
      <c r="H414" s="116"/>
      <c r="I414" s="104"/>
      <c r="J414" s="115"/>
      <c r="K414" s="115"/>
      <c r="L414" s="115"/>
      <c r="M414" s="116"/>
      <c r="N414" s="116"/>
      <c r="P414" s="117"/>
      <c r="S414" s="113"/>
      <c r="T414" s="431"/>
      <c r="V414" s="134"/>
      <c r="W414" s="431"/>
    </row>
    <row r="415" spans="1:23" ht="33.75" customHeight="1" thickBot="1" x14ac:dyDescent="0.4">
      <c r="A415" s="1381" t="s">
        <v>298</v>
      </c>
      <c r="B415" s="1382"/>
      <c r="C415" s="1382"/>
      <c r="D415" s="1383"/>
      <c r="E415" s="1346">
        <f>VLOOKUP(B413,'EXTRAUrbano.Piano inv. forn '!$D$91:$AB$126,17,FALSE)</f>
        <v>0</v>
      </c>
      <c r="F415" s="1347"/>
      <c r="G415" s="1347"/>
      <c r="H415" s="1348"/>
      <c r="I415" s="104"/>
      <c r="J415" s="1381" t="s">
        <v>53</v>
      </c>
      <c r="K415" s="1384"/>
      <c r="L415" s="1382"/>
      <c r="M415" s="1346">
        <f>VLOOKUP(B413,'EXTRAUrbano.Piano inv. forn '!$D$91:$AB$126,19,FALSE)</f>
        <v>0</v>
      </c>
      <c r="N415" s="1348"/>
      <c r="O415" s="130"/>
      <c r="P415" s="773" t="s">
        <v>299</v>
      </c>
      <c r="Q415" s="135">
        <f>M415+E415</f>
        <v>0</v>
      </c>
      <c r="S415" s="774" t="s">
        <v>300</v>
      </c>
      <c r="T415" s="1171"/>
      <c r="U415" s="1173"/>
      <c r="V415" s="134"/>
      <c r="W415" s="431"/>
    </row>
    <row r="416" spans="1:23" ht="33.75" customHeight="1" thickBot="1" x14ac:dyDescent="0.4">
      <c r="A416" s="136"/>
      <c r="B416" s="137"/>
      <c r="C416" s="137"/>
      <c r="D416" s="137"/>
      <c r="E416" s="138"/>
      <c r="F416" s="138"/>
      <c r="G416" s="138"/>
      <c r="H416" s="138"/>
      <c r="I416" s="104"/>
      <c r="J416" s="115"/>
      <c r="K416" s="115"/>
      <c r="L416" s="115"/>
      <c r="M416" s="138"/>
      <c r="N416" s="138"/>
      <c r="O416" s="130"/>
      <c r="P416" s="113"/>
      <c r="Q416" s="130"/>
      <c r="S416" s="113"/>
      <c r="T416" s="114"/>
      <c r="U416" s="114"/>
      <c r="V416" s="134"/>
      <c r="W416" s="431"/>
    </row>
    <row r="417" spans="1:22" s="166" customFormat="1" ht="72" customHeight="1" x14ac:dyDescent="0.35">
      <c r="A417" s="1369" t="s">
        <v>301</v>
      </c>
      <c r="B417" s="1371" t="s">
        <v>302</v>
      </c>
      <c r="C417" s="1371" t="s">
        <v>303</v>
      </c>
      <c r="D417" s="764" t="s">
        <v>304</v>
      </c>
      <c r="E417" s="762" t="s">
        <v>305</v>
      </c>
      <c r="F417" s="764" t="s">
        <v>306</v>
      </c>
      <c r="G417" s="764" t="s">
        <v>307</v>
      </c>
      <c r="H417" s="765" t="s">
        <v>268</v>
      </c>
      <c r="I417" s="765" t="s">
        <v>308</v>
      </c>
      <c r="J417" s="765" t="s">
        <v>309</v>
      </c>
      <c r="K417" s="765" t="s">
        <v>818</v>
      </c>
      <c r="L417" s="765" t="s">
        <v>310</v>
      </c>
      <c r="M417" s="765" t="s">
        <v>311</v>
      </c>
      <c r="N417" s="765" t="s">
        <v>312</v>
      </c>
      <c r="O417" s="765" t="s">
        <v>313</v>
      </c>
      <c r="P417" s="765" t="s">
        <v>314</v>
      </c>
      <c r="Q417" s="765" t="s">
        <v>315</v>
      </c>
      <c r="R417" s="765" t="s">
        <v>316</v>
      </c>
      <c r="S417" s="765" t="s">
        <v>317</v>
      </c>
      <c r="T417" s="765" t="s">
        <v>819</v>
      </c>
      <c r="U417" s="766" t="s">
        <v>319</v>
      </c>
      <c r="V417" s="438"/>
    </row>
    <row r="418" spans="1:22" s="166" customFormat="1" ht="36.5" thickBot="1" x14ac:dyDescent="0.4">
      <c r="A418" s="1385"/>
      <c r="B418" s="1386"/>
      <c r="C418" s="1386"/>
      <c r="D418" s="763" t="s">
        <v>320</v>
      </c>
      <c r="E418" s="763" t="s">
        <v>333</v>
      </c>
      <c r="F418" s="763" t="s">
        <v>322</v>
      </c>
      <c r="G418" s="763" t="s">
        <v>322</v>
      </c>
      <c r="H418" s="763" t="s">
        <v>824</v>
      </c>
      <c r="I418" s="763" t="s">
        <v>334</v>
      </c>
      <c r="J418" s="763" t="s">
        <v>323</v>
      </c>
      <c r="K418" s="763" t="s">
        <v>324</v>
      </c>
      <c r="L418" s="763" t="s">
        <v>324</v>
      </c>
      <c r="M418" s="763" t="s">
        <v>325</v>
      </c>
      <c r="N418" s="763" t="s">
        <v>324</v>
      </c>
      <c r="O418" s="763" t="s">
        <v>326</v>
      </c>
      <c r="P418" s="763" t="s">
        <v>820</v>
      </c>
      <c r="Q418" s="763" t="s">
        <v>327</v>
      </c>
      <c r="R418" s="763" t="s">
        <v>328</v>
      </c>
      <c r="S418" s="763" t="s">
        <v>329</v>
      </c>
      <c r="T418" s="763" t="s">
        <v>329</v>
      </c>
      <c r="U418" s="768"/>
      <c r="V418" s="438"/>
    </row>
    <row r="419" spans="1:22" ht="15" customHeight="1" x14ac:dyDescent="0.35">
      <c r="A419" s="1390" t="str">
        <f>B413</f>
        <v>Extra-urb.ibr_m.4</v>
      </c>
      <c r="B419" s="769">
        <v>1</v>
      </c>
      <c r="C419" s="185"/>
      <c r="D419" s="119"/>
      <c r="E419" s="119"/>
      <c r="F419" s="185"/>
      <c r="G419" s="440"/>
      <c r="H419" s="120"/>
      <c r="I419" s="441"/>
      <c r="J419" s="442"/>
      <c r="K419" s="442"/>
      <c r="L419" s="443"/>
      <c r="M419" s="441"/>
      <c r="N419" s="443"/>
      <c r="O419" s="148"/>
      <c r="P419" s="148"/>
      <c r="Q419" s="441"/>
      <c r="R419" s="441"/>
      <c r="S419" s="441"/>
      <c r="T419" s="441"/>
      <c r="U419" s="444"/>
      <c r="V419" s="437"/>
    </row>
    <row r="420" spans="1:22" x14ac:dyDescent="0.35">
      <c r="A420" s="1390"/>
      <c r="B420" s="770">
        <v>2</v>
      </c>
      <c r="C420" s="118"/>
      <c r="D420" s="112"/>
      <c r="E420" s="112"/>
      <c r="F420" s="118"/>
      <c r="G420" s="445"/>
      <c r="H420" s="118"/>
      <c r="I420" s="428"/>
      <c r="J420" s="446"/>
      <c r="K420" s="446"/>
      <c r="L420" s="447"/>
      <c r="M420" s="428"/>
      <c r="N420" s="447"/>
      <c r="O420" s="139"/>
      <c r="P420" s="139"/>
      <c r="Q420" s="428"/>
      <c r="R420" s="428" t="s">
        <v>330</v>
      </c>
      <c r="S420" s="428"/>
      <c r="T420" s="428"/>
      <c r="U420" s="448"/>
      <c r="V420" s="437"/>
    </row>
    <row r="421" spans="1:22" x14ac:dyDescent="0.35">
      <c r="A421" s="1390"/>
      <c r="B421" s="770">
        <v>3</v>
      </c>
      <c r="C421" s="118"/>
      <c r="D421" s="112"/>
      <c r="E421" s="112"/>
      <c r="F421" s="118"/>
      <c r="G421" s="445"/>
      <c r="H421" s="118"/>
      <c r="I421" s="428"/>
      <c r="J421" s="446"/>
      <c r="K421" s="446"/>
      <c r="L421" s="447"/>
      <c r="M421" s="428"/>
      <c r="N421" s="447"/>
      <c r="O421" s="139"/>
      <c r="P421" s="139"/>
      <c r="Q421" s="428"/>
      <c r="R421" s="428"/>
      <c r="S421" s="428"/>
      <c r="T421" s="428"/>
      <c r="U421" s="448"/>
      <c r="V421" s="437"/>
    </row>
    <row r="422" spans="1:22" x14ac:dyDescent="0.35">
      <c r="A422" s="1390"/>
      <c r="B422" s="770">
        <v>4</v>
      </c>
      <c r="C422" s="118"/>
      <c r="D422" s="112"/>
      <c r="E422" s="112"/>
      <c r="F422" s="118"/>
      <c r="G422" s="445"/>
      <c r="H422" s="118"/>
      <c r="I422" s="428"/>
      <c r="J422" s="446"/>
      <c r="K422" s="446"/>
      <c r="L422" s="447"/>
      <c r="M422" s="428"/>
      <c r="N422" s="447"/>
      <c r="O422" s="139"/>
      <c r="P422" s="139"/>
      <c r="Q422" s="428"/>
      <c r="R422" s="428"/>
      <c r="S422" s="428"/>
      <c r="T422" s="428"/>
      <c r="U422" s="448"/>
      <c r="V422" s="437"/>
    </row>
    <row r="423" spans="1:22" x14ac:dyDescent="0.35">
      <c r="A423" s="1390"/>
      <c r="B423" s="770">
        <v>5</v>
      </c>
      <c r="C423" s="118"/>
      <c r="D423" s="112"/>
      <c r="E423" s="112"/>
      <c r="F423" s="118"/>
      <c r="G423" s="445"/>
      <c r="H423" s="118"/>
      <c r="I423" s="428"/>
      <c r="J423" s="446"/>
      <c r="K423" s="446"/>
      <c r="L423" s="447"/>
      <c r="M423" s="428"/>
      <c r="N423" s="447"/>
      <c r="O423" s="139"/>
      <c r="P423" s="139"/>
      <c r="Q423" s="428"/>
      <c r="R423" s="428"/>
      <c r="S423" s="428"/>
      <c r="T423" s="428"/>
      <c r="U423" s="448"/>
      <c r="V423" s="437"/>
    </row>
    <row r="424" spans="1:22" x14ac:dyDescent="0.35">
      <c r="A424" s="1390"/>
      <c r="B424" s="770">
        <v>6</v>
      </c>
      <c r="C424" s="118"/>
      <c r="D424" s="112"/>
      <c r="E424" s="112"/>
      <c r="F424" s="118"/>
      <c r="G424" s="445"/>
      <c r="H424" s="118"/>
      <c r="I424" s="428"/>
      <c r="J424" s="446"/>
      <c r="K424" s="446"/>
      <c r="L424" s="447"/>
      <c r="M424" s="428"/>
      <c r="N424" s="447"/>
      <c r="O424" s="139"/>
      <c r="P424" s="139"/>
      <c r="Q424" s="428"/>
      <c r="R424" s="428"/>
      <c r="S424" s="428"/>
      <c r="T424" s="428"/>
      <c r="U424" s="448"/>
      <c r="V424" s="437"/>
    </row>
    <row r="425" spans="1:22" x14ac:dyDescent="0.35">
      <c r="A425" s="1390"/>
      <c r="B425" s="770">
        <v>7</v>
      </c>
      <c r="C425" s="118"/>
      <c r="D425" s="112"/>
      <c r="E425" s="112"/>
      <c r="F425" s="118"/>
      <c r="G425" s="445"/>
      <c r="H425" s="118"/>
      <c r="I425" s="428"/>
      <c r="J425" s="446"/>
      <c r="K425" s="446"/>
      <c r="L425" s="447"/>
      <c r="M425" s="428"/>
      <c r="N425" s="447"/>
      <c r="O425" s="139"/>
      <c r="P425" s="139"/>
      <c r="Q425" s="428"/>
      <c r="R425" s="428"/>
      <c r="S425" s="428"/>
      <c r="T425" s="428"/>
      <c r="U425" s="448"/>
      <c r="V425" s="437"/>
    </row>
    <row r="426" spans="1:22" x14ac:dyDescent="0.35">
      <c r="A426" s="1390"/>
      <c r="B426" s="770">
        <v>8</v>
      </c>
      <c r="C426" s="118"/>
      <c r="D426" s="112"/>
      <c r="E426" s="112"/>
      <c r="F426" s="118"/>
      <c r="G426" s="445"/>
      <c r="H426" s="118"/>
      <c r="I426" s="428"/>
      <c r="J426" s="446"/>
      <c r="K426" s="446"/>
      <c r="L426" s="447"/>
      <c r="M426" s="428"/>
      <c r="N426" s="447"/>
      <c r="O426" s="139"/>
      <c r="P426" s="139"/>
      <c r="Q426" s="428"/>
      <c r="R426" s="428"/>
      <c r="S426" s="428"/>
      <c r="T426" s="428"/>
      <c r="U426" s="448"/>
      <c r="V426" s="437"/>
    </row>
    <row r="427" spans="1:22" x14ac:dyDescent="0.35">
      <c r="A427" s="1390"/>
      <c r="B427" s="770">
        <v>9</v>
      </c>
      <c r="C427" s="118"/>
      <c r="D427" s="112"/>
      <c r="E427" s="112"/>
      <c r="F427" s="118"/>
      <c r="G427" s="445"/>
      <c r="H427" s="118"/>
      <c r="I427" s="428"/>
      <c r="J427" s="446"/>
      <c r="K427" s="446"/>
      <c r="L427" s="447"/>
      <c r="M427" s="428"/>
      <c r="N427" s="447"/>
      <c r="O427" s="139"/>
      <c r="P427" s="139"/>
      <c r="Q427" s="428"/>
      <c r="R427" s="428"/>
      <c r="S427" s="428"/>
      <c r="T427" s="428"/>
      <c r="U427" s="448"/>
      <c r="V427" s="437"/>
    </row>
    <row r="428" spans="1:22" ht="15" thickBot="1" x14ac:dyDescent="0.4">
      <c r="A428" s="1391"/>
      <c r="B428" s="771">
        <v>10</v>
      </c>
      <c r="C428" s="132"/>
      <c r="D428" s="131"/>
      <c r="E428" s="131"/>
      <c r="F428" s="132"/>
      <c r="G428" s="449"/>
      <c r="H428" s="132"/>
      <c r="I428" s="450"/>
      <c r="J428" s="451"/>
      <c r="K428" s="451"/>
      <c r="L428" s="452"/>
      <c r="M428" s="450"/>
      <c r="N428" s="452"/>
      <c r="O428" s="140"/>
      <c r="P428" s="140"/>
      <c r="Q428" s="450"/>
      <c r="R428" s="450"/>
      <c r="S428" s="450"/>
      <c r="T428" s="450"/>
      <c r="U428" s="453"/>
      <c r="V428" s="437"/>
    </row>
    <row r="429" spans="1:22" ht="25" thickBot="1" x14ac:dyDescent="0.4">
      <c r="A429" s="564"/>
      <c r="C429" s="565"/>
      <c r="D429" s="566"/>
      <c r="E429" s="424" t="s">
        <v>331</v>
      </c>
      <c r="F429" s="425">
        <f>COUNTA(F419:F428)</f>
        <v>0</v>
      </c>
      <c r="G429" s="426">
        <f>COUNTA(G419:G428)</f>
        <v>0</v>
      </c>
      <c r="H429" s="565"/>
      <c r="I429" s="431"/>
      <c r="J429" s="567"/>
      <c r="K429" s="567"/>
      <c r="L429" s="568"/>
      <c r="M429" s="1354" t="s">
        <v>563</v>
      </c>
      <c r="N429" s="1355"/>
      <c r="O429" s="747">
        <f>SUM(O419:O428)</f>
        <v>0</v>
      </c>
      <c r="P429" s="748">
        <f>SUM(P419:P428)</f>
        <v>0</v>
      </c>
      <c r="Q429" s="431"/>
      <c r="S429" s="113"/>
      <c r="T429" s="117"/>
      <c r="U429" s="531"/>
      <c r="V429" s="455"/>
    </row>
    <row r="430" spans="1:22" ht="15" thickBot="1" x14ac:dyDescent="0.4">
      <c r="A430" s="456"/>
      <c r="B430" s="457"/>
      <c r="C430" s="407"/>
      <c r="D430" s="407"/>
      <c r="E430" s="407"/>
      <c r="F430" s="457"/>
      <c r="G430" s="407"/>
      <c r="H430" s="407"/>
      <c r="I430" s="457"/>
      <c r="J430" s="457"/>
      <c r="K430" s="457"/>
      <c r="L430" s="407"/>
      <c r="M430" s="407"/>
      <c r="N430" s="407"/>
      <c r="O430" s="407"/>
      <c r="P430" s="407"/>
      <c r="Q430" s="407"/>
      <c r="R430" s="407"/>
      <c r="S430" s="407"/>
      <c r="T430" s="458"/>
      <c r="U430" s="407"/>
      <c r="V430" s="459"/>
    </row>
    <row r="431" spans="1:22" ht="15" thickBot="1" x14ac:dyDescent="0.4">
      <c r="A431" s="432"/>
      <c r="B431" s="433"/>
      <c r="C431" s="434"/>
      <c r="D431" s="434"/>
      <c r="E431" s="434"/>
      <c r="F431" s="433"/>
      <c r="G431" s="434"/>
      <c r="H431" s="434"/>
      <c r="I431" s="433"/>
      <c r="J431" s="433"/>
      <c r="K431" s="433"/>
      <c r="L431" s="434"/>
      <c r="M431" s="434"/>
      <c r="N431" s="434"/>
      <c r="O431" s="434"/>
      <c r="P431" s="434"/>
      <c r="Q431" s="434"/>
      <c r="R431" s="434"/>
      <c r="S431" s="434"/>
      <c r="T431" s="434"/>
      <c r="U431" s="434"/>
      <c r="V431" s="435"/>
    </row>
    <row r="432" spans="1:22" ht="36" customHeight="1" thickBot="1" x14ac:dyDescent="0.4">
      <c r="A432" s="761" t="s">
        <v>9</v>
      </c>
      <c r="B432" s="1317" t="s">
        <v>687</v>
      </c>
      <c r="C432" s="1318"/>
      <c r="E432" s="1387" t="s">
        <v>294</v>
      </c>
      <c r="F432" s="1388"/>
      <c r="G432" s="1315">
        <f>VLOOKUP(B432,'EXTRAUrbano.Piano inv. forn '!$D$91:$AB$126,3,FALSE)</f>
        <v>0</v>
      </c>
      <c r="H432" s="1316"/>
      <c r="I432" s="104"/>
      <c r="J432" s="1387" t="s">
        <v>295</v>
      </c>
      <c r="K432" s="1389"/>
      <c r="L432" s="1388"/>
      <c r="M432" s="1315">
        <f>VLOOKUP(B432,'EXTRAUrbano.Piano inv. forn '!$D$91:$AB$126,4,FALSE)</f>
        <v>0</v>
      </c>
      <c r="N432" s="1316"/>
      <c r="P432" s="772" t="s">
        <v>296</v>
      </c>
      <c r="Q432" s="436"/>
      <c r="S432" s="774" t="s">
        <v>297</v>
      </c>
      <c r="T432" s="1171"/>
      <c r="U432" s="1173"/>
      <c r="V432" s="437"/>
    </row>
    <row r="433" spans="1:23" ht="13.5" customHeight="1" thickBot="1" x14ac:dyDescent="0.4">
      <c r="A433" s="133"/>
      <c r="B433" s="114"/>
      <c r="C433" s="114"/>
      <c r="E433" s="115"/>
      <c r="F433" s="115"/>
      <c r="G433" s="116"/>
      <c r="H433" s="116"/>
      <c r="I433" s="104"/>
      <c r="J433" s="115"/>
      <c r="K433" s="115"/>
      <c r="L433" s="115"/>
      <c r="M433" s="116"/>
      <c r="N433" s="116"/>
      <c r="P433" s="117"/>
      <c r="S433" s="113"/>
      <c r="T433" s="431"/>
      <c r="V433" s="134"/>
      <c r="W433" s="431"/>
    </row>
    <row r="434" spans="1:23" ht="33.75" customHeight="1" thickBot="1" x14ac:dyDescent="0.4">
      <c r="A434" s="1381" t="s">
        <v>298</v>
      </c>
      <c r="B434" s="1382"/>
      <c r="C434" s="1382"/>
      <c r="D434" s="1383"/>
      <c r="E434" s="1346">
        <f>VLOOKUP(B432,'EXTRAUrbano.Piano inv. forn '!$D$91:$AB$126,17,FALSE)</f>
        <v>0</v>
      </c>
      <c r="F434" s="1347"/>
      <c r="G434" s="1347"/>
      <c r="H434" s="1348"/>
      <c r="I434" s="104"/>
      <c r="J434" s="1381" t="s">
        <v>53</v>
      </c>
      <c r="K434" s="1384"/>
      <c r="L434" s="1382"/>
      <c r="M434" s="1346">
        <f>VLOOKUP(B432,'EXTRAUrbano.Piano inv. forn '!$D$91:$AB$126,19,FALSE)</f>
        <v>0</v>
      </c>
      <c r="N434" s="1348"/>
      <c r="O434" s="130"/>
      <c r="P434" s="773" t="s">
        <v>299</v>
      </c>
      <c r="Q434" s="135">
        <f>M434+E434</f>
        <v>0</v>
      </c>
      <c r="S434" s="774" t="s">
        <v>300</v>
      </c>
      <c r="T434" s="1171"/>
      <c r="U434" s="1173"/>
      <c r="V434" s="134"/>
      <c r="W434" s="431"/>
    </row>
    <row r="435" spans="1:23" ht="33.75" customHeight="1" thickBot="1" x14ac:dyDescent="0.4">
      <c r="A435" s="136"/>
      <c r="B435" s="137"/>
      <c r="C435" s="137"/>
      <c r="D435" s="137"/>
      <c r="E435" s="138"/>
      <c r="F435" s="138"/>
      <c r="G435" s="138"/>
      <c r="H435" s="138"/>
      <c r="I435" s="104"/>
      <c r="J435" s="115"/>
      <c r="K435" s="115"/>
      <c r="L435" s="115"/>
      <c r="M435" s="138"/>
      <c r="N435" s="138"/>
      <c r="O435" s="130"/>
      <c r="P435" s="113"/>
      <c r="Q435" s="130"/>
      <c r="S435" s="113"/>
      <c r="T435" s="114"/>
      <c r="U435" s="114"/>
      <c r="V435" s="134"/>
      <c r="W435" s="431"/>
    </row>
    <row r="436" spans="1:23" s="166" customFormat="1" ht="72" customHeight="1" x14ac:dyDescent="0.35">
      <c r="A436" s="1369" t="s">
        <v>301</v>
      </c>
      <c r="B436" s="1371" t="s">
        <v>302</v>
      </c>
      <c r="C436" s="1371" t="s">
        <v>303</v>
      </c>
      <c r="D436" s="764" t="s">
        <v>304</v>
      </c>
      <c r="E436" s="762" t="s">
        <v>305</v>
      </c>
      <c r="F436" s="764" t="s">
        <v>306</v>
      </c>
      <c r="G436" s="764" t="s">
        <v>307</v>
      </c>
      <c r="H436" s="765" t="s">
        <v>268</v>
      </c>
      <c r="I436" s="765" t="s">
        <v>308</v>
      </c>
      <c r="J436" s="765" t="s">
        <v>309</v>
      </c>
      <c r="K436" s="765" t="s">
        <v>818</v>
      </c>
      <c r="L436" s="765" t="s">
        <v>310</v>
      </c>
      <c r="M436" s="765" t="s">
        <v>311</v>
      </c>
      <c r="N436" s="765" t="s">
        <v>312</v>
      </c>
      <c r="O436" s="765" t="s">
        <v>313</v>
      </c>
      <c r="P436" s="765" t="s">
        <v>314</v>
      </c>
      <c r="Q436" s="765" t="s">
        <v>315</v>
      </c>
      <c r="R436" s="765" t="s">
        <v>316</v>
      </c>
      <c r="S436" s="765" t="s">
        <v>317</v>
      </c>
      <c r="T436" s="765" t="s">
        <v>819</v>
      </c>
      <c r="U436" s="766" t="s">
        <v>319</v>
      </c>
      <c r="V436" s="438"/>
    </row>
    <row r="437" spans="1:23" s="166" customFormat="1" ht="36.5" thickBot="1" x14ac:dyDescent="0.4">
      <c r="A437" s="1385"/>
      <c r="B437" s="1386"/>
      <c r="C437" s="1386"/>
      <c r="D437" s="763" t="s">
        <v>320</v>
      </c>
      <c r="E437" s="763" t="s">
        <v>333</v>
      </c>
      <c r="F437" s="763" t="s">
        <v>322</v>
      </c>
      <c r="G437" s="763" t="s">
        <v>322</v>
      </c>
      <c r="H437" s="763" t="s">
        <v>824</v>
      </c>
      <c r="I437" s="763" t="s">
        <v>334</v>
      </c>
      <c r="J437" s="763" t="s">
        <v>323</v>
      </c>
      <c r="K437" s="763" t="s">
        <v>324</v>
      </c>
      <c r="L437" s="763" t="s">
        <v>324</v>
      </c>
      <c r="M437" s="763" t="s">
        <v>325</v>
      </c>
      <c r="N437" s="763" t="s">
        <v>324</v>
      </c>
      <c r="O437" s="763" t="s">
        <v>326</v>
      </c>
      <c r="P437" s="763" t="s">
        <v>820</v>
      </c>
      <c r="Q437" s="763" t="s">
        <v>327</v>
      </c>
      <c r="R437" s="763" t="s">
        <v>328</v>
      </c>
      <c r="S437" s="763" t="s">
        <v>329</v>
      </c>
      <c r="T437" s="763" t="s">
        <v>329</v>
      </c>
      <c r="U437" s="768"/>
      <c r="V437" s="438"/>
    </row>
    <row r="438" spans="1:23" ht="15" customHeight="1" x14ac:dyDescent="0.35">
      <c r="A438" s="1390" t="str">
        <f>B432</f>
        <v>Extra-urb.ibr_m.4</v>
      </c>
      <c r="B438" s="769">
        <v>1</v>
      </c>
      <c r="C438" s="185"/>
      <c r="D438" s="119"/>
      <c r="E438" s="119"/>
      <c r="F438" s="185"/>
      <c r="G438" s="440"/>
      <c r="H438" s="120"/>
      <c r="I438" s="441"/>
      <c r="J438" s="442"/>
      <c r="K438" s="442"/>
      <c r="L438" s="443"/>
      <c r="M438" s="441"/>
      <c r="N438" s="443"/>
      <c r="O438" s="148"/>
      <c r="P438" s="148"/>
      <c r="Q438" s="441"/>
      <c r="R438" s="441"/>
      <c r="S438" s="441"/>
      <c r="T438" s="441"/>
      <c r="U438" s="444"/>
      <c r="V438" s="437"/>
    </row>
    <row r="439" spans="1:23" x14ac:dyDescent="0.35">
      <c r="A439" s="1390"/>
      <c r="B439" s="770">
        <v>2</v>
      </c>
      <c r="C439" s="118"/>
      <c r="D439" s="112"/>
      <c r="E439" s="112"/>
      <c r="F439" s="118"/>
      <c r="G439" s="445"/>
      <c r="H439" s="118"/>
      <c r="I439" s="428"/>
      <c r="J439" s="446"/>
      <c r="K439" s="446"/>
      <c r="L439" s="447"/>
      <c r="M439" s="428"/>
      <c r="N439" s="447"/>
      <c r="O439" s="139"/>
      <c r="P439" s="139"/>
      <c r="Q439" s="428"/>
      <c r="R439" s="428" t="s">
        <v>330</v>
      </c>
      <c r="S439" s="428"/>
      <c r="T439" s="428"/>
      <c r="U439" s="448"/>
      <c r="V439" s="437"/>
    </row>
    <row r="440" spans="1:23" x14ac:dyDescent="0.35">
      <c r="A440" s="1390"/>
      <c r="B440" s="770">
        <v>3</v>
      </c>
      <c r="C440" s="118"/>
      <c r="D440" s="112"/>
      <c r="E440" s="112"/>
      <c r="F440" s="118"/>
      <c r="G440" s="445"/>
      <c r="H440" s="118"/>
      <c r="I440" s="428"/>
      <c r="J440" s="446"/>
      <c r="K440" s="446"/>
      <c r="L440" s="447"/>
      <c r="M440" s="428"/>
      <c r="N440" s="447"/>
      <c r="O440" s="139"/>
      <c r="P440" s="139"/>
      <c r="Q440" s="428"/>
      <c r="R440" s="428"/>
      <c r="S440" s="428"/>
      <c r="T440" s="428"/>
      <c r="U440" s="448"/>
      <c r="V440" s="437"/>
    </row>
    <row r="441" spans="1:23" x14ac:dyDescent="0.35">
      <c r="A441" s="1390"/>
      <c r="B441" s="770">
        <v>4</v>
      </c>
      <c r="C441" s="118"/>
      <c r="D441" s="112"/>
      <c r="E441" s="112"/>
      <c r="F441" s="118"/>
      <c r="G441" s="445"/>
      <c r="H441" s="118"/>
      <c r="I441" s="428"/>
      <c r="J441" s="446"/>
      <c r="K441" s="446"/>
      <c r="L441" s="447"/>
      <c r="M441" s="428"/>
      <c r="N441" s="447"/>
      <c r="O441" s="139"/>
      <c r="P441" s="139"/>
      <c r="Q441" s="428"/>
      <c r="R441" s="428"/>
      <c r="S441" s="428"/>
      <c r="T441" s="428"/>
      <c r="U441" s="448"/>
      <c r="V441" s="437"/>
    </row>
    <row r="442" spans="1:23" x14ac:dyDescent="0.35">
      <c r="A442" s="1390"/>
      <c r="B442" s="770">
        <v>5</v>
      </c>
      <c r="C442" s="118"/>
      <c r="D442" s="112"/>
      <c r="E442" s="112"/>
      <c r="F442" s="118"/>
      <c r="G442" s="445"/>
      <c r="H442" s="118"/>
      <c r="I442" s="428"/>
      <c r="J442" s="446"/>
      <c r="K442" s="446"/>
      <c r="L442" s="447"/>
      <c r="M442" s="428"/>
      <c r="N442" s="447"/>
      <c r="O442" s="139"/>
      <c r="P442" s="139"/>
      <c r="Q442" s="428"/>
      <c r="R442" s="428"/>
      <c r="S442" s="428"/>
      <c r="T442" s="428"/>
      <c r="U442" s="448"/>
      <c r="V442" s="437"/>
    </row>
    <row r="443" spans="1:23" x14ac:dyDescent="0.35">
      <c r="A443" s="1390"/>
      <c r="B443" s="770">
        <v>6</v>
      </c>
      <c r="C443" s="118"/>
      <c r="D443" s="112"/>
      <c r="E443" s="112"/>
      <c r="F443" s="118"/>
      <c r="G443" s="445"/>
      <c r="H443" s="118"/>
      <c r="I443" s="428"/>
      <c r="J443" s="446"/>
      <c r="K443" s="446"/>
      <c r="L443" s="447"/>
      <c r="M443" s="428"/>
      <c r="N443" s="447"/>
      <c r="O443" s="139"/>
      <c r="P443" s="139"/>
      <c r="Q443" s="428"/>
      <c r="R443" s="428"/>
      <c r="S443" s="428"/>
      <c r="T443" s="428"/>
      <c r="U443" s="448"/>
      <c r="V443" s="437"/>
    </row>
    <row r="444" spans="1:23" x14ac:dyDescent="0.35">
      <c r="A444" s="1390"/>
      <c r="B444" s="770">
        <v>7</v>
      </c>
      <c r="C444" s="118"/>
      <c r="D444" s="112"/>
      <c r="E444" s="112"/>
      <c r="F444" s="118"/>
      <c r="G444" s="445"/>
      <c r="H444" s="118"/>
      <c r="I444" s="428"/>
      <c r="J444" s="446"/>
      <c r="K444" s="446"/>
      <c r="L444" s="447"/>
      <c r="M444" s="428"/>
      <c r="N444" s="447"/>
      <c r="O444" s="139"/>
      <c r="P444" s="139"/>
      <c r="Q444" s="428"/>
      <c r="R444" s="428"/>
      <c r="S444" s="428"/>
      <c r="T444" s="428"/>
      <c r="U444" s="448"/>
      <c r="V444" s="437"/>
    </row>
    <row r="445" spans="1:23" x14ac:dyDescent="0.35">
      <c r="A445" s="1390"/>
      <c r="B445" s="770">
        <v>8</v>
      </c>
      <c r="C445" s="118"/>
      <c r="D445" s="112"/>
      <c r="E445" s="112"/>
      <c r="F445" s="118"/>
      <c r="G445" s="445"/>
      <c r="H445" s="118"/>
      <c r="I445" s="428"/>
      <c r="J445" s="446"/>
      <c r="K445" s="446"/>
      <c r="L445" s="447"/>
      <c r="M445" s="428"/>
      <c r="N445" s="447"/>
      <c r="O445" s="139"/>
      <c r="P445" s="139"/>
      <c r="Q445" s="428"/>
      <c r="R445" s="428"/>
      <c r="S445" s="428"/>
      <c r="T445" s="428"/>
      <c r="U445" s="448"/>
      <c r="V445" s="437"/>
    </row>
    <row r="446" spans="1:23" x14ac:dyDescent="0.35">
      <c r="A446" s="1390"/>
      <c r="B446" s="770">
        <v>9</v>
      </c>
      <c r="C446" s="118"/>
      <c r="D446" s="112"/>
      <c r="E446" s="112"/>
      <c r="F446" s="118"/>
      <c r="G446" s="445"/>
      <c r="H446" s="118"/>
      <c r="I446" s="428"/>
      <c r="J446" s="446"/>
      <c r="K446" s="446"/>
      <c r="L446" s="447"/>
      <c r="M446" s="428"/>
      <c r="N446" s="447"/>
      <c r="O446" s="139"/>
      <c r="P446" s="139"/>
      <c r="Q446" s="428"/>
      <c r="R446" s="428"/>
      <c r="S446" s="428"/>
      <c r="T446" s="428"/>
      <c r="U446" s="448"/>
      <c r="V446" s="437"/>
    </row>
    <row r="447" spans="1:23" ht="15" thickBot="1" x14ac:dyDescent="0.4">
      <c r="A447" s="1391"/>
      <c r="B447" s="771">
        <v>10</v>
      </c>
      <c r="C447" s="132"/>
      <c r="D447" s="131"/>
      <c r="E447" s="131"/>
      <c r="F447" s="132"/>
      <c r="G447" s="449"/>
      <c r="H447" s="132"/>
      <c r="I447" s="450"/>
      <c r="J447" s="451"/>
      <c r="K447" s="451"/>
      <c r="L447" s="452"/>
      <c r="M447" s="450"/>
      <c r="N447" s="452"/>
      <c r="O447" s="140"/>
      <c r="P447" s="140"/>
      <c r="Q447" s="450"/>
      <c r="R447" s="450"/>
      <c r="S447" s="450"/>
      <c r="T447" s="450"/>
      <c r="U447" s="453"/>
      <c r="V447" s="437"/>
    </row>
    <row r="448" spans="1:23" ht="25" thickBot="1" x14ac:dyDescent="0.4">
      <c r="A448" s="564"/>
      <c r="C448" s="565"/>
      <c r="D448" s="566"/>
      <c r="E448" s="424" t="s">
        <v>331</v>
      </c>
      <c r="F448" s="425">
        <f>COUNTA(F438:F447)</f>
        <v>0</v>
      </c>
      <c r="G448" s="426">
        <f>COUNTA(G438:G447)</f>
        <v>0</v>
      </c>
      <c r="H448" s="565"/>
      <c r="I448" s="431"/>
      <c r="J448" s="567"/>
      <c r="K448" s="567"/>
      <c r="L448" s="568"/>
      <c r="M448" s="1354" t="s">
        <v>563</v>
      </c>
      <c r="N448" s="1355"/>
      <c r="O448" s="747">
        <f>SUM(O438:O447)</f>
        <v>0</v>
      </c>
      <c r="P448" s="748">
        <f>SUM(P438:P447)</f>
        <v>0</v>
      </c>
      <c r="Q448" s="431"/>
      <c r="S448" s="113"/>
      <c r="T448" s="117"/>
      <c r="U448" s="531"/>
      <c r="V448" s="455"/>
    </row>
    <row r="449" spans="1:23" ht="15" thickBot="1" x14ac:dyDescent="0.4">
      <c r="A449" s="456"/>
      <c r="B449" s="457"/>
      <c r="C449" s="407"/>
      <c r="D449" s="407"/>
      <c r="E449" s="407"/>
      <c r="F449" s="457"/>
      <c r="G449" s="407"/>
      <c r="H449" s="407"/>
      <c r="I449" s="457"/>
      <c r="J449" s="457"/>
      <c r="K449" s="457"/>
      <c r="L449" s="407"/>
      <c r="M449" s="407"/>
      <c r="N449" s="407"/>
      <c r="O449" s="407"/>
      <c r="P449" s="407"/>
      <c r="Q449" s="407"/>
      <c r="R449" s="407"/>
      <c r="S449" s="407"/>
      <c r="T449" s="458"/>
      <c r="U449" s="407"/>
      <c r="V449" s="459"/>
    </row>
    <row r="450" spans="1:23" ht="15" thickBot="1" x14ac:dyDescent="0.4">
      <c r="A450" s="432"/>
      <c r="B450" s="433"/>
      <c r="C450" s="434"/>
      <c r="D450" s="434"/>
      <c r="E450" s="434"/>
      <c r="F450" s="433"/>
      <c r="G450" s="434"/>
      <c r="H450" s="434"/>
      <c r="I450" s="433"/>
      <c r="J450" s="433"/>
      <c r="K450" s="433"/>
      <c r="L450" s="434"/>
      <c r="M450" s="434"/>
      <c r="N450" s="434"/>
      <c r="O450" s="434"/>
      <c r="P450" s="434"/>
      <c r="Q450" s="434"/>
      <c r="R450" s="434"/>
      <c r="S450" s="434"/>
      <c r="T450" s="434"/>
      <c r="U450" s="434"/>
      <c r="V450" s="435"/>
    </row>
    <row r="451" spans="1:23" ht="36" customHeight="1" thickBot="1" x14ac:dyDescent="0.4">
      <c r="A451" s="761" t="s">
        <v>9</v>
      </c>
      <c r="B451" s="1317" t="s">
        <v>687</v>
      </c>
      <c r="C451" s="1318"/>
      <c r="E451" s="1387" t="s">
        <v>294</v>
      </c>
      <c r="F451" s="1388"/>
      <c r="G451" s="1315">
        <f>VLOOKUP(B451,'EXTRAUrbano.Piano inv. forn '!$D$91:$AB$126,3,FALSE)</f>
        <v>0</v>
      </c>
      <c r="H451" s="1316"/>
      <c r="I451" s="104"/>
      <c r="J451" s="1387" t="s">
        <v>295</v>
      </c>
      <c r="K451" s="1389"/>
      <c r="L451" s="1388"/>
      <c r="M451" s="1315">
        <f>VLOOKUP(B451,'EXTRAUrbano.Piano inv. forn '!$D$91:$AB$126,4,FALSE)</f>
        <v>0</v>
      </c>
      <c r="N451" s="1316"/>
      <c r="P451" s="772" t="s">
        <v>296</v>
      </c>
      <c r="Q451" s="436"/>
      <c r="S451" s="774" t="s">
        <v>297</v>
      </c>
      <c r="T451" s="1171"/>
      <c r="U451" s="1173"/>
      <c r="V451" s="437"/>
    </row>
    <row r="452" spans="1:23" ht="13.5" customHeight="1" thickBot="1" x14ac:dyDescent="0.4">
      <c r="A452" s="133"/>
      <c r="B452" s="114"/>
      <c r="C452" s="114"/>
      <c r="E452" s="115"/>
      <c r="F452" s="115"/>
      <c r="G452" s="116"/>
      <c r="H452" s="116"/>
      <c r="I452" s="104"/>
      <c r="J452" s="115"/>
      <c r="K452" s="115"/>
      <c r="L452" s="115"/>
      <c r="M452" s="116"/>
      <c r="N452" s="116"/>
      <c r="P452" s="117"/>
      <c r="S452" s="113"/>
      <c r="T452" s="431"/>
      <c r="V452" s="134"/>
      <c r="W452" s="431"/>
    </row>
    <row r="453" spans="1:23" ht="33.75" customHeight="1" thickBot="1" x14ac:dyDescent="0.4">
      <c r="A453" s="1381" t="s">
        <v>298</v>
      </c>
      <c r="B453" s="1382"/>
      <c r="C453" s="1382"/>
      <c r="D453" s="1383"/>
      <c r="E453" s="1346">
        <f>VLOOKUP(B451,'EXTRAUrbano.Piano inv. forn '!$D$91:$AB$126,17,FALSE)</f>
        <v>0</v>
      </c>
      <c r="F453" s="1347"/>
      <c r="G453" s="1347"/>
      <c r="H453" s="1348"/>
      <c r="I453" s="104"/>
      <c r="J453" s="1381" t="s">
        <v>53</v>
      </c>
      <c r="K453" s="1384"/>
      <c r="L453" s="1382"/>
      <c r="M453" s="1346">
        <f>VLOOKUP(B451,'EXTRAUrbano.Piano inv. forn '!$D$91:$AB$126,19,FALSE)</f>
        <v>0</v>
      </c>
      <c r="N453" s="1348"/>
      <c r="O453" s="130"/>
      <c r="P453" s="773" t="s">
        <v>299</v>
      </c>
      <c r="Q453" s="135">
        <f>M453+E453</f>
        <v>0</v>
      </c>
      <c r="S453" s="774" t="s">
        <v>300</v>
      </c>
      <c r="T453" s="1171"/>
      <c r="U453" s="1173"/>
      <c r="V453" s="134"/>
      <c r="W453" s="431"/>
    </row>
    <row r="454" spans="1:23" ht="33.75" customHeight="1" thickBot="1" x14ac:dyDescent="0.4">
      <c r="A454" s="136"/>
      <c r="B454" s="137"/>
      <c r="C454" s="137"/>
      <c r="D454" s="137"/>
      <c r="E454" s="138"/>
      <c r="F454" s="138"/>
      <c r="G454" s="138"/>
      <c r="H454" s="138"/>
      <c r="I454" s="104"/>
      <c r="J454" s="115"/>
      <c r="K454" s="115"/>
      <c r="L454" s="115"/>
      <c r="M454" s="138"/>
      <c r="N454" s="138"/>
      <c r="O454" s="130"/>
      <c r="P454" s="113"/>
      <c r="Q454" s="130"/>
      <c r="S454" s="113"/>
      <c r="T454" s="114"/>
      <c r="U454" s="114"/>
      <c r="V454" s="134"/>
      <c r="W454" s="431"/>
    </row>
    <row r="455" spans="1:23" s="166" customFormat="1" ht="72" customHeight="1" x14ac:dyDescent="0.35">
      <c r="A455" s="1369" t="s">
        <v>301</v>
      </c>
      <c r="B455" s="1371" t="s">
        <v>302</v>
      </c>
      <c r="C455" s="1371" t="s">
        <v>303</v>
      </c>
      <c r="D455" s="764" t="s">
        <v>304</v>
      </c>
      <c r="E455" s="762" t="s">
        <v>305</v>
      </c>
      <c r="F455" s="764" t="s">
        <v>306</v>
      </c>
      <c r="G455" s="764" t="s">
        <v>307</v>
      </c>
      <c r="H455" s="765" t="s">
        <v>268</v>
      </c>
      <c r="I455" s="765" t="s">
        <v>308</v>
      </c>
      <c r="J455" s="765" t="s">
        <v>309</v>
      </c>
      <c r="K455" s="765" t="s">
        <v>818</v>
      </c>
      <c r="L455" s="765" t="s">
        <v>310</v>
      </c>
      <c r="M455" s="765" t="s">
        <v>311</v>
      </c>
      <c r="N455" s="765" t="s">
        <v>312</v>
      </c>
      <c r="O455" s="765" t="s">
        <v>313</v>
      </c>
      <c r="P455" s="765" t="s">
        <v>314</v>
      </c>
      <c r="Q455" s="765" t="s">
        <v>315</v>
      </c>
      <c r="R455" s="765" t="s">
        <v>316</v>
      </c>
      <c r="S455" s="765" t="s">
        <v>317</v>
      </c>
      <c r="T455" s="765" t="s">
        <v>819</v>
      </c>
      <c r="U455" s="766" t="s">
        <v>319</v>
      </c>
      <c r="V455" s="438"/>
    </row>
    <row r="456" spans="1:23" s="166" customFormat="1" ht="36.5" thickBot="1" x14ac:dyDescent="0.4">
      <c r="A456" s="1385"/>
      <c r="B456" s="1386"/>
      <c r="C456" s="1386"/>
      <c r="D456" s="763" t="s">
        <v>320</v>
      </c>
      <c r="E456" s="763" t="s">
        <v>333</v>
      </c>
      <c r="F456" s="763" t="s">
        <v>322</v>
      </c>
      <c r="G456" s="763" t="s">
        <v>322</v>
      </c>
      <c r="H456" s="763" t="s">
        <v>824</v>
      </c>
      <c r="I456" s="763" t="s">
        <v>334</v>
      </c>
      <c r="J456" s="763" t="s">
        <v>323</v>
      </c>
      <c r="K456" s="763" t="s">
        <v>324</v>
      </c>
      <c r="L456" s="763" t="s">
        <v>324</v>
      </c>
      <c r="M456" s="763" t="s">
        <v>325</v>
      </c>
      <c r="N456" s="763" t="s">
        <v>324</v>
      </c>
      <c r="O456" s="763" t="s">
        <v>326</v>
      </c>
      <c r="P456" s="763" t="s">
        <v>820</v>
      </c>
      <c r="Q456" s="763" t="s">
        <v>327</v>
      </c>
      <c r="R456" s="763" t="s">
        <v>328</v>
      </c>
      <c r="S456" s="763" t="s">
        <v>329</v>
      </c>
      <c r="T456" s="763" t="s">
        <v>329</v>
      </c>
      <c r="U456" s="768"/>
      <c r="V456" s="438"/>
    </row>
    <row r="457" spans="1:23" ht="15" customHeight="1" x14ac:dyDescent="0.35">
      <c r="A457" s="1390" t="str">
        <f>B451</f>
        <v>Extra-urb.ibr_m.4</v>
      </c>
      <c r="B457" s="769">
        <v>1</v>
      </c>
      <c r="C457" s="185"/>
      <c r="D457" s="119"/>
      <c r="E457" s="119"/>
      <c r="F457" s="185"/>
      <c r="G457" s="440"/>
      <c r="H457" s="120"/>
      <c r="I457" s="441"/>
      <c r="J457" s="442"/>
      <c r="K457" s="442"/>
      <c r="L457" s="443"/>
      <c r="M457" s="441"/>
      <c r="N457" s="443"/>
      <c r="O457" s="148"/>
      <c r="P457" s="148"/>
      <c r="Q457" s="441"/>
      <c r="R457" s="441"/>
      <c r="S457" s="441"/>
      <c r="T457" s="441"/>
      <c r="U457" s="444"/>
      <c r="V457" s="437"/>
    </row>
    <row r="458" spans="1:23" x14ac:dyDescent="0.35">
      <c r="A458" s="1390"/>
      <c r="B458" s="770">
        <v>2</v>
      </c>
      <c r="C458" s="118"/>
      <c r="D458" s="112"/>
      <c r="E458" s="112"/>
      <c r="F458" s="118"/>
      <c r="G458" s="445"/>
      <c r="H458" s="118"/>
      <c r="I458" s="428"/>
      <c r="J458" s="446"/>
      <c r="K458" s="446"/>
      <c r="L458" s="447"/>
      <c r="M458" s="428"/>
      <c r="N458" s="447"/>
      <c r="O458" s="139"/>
      <c r="P458" s="139"/>
      <c r="Q458" s="428"/>
      <c r="R458" s="428" t="s">
        <v>330</v>
      </c>
      <c r="S458" s="428"/>
      <c r="T458" s="428"/>
      <c r="U458" s="448"/>
      <c r="V458" s="437"/>
    </row>
    <row r="459" spans="1:23" x14ac:dyDescent="0.35">
      <c r="A459" s="1390"/>
      <c r="B459" s="770">
        <v>3</v>
      </c>
      <c r="C459" s="118"/>
      <c r="D459" s="112"/>
      <c r="E459" s="112"/>
      <c r="F459" s="118"/>
      <c r="G459" s="445"/>
      <c r="H459" s="118"/>
      <c r="I459" s="428"/>
      <c r="J459" s="446"/>
      <c r="K459" s="446"/>
      <c r="L459" s="447"/>
      <c r="M459" s="428"/>
      <c r="N459" s="447"/>
      <c r="O459" s="139"/>
      <c r="P459" s="139"/>
      <c r="Q459" s="428"/>
      <c r="R459" s="428"/>
      <c r="S459" s="428"/>
      <c r="T459" s="428"/>
      <c r="U459" s="448"/>
      <c r="V459" s="437"/>
    </row>
    <row r="460" spans="1:23" x14ac:dyDescent="0.35">
      <c r="A460" s="1390"/>
      <c r="B460" s="770">
        <v>4</v>
      </c>
      <c r="C460" s="118"/>
      <c r="D460" s="112"/>
      <c r="E460" s="112"/>
      <c r="F460" s="118"/>
      <c r="G460" s="445"/>
      <c r="H460" s="118"/>
      <c r="I460" s="428"/>
      <c r="J460" s="446"/>
      <c r="K460" s="446"/>
      <c r="L460" s="447"/>
      <c r="M460" s="428"/>
      <c r="N460" s="447"/>
      <c r="O460" s="139"/>
      <c r="P460" s="139"/>
      <c r="Q460" s="428"/>
      <c r="R460" s="428"/>
      <c r="S460" s="428"/>
      <c r="T460" s="428"/>
      <c r="U460" s="448"/>
      <c r="V460" s="437"/>
    </row>
    <row r="461" spans="1:23" x14ac:dyDescent="0.35">
      <c r="A461" s="1390"/>
      <c r="B461" s="770">
        <v>5</v>
      </c>
      <c r="C461" s="118"/>
      <c r="D461" s="112"/>
      <c r="E461" s="112"/>
      <c r="F461" s="118"/>
      <c r="G461" s="445"/>
      <c r="H461" s="118"/>
      <c r="I461" s="428"/>
      <c r="J461" s="446"/>
      <c r="K461" s="446"/>
      <c r="L461" s="447"/>
      <c r="M461" s="428"/>
      <c r="N461" s="447"/>
      <c r="O461" s="139"/>
      <c r="P461" s="139"/>
      <c r="Q461" s="428"/>
      <c r="R461" s="428"/>
      <c r="S461" s="428"/>
      <c r="T461" s="428"/>
      <c r="U461" s="448"/>
      <c r="V461" s="437"/>
    </row>
    <row r="462" spans="1:23" x14ac:dyDescent="0.35">
      <c r="A462" s="1390"/>
      <c r="B462" s="770">
        <v>6</v>
      </c>
      <c r="C462" s="118"/>
      <c r="D462" s="112"/>
      <c r="E462" s="112"/>
      <c r="F462" s="118"/>
      <c r="G462" s="445"/>
      <c r="H462" s="118"/>
      <c r="I462" s="428"/>
      <c r="J462" s="446"/>
      <c r="K462" s="446"/>
      <c r="L462" s="447"/>
      <c r="M462" s="428"/>
      <c r="N462" s="447"/>
      <c r="O462" s="139"/>
      <c r="P462" s="139"/>
      <c r="Q462" s="428"/>
      <c r="R462" s="428"/>
      <c r="S462" s="428"/>
      <c r="T462" s="428"/>
      <c r="U462" s="448"/>
      <c r="V462" s="437"/>
    </row>
    <row r="463" spans="1:23" x14ac:dyDescent="0.35">
      <c r="A463" s="1390"/>
      <c r="B463" s="770">
        <v>7</v>
      </c>
      <c r="C463" s="118"/>
      <c r="D463" s="112"/>
      <c r="E463" s="112"/>
      <c r="F463" s="118"/>
      <c r="G463" s="445"/>
      <c r="H463" s="118"/>
      <c r="I463" s="428"/>
      <c r="J463" s="446"/>
      <c r="K463" s="446"/>
      <c r="L463" s="447"/>
      <c r="M463" s="428"/>
      <c r="N463" s="447"/>
      <c r="O463" s="139"/>
      <c r="P463" s="139"/>
      <c r="Q463" s="428"/>
      <c r="R463" s="428"/>
      <c r="S463" s="428"/>
      <c r="T463" s="428"/>
      <c r="U463" s="448"/>
      <c r="V463" s="437"/>
    </row>
    <row r="464" spans="1:23" x14ac:dyDescent="0.35">
      <c r="A464" s="1390"/>
      <c r="B464" s="770">
        <v>8</v>
      </c>
      <c r="C464" s="118"/>
      <c r="D464" s="112"/>
      <c r="E464" s="112"/>
      <c r="F464" s="118"/>
      <c r="G464" s="445"/>
      <c r="H464" s="118"/>
      <c r="I464" s="428"/>
      <c r="J464" s="446"/>
      <c r="K464" s="446"/>
      <c r="L464" s="447"/>
      <c r="M464" s="428"/>
      <c r="N464" s="447"/>
      <c r="O464" s="139"/>
      <c r="P464" s="139"/>
      <c r="Q464" s="428"/>
      <c r="R464" s="428"/>
      <c r="S464" s="428"/>
      <c r="T464" s="428"/>
      <c r="U464" s="448"/>
      <c r="V464" s="437"/>
    </row>
    <row r="465" spans="1:23" x14ac:dyDescent="0.35">
      <c r="A465" s="1390"/>
      <c r="B465" s="770">
        <v>9</v>
      </c>
      <c r="C465" s="118"/>
      <c r="D465" s="112"/>
      <c r="E465" s="112"/>
      <c r="F465" s="118"/>
      <c r="G465" s="445"/>
      <c r="H465" s="118"/>
      <c r="I465" s="428"/>
      <c r="J465" s="446"/>
      <c r="K465" s="446"/>
      <c r="L465" s="447"/>
      <c r="M465" s="428"/>
      <c r="N465" s="447"/>
      <c r="O465" s="139"/>
      <c r="P465" s="139"/>
      <c r="Q465" s="428"/>
      <c r="R465" s="428"/>
      <c r="S465" s="428"/>
      <c r="T465" s="428"/>
      <c r="U465" s="448"/>
      <c r="V465" s="437"/>
    </row>
    <row r="466" spans="1:23" ht="15" thickBot="1" x14ac:dyDescent="0.4">
      <c r="A466" s="1391"/>
      <c r="B466" s="771">
        <v>10</v>
      </c>
      <c r="C466" s="132"/>
      <c r="D466" s="131"/>
      <c r="E466" s="131"/>
      <c r="F466" s="132"/>
      <c r="G466" s="449"/>
      <c r="H466" s="132"/>
      <c r="I466" s="450"/>
      <c r="J466" s="451"/>
      <c r="K466" s="451"/>
      <c r="L466" s="452"/>
      <c r="M466" s="450"/>
      <c r="N466" s="452"/>
      <c r="O466" s="140"/>
      <c r="P466" s="140"/>
      <c r="Q466" s="450"/>
      <c r="R466" s="450"/>
      <c r="S466" s="450"/>
      <c r="T466" s="450"/>
      <c r="U466" s="453"/>
      <c r="V466" s="437"/>
    </row>
    <row r="467" spans="1:23" ht="25" thickBot="1" x14ac:dyDescent="0.4">
      <c r="A467" s="564"/>
      <c r="C467" s="565"/>
      <c r="D467" s="566"/>
      <c r="E467" s="424" t="s">
        <v>331</v>
      </c>
      <c r="F467" s="425">
        <f>COUNTA(F457:F466)</f>
        <v>0</v>
      </c>
      <c r="G467" s="426">
        <f>COUNTA(G457:G466)</f>
        <v>0</v>
      </c>
      <c r="H467" s="565"/>
      <c r="I467" s="431"/>
      <c r="J467" s="567"/>
      <c r="K467" s="567"/>
      <c r="L467" s="568"/>
      <c r="M467" s="1354" t="s">
        <v>563</v>
      </c>
      <c r="N467" s="1355"/>
      <c r="O467" s="747">
        <f>SUM(O457:O466)</f>
        <v>0</v>
      </c>
      <c r="P467" s="748">
        <f>SUM(P457:P466)</f>
        <v>0</v>
      </c>
      <c r="Q467" s="431"/>
      <c r="S467" s="113"/>
      <c r="T467" s="117"/>
      <c r="U467" s="531"/>
      <c r="V467" s="455"/>
    </row>
    <row r="468" spans="1:23" ht="15" thickBot="1" x14ac:dyDescent="0.4">
      <c r="A468" s="456"/>
      <c r="B468" s="457"/>
      <c r="C468" s="407"/>
      <c r="D468" s="407"/>
      <c r="E468" s="407"/>
      <c r="F468" s="457"/>
      <c r="G468" s="407"/>
      <c r="H468" s="407"/>
      <c r="I468" s="457"/>
      <c r="J468" s="457"/>
      <c r="K468" s="457"/>
      <c r="L468" s="407"/>
      <c r="M468" s="407"/>
      <c r="N468" s="407"/>
      <c r="O468" s="407"/>
      <c r="P468" s="407"/>
      <c r="Q468" s="407"/>
      <c r="R468" s="407"/>
      <c r="S468" s="407"/>
      <c r="T468" s="458"/>
      <c r="U468" s="407"/>
      <c r="V468" s="459"/>
    </row>
    <row r="469" spans="1:23" ht="15" thickBot="1" x14ac:dyDescent="0.4">
      <c r="A469" s="432"/>
      <c r="B469" s="433"/>
      <c r="C469" s="434"/>
      <c r="D469" s="434"/>
      <c r="E469" s="434"/>
      <c r="F469" s="433"/>
      <c r="G469" s="434"/>
      <c r="H469" s="434"/>
      <c r="I469" s="433"/>
      <c r="J469" s="433"/>
      <c r="K469" s="433"/>
      <c r="L469" s="434"/>
      <c r="M469" s="434"/>
      <c r="N469" s="434"/>
      <c r="O469" s="434"/>
      <c r="P469" s="434"/>
      <c r="Q469" s="434"/>
      <c r="R469" s="434"/>
      <c r="S469" s="434"/>
      <c r="T469" s="434"/>
      <c r="U469" s="434"/>
      <c r="V469" s="435"/>
    </row>
    <row r="470" spans="1:23" ht="36" customHeight="1" thickBot="1" x14ac:dyDescent="0.4">
      <c r="A470" s="761" t="s">
        <v>9</v>
      </c>
      <c r="B470" s="1317" t="s">
        <v>687</v>
      </c>
      <c r="C470" s="1318"/>
      <c r="E470" s="1387" t="s">
        <v>294</v>
      </c>
      <c r="F470" s="1388"/>
      <c r="G470" s="1315">
        <f>VLOOKUP(B470,'EXTRAUrbano.Piano inv. forn '!$D$91:$AB$126,3,FALSE)</f>
        <v>0</v>
      </c>
      <c r="H470" s="1316"/>
      <c r="I470" s="104"/>
      <c r="J470" s="1387" t="s">
        <v>295</v>
      </c>
      <c r="K470" s="1389"/>
      <c r="L470" s="1388"/>
      <c r="M470" s="1315">
        <f>VLOOKUP(B470,'EXTRAUrbano.Piano inv. forn '!$D$91:$AB$126,4,FALSE)</f>
        <v>0</v>
      </c>
      <c r="N470" s="1316"/>
      <c r="P470" s="772" t="s">
        <v>296</v>
      </c>
      <c r="Q470" s="436"/>
      <c r="S470" s="774" t="s">
        <v>297</v>
      </c>
      <c r="T470" s="1171"/>
      <c r="U470" s="1173"/>
      <c r="V470" s="437"/>
    </row>
    <row r="471" spans="1:23" ht="13.5" customHeight="1" thickBot="1" x14ac:dyDescent="0.4">
      <c r="A471" s="133"/>
      <c r="B471" s="114"/>
      <c r="C471" s="114"/>
      <c r="E471" s="115"/>
      <c r="F471" s="115"/>
      <c r="G471" s="116"/>
      <c r="H471" s="116"/>
      <c r="I471" s="104"/>
      <c r="J471" s="115"/>
      <c r="K471" s="115"/>
      <c r="L471" s="115"/>
      <c r="M471" s="116"/>
      <c r="N471" s="116"/>
      <c r="P471" s="117"/>
      <c r="S471" s="113"/>
      <c r="T471" s="431"/>
      <c r="V471" s="134"/>
      <c r="W471" s="431"/>
    </row>
    <row r="472" spans="1:23" ht="33.75" customHeight="1" thickBot="1" x14ac:dyDescent="0.4">
      <c r="A472" s="1381" t="s">
        <v>298</v>
      </c>
      <c r="B472" s="1382"/>
      <c r="C472" s="1382"/>
      <c r="D472" s="1383"/>
      <c r="E472" s="1346">
        <f>VLOOKUP(B470,'EXTRAUrbano.Piano inv. forn '!$D$91:$AB$126,17,FALSE)</f>
        <v>0</v>
      </c>
      <c r="F472" s="1347"/>
      <c r="G472" s="1347"/>
      <c r="H472" s="1348"/>
      <c r="I472" s="104"/>
      <c r="J472" s="1381" t="s">
        <v>53</v>
      </c>
      <c r="K472" s="1384"/>
      <c r="L472" s="1382"/>
      <c r="M472" s="1346">
        <f>VLOOKUP(B470,'EXTRAUrbano.Piano inv. forn '!$D$91:$AB$126,19,FALSE)</f>
        <v>0</v>
      </c>
      <c r="N472" s="1348"/>
      <c r="O472" s="130"/>
      <c r="P472" s="773" t="s">
        <v>299</v>
      </c>
      <c r="Q472" s="135">
        <f>M472+E472</f>
        <v>0</v>
      </c>
      <c r="S472" s="774" t="s">
        <v>300</v>
      </c>
      <c r="T472" s="1171"/>
      <c r="U472" s="1173"/>
      <c r="V472" s="134"/>
      <c r="W472" s="431"/>
    </row>
    <row r="473" spans="1:23" ht="33.75" customHeight="1" thickBot="1" x14ac:dyDescent="0.4">
      <c r="A473" s="136"/>
      <c r="B473" s="137"/>
      <c r="C473" s="137"/>
      <c r="D473" s="137"/>
      <c r="E473" s="138"/>
      <c r="F473" s="138"/>
      <c r="G473" s="138"/>
      <c r="H473" s="138"/>
      <c r="I473" s="104"/>
      <c r="J473" s="115"/>
      <c r="K473" s="115"/>
      <c r="L473" s="115"/>
      <c r="M473" s="138"/>
      <c r="N473" s="138"/>
      <c r="O473" s="130"/>
      <c r="P473" s="113"/>
      <c r="Q473" s="130"/>
      <c r="S473" s="113"/>
      <c r="T473" s="114"/>
      <c r="U473" s="114"/>
      <c r="V473" s="134"/>
      <c r="W473" s="431"/>
    </row>
    <row r="474" spans="1:23" s="166" customFormat="1" ht="72" customHeight="1" x14ac:dyDescent="0.35">
      <c r="A474" s="1369" t="s">
        <v>301</v>
      </c>
      <c r="B474" s="1371" t="s">
        <v>302</v>
      </c>
      <c r="C474" s="1371" t="s">
        <v>303</v>
      </c>
      <c r="D474" s="764" t="s">
        <v>304</v>
      </c>
      <c r="E474" s="762" t="s">
        <v>305</v>
      </c>
      <c r="F474" s="764" t="s">
        <v>306</v>
      </c>
      <c r="G474" s="764" t="s">
        <v>307</v>
      </c>
      <c r="H474" s="765" t="s">
        <v>268</v>
      </c>
      <c r="I474" s="765" t="s">
        <v>308</v>
      </c>
      <c r="J474" s="765" t="s">
        <v>309</v>
      </c>
      <c r="K474" s="765" t="s">
        <v>818</v>
      </c>
      <c r="L474" s="765" t="s">
        <v>310</v>
      </c>
      <c r="M474" s="765" t="s">
        <v>311</v>
      </c>
      <c r="N474" s="765" t="s">
        <v>312</v>
      </c>
      <c r="O474" s="765" t="s">
        <v>313</v>
      </c>
      <c r="P474" s="765" t="s">
        <v>314</v>
      </c>
      <c r="Q474" s="765" t="s">
        <v>315</v>
      </c>
      <c r="R474" s="765" t="s">
        <v>316</v>
      </c>
      <c r="S474" s="765" t="s">
        <v>317</v>
      </c>
      <c r="T474" s="765" t="s">
        <v>819</v>
      </c>
      <c r="U474" s="766" t="s">
        <v>319</v>
      </c>
      <c r="V474" s="438"/>
    </row>
    <row r="475" spans="1:23" s="166" customFormat="1" ht="36.5" thickBot="1" x14ac:dyDescent="0.4">
      <c r="A475" s="1385"/>
      <c r="B475" s="1386"/>
      <c r="C475" s="1386"/>
      <c r="D475" s="763" t="s">
        <v>320</v>
      </c>
      <c r="E475" s="763" t="s">
        <v>333</v>
      </c>
      <c r="F475" s="763" t="s">
        <v>322</v>
      </c>
      <c r="G475" s="763" t="s">
        <v>322</v>
      </c>
      <c r="H475" s="763" t="s">
        <v>824</v>
      </c>
      <c r="I475" s="763" t="s">
        <v>334</v>
      </c>
      <c r="J475" s="763" t="s">
        <v>323</v>
      </c>
      <c r="K475" s="763" t="s">
        <v>324</v>
      </c>
      <c r="L475" s="763" t="s">
        <v>324</v>
      </c>
      <c r="M475" s="763" t="s">
        <v>325</v>
      </c>
      <c r="N475" s="763" t="s">
        <v>324</v>
      </c>
      <c r="O475" s="763" t="s">
        <v>326</v>
      </c>
      <c r="P475" s="763" t="s">
        <v>820</v>
      </c>
      <c r="Q475" s="763" t="s">
        <v>327</v>
      </c>
      <c r="R475" s="763" t="s">
        <v>328</v>
      </c>
      <c r="S475" s="763" t="s">
        <v>329</v>
      </c>
      <c r="T475" s="763" t="s">
        <v>329</v>
      </c>
      <c r="U475" s="768"/>
      <c r="V475" s="438"/>
    </row>
    <row r="476" spans="1:23" ht="15" customHeight="1" x14ac:dyDescent="0.35">
      <c r="A476" s="1390" t="str">
        <f>B470</f>
        <v>Extra-urb.ibr_m.4</v>
      </c>
      <c r="B476" s="769">
        <v>1</v>
      </c>
      <c r="C476" s="185"/>
      <c r="D476" s="119"/>
      <c r="E476" s="119"/>
      <c r="F476" s="185"/>
      <c r="G476" s="440"/>
      <c r="H476" s="120"/>
      <c r="I476" s="441"/>
      <c r="J476" s="442"/>
      <c r="K476" s="442"/>
      <c r="L476" s="443"/>
      <c r="M476" s="441"/>
      <c r="N476" s="443"/>
      <c r="O476" s="148"/>
      <c r="P476" s="148"/>
      <c r="Q476" s="441"/>
      <c r="R476" s="441"/>
      <c r="S476" s="441"/>
      <c r="T476" s="441"/>
      <c r="U476" s="444"/>
      <c r="V476" s="437"/>
    </row>
    <row r="477" spans="1:23" x14ac:dyDescent="0.35">
      <c r="A477" s="1390"/>
      <c r="B477" s="770">
        <v>2</v>
      </c>
      <c r="C477" s="118"/>
      <c r="D477" s="112"/>
      <c r="E477" s="112"/>
      <c r="F477" s="118"/>
      <c r="G477" s="445"/>
      <c r="H477" s="118"/>
      <c r="I477" s="428"/>
      <c r="J477" s="446"/>
      <c r="K477" s="446"/>
      <c r="L477" s="447"/>
      <c r="M477" s="428"/>
      <c r="N477" s="447"/>
      <c r="O477" s="139"/>
      <c r="P477" s="139"/>
      <c r="Q477" s="428"/>
      <c r="R477" s="428" t="s">
        <v>330</v>
      </c>
      <c r="S477" s="428"/>
      <c r="T477" s="428"/>
      <c r="U477" s="448"/>
      <c r="V477" s="437"/>
    </row>
    <row r="478" spans="1:23" x14ac:dyDescent="0.35">
      <c r="A478" s="1390"/>
      <c r="B478" s="770">
        <v>3</v>
      </c>
      <c r="C478" s="118"/>
      <c r="D478" s="112"/>
      <c r="E478" s="112"/>
      <c r="F478" s="118"/>
      <c r="G478" s="445"/>
      <c r="H478" s="118"/>
      <c r="I478" s="428"/>
      <c r="J478" s="446"/>
      <c r="K478" s="446"/>
      <c r="L478" s="447"/>
      <c r="M478" s="428"/>
      <c r="N478" s="447"/>
      <c r="O478" s="139"/>
      <c r="P478" s="139"/>
      <c r="Q478" s="428"/>
      <c r="R478" s="428"/>
      <c r="S478" s="428"/>
      <c r="T478" s="428"/>
      <c r="U478" s="448"/>
      <c r="V478" s="437"/>
    </row>
    <row r="479" spans="1:23" x14ac:dyDescent="0.35">
      <c r="A479" s="1390"/>
      <c r="B479" s="770">
        <v>4</v>
      </c>
      <c r="C479" s="118"/>
      <c r="D479" s="112"/>
      <c r="E479" s="112"/>
      <c r="F479" s="118"/>
      <c r="G479" s="445"/>
      <c r="H479" s="118"/>
      <c r="I479" s="428"/>
      <c r="J479" s="446"/>
      <c r="K479" s="446"/>
      <c r="L479" s="447"/>
      <c r="M479" s="428"/>
      <c r="N479" s="447"/>
      <c r="O479" s="139"/>
      <c r="P479" s="139"/>
      <c r="Q479" s="428"/>
      <c r="R479" s="428"/>
      <c r="S479" s="428"/>
      <c r="T479" s="428"/>
      <c r="U479" s="448"/>
      <c r="V479" s="437"/>
    </row>
    <row r="480" spans="1:23" x14ac:dyDescent="0.35">
      <c r="A480" s="1390"/>
      <c r="B480" s="770">
        <v>5</v>
      </c>
      <c r="C480" s="118"/>
      <c r="D480" s="112"/>
      <c r="E480" s="112"/>
      <c r="F480" s="118"/>
      <c r="G480" s="445"/>
      <c r="H480" s="118"/>
      <c r="I480" s="428"/>
      <c r="J480" s="446"/>
      <c r="K480" s="446"/>
      <c r="L480" s="447"/>
      <c r="M480" s="428"/>
      <c r="N480" s="447"/>
      <c r="O480" s="139"/>
      <c r="P480" s="139"/>
      <c r="Q480" s="428"/>
      <c r="R480" s="428"/>
      <c r="S480" s="428"/>
      <c r="T480" s="428"/>
      <c r="U480" s="448"/>
      <c r="V480" s="437"/>
    </row>
    <row r="481" spans="1:23" x14ac:dyDescent="0.35">
      <c r="A481" s="1390"/>
      <c r="B481" s="770">
        <v>6</v>
      </c>
      <c r="C481" s="118"/>
      <c r="D481" s="112"/>
      <c r="E481" s="112"/>
      <c r="F481" s="118"/>
      <c r="G481" s="445"/>
      <c r="H481" s="118"/>
      <c r="I481" s="428"/>
      <c r="J481" s="446"/>
      <c r="K481" s="446"/>
      <c r="L481" s="447"/>
      <c r="M481" s="428"/>
      <c r="N481" s="447"/>
      <c r="O481" s="139"/>
      <c r="P481" s="139"/>
      <c r="Q481" s="428"/>
      <c r="R481" s="428"/>
      <c r="S481" s="428"/>
      <c r="T481" s="428"/>
      <c r="U481" s="448"/>
      <c r="V481" s="437"/>
    </row>
    <row r="482" spans="1:23" x14ac:dyDescent="0.35">
      <c r="A482" s="1390"/>
      <c r="B482" s="770">
        <v>7</v>
      </c>
      <c r="C482" s="118"/>
      <c r="D482" s="112"/>
      <c r="E482" s="112"/>
      <c r="F482" s="118"/>
      <c r="G482" s="445"/>
      <c r="H482" s="118"/>
      <c r="I482" s="428"/>
      <c r="J482" s="446"/>
      <c r="K482" s="446"/>
      <c r="L482" s="447"/>
      <c r="M482" s="428"/>
      <c r="N482" s="447"/>
      <c r="O482" s="139"/>
      <c r="P482" s="139"/>
      <c r="Q482" s="428"/>
      <c r="R482" s="428"/>
      <c r="S482" s="428"/>
      <c r="T482" s="428"/>
      <c r="U482" s="448"/>
      <c r="V482" s="437"/>
    </row>
    <row r="483" spans="1:23" x14ac:dyDescent="0.35">
      <c r="A483" s="1390"/>
      <c r="B483" s="770">
        <v>8</v>
      </c>
      <c r="C483" s="118"/>
      <c r="D483" s="112"/>
      <c r="E483" s="112"/>
      <c r="F483" s="118"/>
      <c r="G483" s="445"/>
      <c r="H483" s="118"/>
      <c r="I483" s="428"/>
      <c r="J483" s="446"/>
      <c r="K483" s="446"/>
      <c r="L483" s="447"/>
      <c r="M483" s="428"/>
      <c r="N483" s="447"/>
      <c r="O483" s="139"/>
      <c r="P483" s="139"/>
      <c r="Q483" s="428"/>
      <c r="R483" s="428"/>
      <c r="S483" s="428"/>
      <c r="T483" s="428"/>
      <c r="U483" s="448"/>
      <c r="V483" s="437"/>
    </row>
    <row r="484" spans="1:23" x14ac:dyDescent="0.35">
      <c r="A484" s="1390"/>
      <c r="B484" s="770">
        <v>9</v>
      </c>
      <c r="C484" s="118"/>
      <c r="D484" s="112"/>
      <c r="E484" s="112"/>
      <c r="F484" s="118"/>
      <c r="G484" s="445"/>
      <c r="H484" s="118"/>
      <c r="I484" s="428"/>
      <c r="J484" s="446"/>
      <c r="K484" s="446"/>
      <c r="L484" s="447"/>
      <c r="M484" s="428"/>
      <c r="N484" s="447"/>
      <c r="O484" s="139"/>
      <c r="P484" s="139"/>
      <c r="Q484" s="428"/>
      <c r="R484" s="428"/>
      <c r="S484" s="428"/>
      <c r="T484" s="428"/>
      <c r="U484" s="448"/>
      <c r="V484" s="437"/>
    </row>
    <row r="485" spans="1:23" ht="15" thickBot="1" x14ac:dyDescent="0.4">
      <c r="A485" s="1391"/>
      <c r="B485" s="771">
        <v>10</v>
      </c>
      <c r="C485" s="132"/>
      <c r="D485" s="131"/>
      <c r="E485" s="131"/>
      <c r="F485" s="132"/>
      <c r="G485" s="449"/>
      <c r="H485" s="132"/>
      <c r="I485" s="450"/>
      <c r="J485" s="451"/>
      <c r="K485" s="451"/>
      <c r="L485" s="452"/>
      <c r="M485" s="450"/>
      <c r="N485" s="452"/>
      <c r="O485" s="140"/>
      <c r="P485" s="140"/>
      <c r="Q485" s="450"/>
      <c r="R485" s="450"/>
      <c r="S485" s="450"/>
      <c r="T485" s="450"/>
      <c r="U485" s="453"/>
      <c r="V485" s="437"/>
    </row>
    <row r="486" spans="1:23" ht="25" thickBot="1" x14ac:dyDescent="0.4">
      <c r="A486" s="564"/>
      <c r="C486" s="565"/>
      <c r="D486" s="566"/>
      <c r="E486" s="424" t="s">
        <v>331</v>
      </c>
      <c r="F486" s="425">
        <f>COUNTA(F476:F485)</f>
        <v>0</v>
      </c>
      <c r="G486" s="426">
        <f>COUNTA(G476:G485)</f>
        <v>0</v>
      </c>
      <c r="H486" s="565"/>
      <c r="I486" s="431"/>
      <c r="J486" s="567"/>
      <c r="K486" s="567"/>
      <c r="L486" s="568"/>
      <c r="M486" s="1354" t="s">
        <v>563</v>
      </c>
      <c r="N486" s="1355"/>
      <c r="O486" s="747">
        <f>SUM(O476:O485)</f>
        <v>0</v>
      </c>
      <c r="P486" s="748">
        <f>SUM(P476:P485)</f>
        <v>0</v>
      </c>
      <c r="Q486" s="431"/>
      <c r="S486" s="113"/>
      <c r="T486" s="117"/>
      <c r="U486" s="531"/>
      <c r="V486" s="455"/>
    </row>
    <row r="487" spans="1:23" ht="15" thickBot="1" x14ac:dyDescent="0.4">
      <c r="A487" s="456"/>
      <c r="B487" s="457"/>
      <c r="C487" s="407"/>
      <c r="D487" s="407"/>
      <c r="E487" s="407"/>
      <c r="F487" s="457"/>
      <c r="G487" s="407"/>
      <c r="H487" s="407"/>
      <c r="I487" s="457"/>
      <c r="J487" s="457"/>
      <c r="K487" s="457"/>
      <c r="L487" s="407"/>
      <c r="M487" s="407"/>
      <c r="N487" s="407"/>
      <c r="O487" s="407"/>
      <c r="P487" s="407"/>
      <c r="Q487" s="407"/>
      <c r="R487" s="407"/>
      <c r="S487" s="407"/>
      <c r="T487" s="458"/>
      <c r="U487" s="407"/>
      <c r="V487" s="459"/>
    </row>
    <row r="488" spans="1:23" ht="15" thickBot="1" x14ac:dyDescent="0.4">
      <c r="A488" s="432"/>
      <c r="B488" s="433"/>
      <c r="C488" s="434"/>
      <c r="D488" s="434"/>
      <c r="E488" s="434"/>
      <c r="F488" s="433"/>
      <c r="G488" s="434"/>
      <c r="H488" s="434"/>
      <c r="I488" s="433"/>
      <c r="J488" s="433"/>
      <c r="K488" s="433"/>
      <c r="L488" s="434"/>
      <c r="M488" s="434"/>
      <c r="N488" s="434"/>
      <c r="O488" s="434"/>
      <c r="P488" s="434"/>
      <c r="Q488" s="434"/>
      <c r="R488" s="434"/>
      <c r="S488" s="434"/>
      <c r="T488" s="434"/>
      <c r="U488" s="434"/>
      <c r="V488" s="435"/>
    </row>
    <row r="489" spans="1:23" ht="36" customHeight="1" thickBot="1" x14ac:dyDescent="0.4">
      <c r="A489" s="761" t="s">
        <v>9</v>
      </c>
      <c r="B489" s="1317" t="s">
        <v>687</v>
      </c>
      <c r="C489" s="1318"/>
      <c r="E489" s="1387" t="s">
        <v>294</v>
      </c>
      <c r="F489" s="1388"/>
      <c r="G489" s="1315">
        <f>VLOOKUP(B489,'EXTRAUrbano.Piano inv. forn '!$D$91:$AB$126,3,FALSE)</f>
        <v>0</v>
      </c>
      <c r="H489" s="1316"/>
      <c r="I489" s="104"/>
      <c r="J489" s="1387" t="s">
        <v>295</v>
      </c>
      <c r="K489" s="1389"/>
      <c r="L489" s="1388"/>
      <c r="M489" s="1315">
        <f>VLOOKUP(B489,'EXTRAUrbano.Piano inv. forn '!$D$91:$AB$126,4,FALSE)</f>
        <v>0</v>
      </c>
      <c r="N489" s="1316"/>
      <c r="P489" s="772" t="s">
        <v>296</v>
      </c>
      <c r="Q489" s="436"/>
      <c r="S489" s="774" t="s">
        <v>297</v>
      </c>
      <c r="T489" s="1171"/>
      <c r="U489" s="1173"/>
      <c r="V489" s="437"/>
    </row>
    <row r="490" spans="1:23" ht="13.5" customHeight="1" thickBot="1" x14ac:dyDescent="0.4">
      <c r="A490" s="133"/>
      <c r="B490" s="114"/>
      <c r="C490" s="114"/>
      <c r="E490" s="115"/>
      <c r="F490" s="115"/>
      <c r="G490" s="116"/>
      <c r="H490" s="116"/>
      <c r="I490" s="104"/>
      <c r="J490" s="115"/>
      <c r="K490" s="115"/>
      <c r="L490" s="115"/>
      <c r="M490" s="116"/>
      <c r="N490" s="116"/>
      <c r="P490" s="117"/>
      <c r="S490" s="113"/>
      <c r="T490" s="431"/>
      <c r="V490" s="134"/>
      <c r="W490" s="431"/>
    </row>
    <row r="491" spans="1:23" ht="33.75" customHeight="1" thickBot="1" x14ac:dyDescent="0.4">
      <c r="A491" s="1381" t="s">
        <v>298</v>
      </c>
      <c r="B491" s="1382"/>
      <c r="C491" s="1382"/>
      <c r="D491" s="1383"/>
      <c r="E491" s="1346">
        <f>VLOOKUP(B489,'EXTRAUrbano.Piano inv. forn '!$D$91:$AB$126,17,FALSE)</f>
        <v>0</v>
      </c>
      <c r="F491" s="1347"/>
      <c r="G491" s="1347"/>
      <c r="H491" s="1348"/>
      <c r="I491" s="104"/>
      <c r="J491" s="1381" t="s">
        <v>53</v>
      </c>
      <c r="K491" s="1384"/>
      <c r="L491" s="1382"/>
      <c r="M491" s="1346">
        <f>VLOOKUP(B489,'EXTRAUrbano.Piano inv. forn '!$D$91:$AB$126,19,FALSE)</f>
        <v>0</v>
      </c>
      <c r="N491" s="1348"/>
      <c r="O491" s="130"/>
      <c r="P491" s="773" t="s">
        <v>299</v>
      </c>
      <c r="Q491" s="135">
        <f>M491+E491</f>
        <v>0</v>
      </c>
      <c r="S491" s="774" t="s">
        <v>300</v>
      </c>
      <c r="T491" s="1171"/>
      <c r="U491" s="1173"/>
      <c r="V491" s="134"/>
      <c r="W491" s="431"/>
    </row>
    <row r="492" spans="1:23" ht="33.75" customHeight="1" thickBot="1" x14ac:dyDescent="0.4">
      <c r="A492" s="136"/>
      <c r="B492" s="137"/>
      <c r="C492" s="137"/>
      <c r="D492" s="137"/>
      <c r="E492" s="138"/>
      <c r="F492" s="138"/>
      <c r="G492" s="138"/>
      <c r="H492" s="138"/>
      <c r="I492" s="104"/>
      <c r="J492" s="115"/>
      <c r="K492" s="115"/>
      <c r="L492" s="115"/>
      <c r="M492" s="138"/>
      <c r="N492" s="138"/>
      <c r="O492" s="130"/>
      <c r="P492" s="113"/>
      <c r="Q492" s="130"/>
      <c r="S492" s="113"/>
      <c r="T492" s="114"/>
      <c r="U492" s="114"/>
      <c r="V492" s="134"/>
      <c r="W492" s="431"/>
    </row>
    <row r="493" spans="1:23" s="166" customFormat="1" ht="72" customHeight="1" x14ac:dyDescent="0.35">
      <c r="A493" s="1369" t="s">
        <v>301</v>
      </c>
      <c r="B493" s="1371" t="s">
        <v>302</v>
      </c>
      <c r="C493" s="1371" t="s">
        <v>303</v>
      </c>
      <c r="D493" s="764" t="s">
        <v>304</v>
      </c>
      <c r="E493" s="762" t="s">
        <v>305</v>
      </c>
      <c r="F493" s="764" t="s">
        <v>306</v>
      </c>
      <c r="G493" s="764" t="s">
        <v>307</v>
      </c>
      <c r="H493" s="765" t="s">
        <v>268</v>
      </c>
      <c r="I493" s="765" t="s">
        <v>308</v>
      </c>
      <c r="J493" s="765" t="s">
        <v>309</v>
      </c>
      <c r="K493" s="765" t="s">
        <v>818</v>
      </c>
      <c r="L493" s="765" t="s">
        <v>310</v>
      </c>
      <c r="M493" s="765" t="s">
        <v>311</v>
      </c>
      <c r="N493" s="765" t="s">
        <v>312</v>
      </c>
      <c r="O493" s="765" t="s">
        <v>313</v>
      </c>
      <c r="P493" s="765" t="s">
        <v>314</v>
      </c>
      <c r="Q493" s="765" t="s">
        <v>315</v>
      </c>
      <c r="R493" s="765" t="s">
        <v>316</v>
      </c>
      <c r="S493" s="765" t="s">
        <v>317</v>
      </c>
      <c r="T493" s="765" t="s">
        <v>819</v>
      </c>
      <c r="U493" s="766" t="s">
        <v>319</v>
      </c>
      <c r="V493" s="438"/>
    </row>
    <row r="494" spans="1:23" s="166" customFormat="1" ht="36.5" thickBot="1" x14ac:dyDescent="0.4">
      <c r="A494" s="1385"/>
      <c r="B494" s="1386"/>
      <c r="C494" s="1386"/>
      <c r="D494" s="763" t="s">
        <v>320</v>
      </c>
      <c r="E494" s="763" t="s">
        <v>333</v>
      </c>
      <c r="F494" s="763" t="s">
        <v>322</v>
      </c>
      <c r="G494" s="763" t="s">
        <v>322</v>
      </c>
      <c r="H494" s="763" t="s">
        <v>824</v>
      </c>
      <c r="I494" s="763" t="s">
        <v>334</v>
      </c>
      <c r="J494" s="763" t="s">
        <v>323</v>
      </c>
      <c r="K494" s="763" t="s">
        <v>324</v>
      </c>
      <c r="L494" s="763" t="s">
        <v>324</v>
      </c>
      <c r="M494" s="763" t="s">
        <v>325</v>
      </c>
      <c r="N494" s="763" t="s">
        <v>324</v>
      </c>
      <c r="O494" s="763" t="s">
        <v>326</v>
      </c>
      <c r="P494" s="763" t="s">
        <v>820</v>
      </c>
      <c r="Q494" s="763" t="s">
        <v>327</v>
      </c>
      <c r="R494" s="763" t="s">
        <v>328</v>
      </c>
      <c r="S494" s="763" t="s">
        <v>329</v>
      </c>
      <c r="T494" s="763" t="s">
        <v>329</v>
      </c>
      <c r="U494" s="768"/>
      <c r="V494" s="438"/>
    </row>
    <row r="495" spans="1:23" ht="15" customHeight="1" x14ac:dyDescent="0.35">
      <c r="A495" s="1390" t="str">
        <f>B489</f>
        <v>Extra-urb.ibr_m.4</v>
      </c>
      <c r="B495" s="769">
        <v>1</v>
      </c>
      <c r="C495" s="185"/>
      <c r="D495" s="119"/>
      <c r="E495" s="119"/>
      <c r="F495" s="185"/>
      <c r="G495" s="440"/>
      <c r="H495" s="120"/>
      <c r="I495" s="441"/>
      <c r="J495" s="442"/>
      <c r="K495" s="442"/>
      <c r="L495" s="443"/>
      <c r="M495" s="441"/>
      <c r="N495" s="443"/>
      <c r="O495" s="148"/>
      <c r="P495" s="148"/>
      <c r="Q495" s="441"/>
      <c r="R495" s="441"/>
      <c r="S495" s="441"/>
      <c r="T495" s="441"/>
      <c r="U495" s="444"/>
      <c r="V495" s="437"/>
    </row>
    <row r="496" spans="1:23" x14ac:dyDescent="0.35">
      <c r="A496" s="1390"/>
      <c r="B496" s="770">
        <v>2</v>
      </c>
      <c r="C496" s="118"/>
      <c r="D496" s="112"/>
      <c r="E496" s="112"/>
      <c r="F496" s="118"/>
      <c r="G496" s="445"/>
      <c r="H496" s="118"/>
      <c r="I496" s="428"/>
      <c r="J496" s="446"/>
      <c r="K496" s="446"/>
      <c r="L496" s="447"/>
      <c r="M496" s="428"/>
      <c r="N496" s="447"/>
      <c r="O496" s="139"/>
      <c r="P496" s="139"/>
      <c r="Q496" s="428"/>
      <c r="R496" s="428" t="s">
        <v>330</v>
      </c>
      <c r="S496" s="428"/>
      <c r="T496" s="428"/>
      <c r="U496" s="448"/>
      <c r="V496" s="437"/>
    </row>
    <row r="497" spans="1:23" x14ac:dyDescent="0.35">
      <c r="A497" s="1390"/>
      <c r="B497" s="770">
        <v>3</v>
      </c>
      <c r="C497" s="118"/>
      <c r="D497" s="112"/>
      <c r="E497" s="112"/>
      <c r="F497" s="118"/>
      <c r="G497" s="445"/>
      <c r="H497" s="118"/>
      <c r="I497" s="428"/>
      <c r="J497" s="446"/>
      <c r="K497" s="446"/>
      <c r="L497" s="447"/>
      <c r="M497" s="428"/>
      <c r="N497" s="447"/>
      <c r="O497" s="139"/>
      <c r="P497" s="139"/>
      <c r="Q497" s="428"/>
      <c r="R497" s="428"/>
      <c r="S497" s="428"/>
      <c r="T497" s="428"/>
      <c r="U497" s="448"/>
      <c r="V497" s="437"/>
    </row>
    <row r="498" spans="1:23" x14ac:dyDescent="0.35">
      <c r="A498" s="1390"/>
      <c r="B498" s="770">
        <v>4</v>
      </c>
      <c r="C498" s="118"/>
      <c r="D498" s="112"/>
      <c r="E498" s="112"/>
      <c r="F498" s="118"/>
      <c r="G498" s="445"/>
      <c r="H498" s="118"/>
      <c r="I498" s="428"/>
      <c r="J498" s="446"/>
      <c r="K498" s="446"/>
      <c r="L498" s="447"/>
      <c r="M498" s="428"/>
      <c r="N498" s="447"/>
      <c r="O498" s="139"/>
      <c r="P498" s="139"/>
      <c r="Q498" s="428"/>
      <c r="R498" s="428"/>
      <c r="S498" s="428"/>
      <c r="T498" s="428"/>
      <c r="U498" s="448"/>
      <c r="V498" s="437"/>
    </row>
    <row r="499" spans="1:23" x14ac:dyDescent="0.35">
      <c r="A499" s="1390"/>
      <c r="B499" s="770">
        <v>5</v>
      </c>
      <c r="C499" s="118"/>
      <c r="D499" s="112"/>
      <c r="E499" s="112"/>
      <c r="F499" s="118"/>
      <c r="G499" s="445"/>
      <c r="H499" s="118"/>
      <c r="I499" s="428"/>
      <c r="J499" s="446"/>
      <c r="K499" s="446"/>
      <c r="L499" s="447"/>
      <c r="M499" s="428"/>
      <c r="N499" s="447"/>
      <c r="O499" s="139"/>
      <c r="P499" s="139"/>
      <c r="Q499" s="428"/>
      <c r="R499" s="428"/>
      <c r="S499" s="428"/>
      <c r="T499" s="428"/>
      <c r="U499" s="448"/>
      <c r="V499" s="437"/>
    </row>
    <row r="500" spans="1:23" x14ac:dyDescent="0.35">
      <c r="A500" s="1390"/>
      <c r="B500" s="770">
        <v>6</v>
      </c>
      <c r="C500" s="118"/>
      <c r="D500" s="112"/>
      <c r="E500" s="112"/>
      <c r="F500" s="118"/>
      <c r="G500" s="445"/>
      <c r="H500" s="118"/>
      <c r="I500" s="428"/>
      <c r="J500" s="446"/>
      <c r="K500" s="446"/>
      <c r="L500" s="447"/>
      <c r="M500" s="428"/>
      <c r="N500" s="447"/>
      <c r="O500" s="139"/>
      <c r="P500" s="139"/>
      <c r="Q500" s="428"/>
      <c r="R500" s="428"/>
      <c r="S500" s="428"/>
      <c r="T500" s="428"/>
      <c r="U500" s="448"/>
      <c r="V500" s="437"/>
    </row>
    <row r="501" spans="1:23" x14ac:dyDescent="0.35">
      <c r="A501" s="1390"/>
      <c r="B501" s="770">
        <v>7</v>
      </c>
      <c r="C501" s="118"/>
      <c r="D501" s="112"/>
      <c r="E501" s="112"/>
      <c r="F501" s="118"/>
      <c r="G501" s="445"/>
      <c r="H501" s="118"/>
      <c r="I501" s="428"/>
      <c r="J501" s="446"/>
      <c r="K501" s="446"/>
      <c r="L501" s="447"/>
      <c r="M501" s="428"/>
      <c r="N501" s="447"/>
      <c r="O501" s="139"/>
      <c r="P501" s="139"/>
      <c r="Q501" s="428"/>
      <c r="R501" s="428"/>
      <c r="S501" s="428"/>
      <c r="T501" s="428"/>
      <c r="U501" s="448"/>
      <c r="V501" s="437"/>
    </row>
    <row r="502" spans="1:23" x14ac:dyDescent="0.35">
      <c r="A502" s="1390"/>
      <c r="B502" s="770">
        <v>8</v>
      </c>
      <c r="C502" s="118"/>
      <c r="D502" s="112"/>
      <c r="E502" s="112"/>
      <c r="F502" s="118"/>
      <c r="G502" s="445"/>
      <c r="H502" s="118"/>
      <c r="I502" s="428"/>
      <c r="J502" s="446"/>
      <c r="K502" s="446"/>
      <c r="L502" s="447"/>
      <c r="M502" s="428"/>
      <c r="N502" s="447"/>
      <c r="O502" s="139"/>
      <c r="P502" s="139"/>
      <c r="Q502" s="428"/>
      <c r="R502" s="428"/>
      <c r="S502" s="428"/>
      <c r="T502" s="428"/>
      <c r="U502" s="448"/>
      <c r="V502" s="437"/>
    </row>
    <row r="503" spans="1:23" x14ac:dyDescent="0.35">
      <c r="A503" s="1390"/>
      <c r="B503" s="770">
        <v>9</v>
      </c>
      <c r="C503" s="118"/>
      <c r="D503" s="112"/>
      <c r="E503" s="112"/>
      <c r="F503" s="118"/>
      <c r="G503" s="445"/>
      <c r="H503" s="118"/>
      <c r="I503" s="428"/>
      <c r="J503" s="446"/>
      <c r="K503" s="446"/>
      <c r="L503" s="447"/>
      <c r="M503" s="428"/>
      <c r="N503" s="447"/>
      <c r="O503" s="139"/>
      <c r="P503" s="139"/>
      <c r="Q503" s="428"/>
      <c r="R503" s="428"/>
      <c r="S503" s="428"/>
      <c r="T503" s="428"/>
      <c r="U503" s="448"/>
      <c r="V503" s="437"/>
    </row>
    <row r="504" spans="1:23" ht="15" thickBot="1" x14ac:dyDescent="0.4">
      <c r="A504" s="1391"/>
      <c r="B504" s="771">
        <v>10</v>
      </c>
      <c r="C504" s="132"/>
      <c r="D504" s="131"/>
      <c r="E504" s="131"/>
      <c r="F504" s="132"/>
      <c r="G504" s="449"/>
      <c r="H504" s="132"/>
      <c r="I504" s="450"/>
      <c r="J504" s="451"/>
      <c r="K504" s="451"/>
      <c r="L504" s="452"/>
      <c r="M504" s="450"/>
      <c r="N504" s="452"/>
      <c r="O504" s="140"/>
      <c r="P504" s="140"/>
      <c r="Q504" s="450"/>
      <c r="R504" s="450"/>
      <c r="S504" s="450"/>
      <c r="T504" s="450"/>
      <c r="U504" s="453"/>
      <c r="V504" s="437"/>
    </row>
    <row r="505" spans="1:23" ht="25" thickBot="1" x14ac:dyDescent="0.4">
      <c r="A505" s="564"/>
      <c r="C505" s="565"/>
      <c r="D505" s="566"/>
      <c r="E505" s="424" t="s">
        <v>331</v>
      </c>
      <c r="F505" s="425">
        <f>COUNTA(F495:F504)</f>
        <v>0</v>
      </c>
      <c r="G505" s="426">
        <f>COUNTA(G495:G504)</f>
        <v>0</v>
      </c>
      <c r="H505" s="565"/>
      <c r="I505" s="431"/>
      <c r="J505" s="567"/>
      <c r="K505" s="567"/>
      <c r="L505" s="568"/>
      <c r="M505" s="1354" t="s">
        <v>563</v>
      </c>
      <c r="N505" s="1355"/>
      <c r="O505" s="747">
        <f>SUM(O495:O504)</f>
        <v>0</v>
      </c>
      <c r="P505" s="748">
        <f>SUM(P495:P504)</f>
        <v>0</v>
      </c>
      <c r="Q505" s="431"/>
      <c r="S505" s="113"/>
      <c r="T505" s="117"/>
      <c r="U505" s="531"/>
      <c r="V505" s="455"/>
    </row>
    <row r="506" spans="1:23" ht="15" thickBot="1" x14ac:dyDescent="0.4">
      <c r="A506" s="456"/>
      <c r="B506" s="457"/>
      <c r="C506" s="407"/>
      <c r="D506" s="407"/>
      <c r="E506" s="407"/>
      <c r="F506" s="457"/>
      <c r="G506" s="407"/>
      <c r="H506" s="407"/>
      <c r="I506" s="457"/>
      <c r="J506" s="457"/>
      <c r="K506" s="457"/>
      <c r="L506" s="407"/>
      <c r="M506" s="407"/>
      <c r="N506" s="407"/>
      <c r="O506" s="407"/>
      <c r="P506" s="407"/>
      <c r="Q506" s="407"/>
      <c r="R506" s="407"/>
      <c r="S506" s="407"/>
      <c r="T506" s="458"/>
      <c r="U506" s="407"/>
      <c r="V506" s="459"/>
    </row>
    <row r="507" spans="1:23" ht="15" thickBot="1" x14ac:dyDescent="0.4">
      <c r="A507" s="432"/>
      <c r="B507" s="433"/>
      <c r="C507" s="434"/>
      <c r="D507" s="434"/>
      <c r="E507" s="434"/>
      <c r="F507" s="433"/>
      <c r="G507" s="434"/>
      <c r="H507" s="434"/>
      <c r="I507" s="433"/>
      <c r="J507" s="433"/>
      <c r="K507" s="433"/>
      <c r="L507" s="434"/>
      <c r="M507" s="434"/>
      <c r="N507" s="434"/>
      <c r="O507" s="434"/>
      <c r="P507" s="434"/>
      <c r="Q507" s="434"/>
      <c r="R507" s="434"/>
      <c r="S507" s="434"/>
      <c r="T507" s="434"/>
      <c r="U507" s="434"/>
      <c r="V507" s="435"/>
    </row>
    <row r="508" spans="1:23" ht="36" customHeight="1" thickBot="1" x14ac:dyDescent="0.4">
      <c r="A508" s="761" t="s">
        <v>9</v>
      </c>
      <c r="B508" s="1317" t="s">
        <v>687</v>
      </c>
      <c r="C508" s="1318"/>
      <c r="E508" s="1387" t="s">
        <v>294</v>
      </c>
      <c r="F508" s="1388"/>
      <c r="G508" s="1315">
        <f>VLOOKUP(B508,'EXTRAUrbano.Piano inv. forn '!$D$91:$AB$126,3,FALSE)</f>
        <v>0</v>
      </c>
      <c r="H508" s="1316"/>
      <c r="I508" s="104"/>
      <c r="J508" s="1387" t="s">
        <v>295</v>
      </c>
      <c r="K508" s="1389"/>
      <c r="L508" s="1388"/>
      <c r="M508" s="1315">
        <f>VLOOKUP(B508,'EXTRAUrbano.Piano inv. forn '!$D$91:$AB$126,4,FALSE)</f>
        <v>0</v>
      </c>
      <c r="N508" s="1316"/>
      <c r="P508" s="772" t="s">
        <v>296</v>
      </c>
      <c r="Q508" s="436"/>
      <c r="S508" s="774" t="s">
        <v>297</v>
      </c>
      <c r="T508" s="1171"/>
      <c r="U508" s="1173"/>
      <c r="V508" s="437"/>
    </row>
    <row r="509" spans="1:23" ht="13.5" customHeight="1" thickBot="1" x14ac:dyDescent="0.4">
      <c r="A509" s="133"/>
      <c r="B509" s="114"/>
      <c r="C509" s="114"/>
      <c r="E509" s="115"/>
      <c r="F509" s="115"/>
      <c r="G509" s="116"/>
      <c r="H509" s="116"/>
      <c r="I509" s="104"/>
      <c r="J509" s="115"/>
      <c r="K509" s="115"/>
      <c r="L509" s="115"/>
      <c r="M509" s="116"/>
      <c r="N509" s="116"/>
      <c r="P509" s="117"/>
      <c r="S509" s="113"/>
      <c r="T509" s="431"/>
      <c r="V509" s="134"/>
      <c r="W509" s="431"/>
    </row>
    <row r="510" spans="1:23" ht="33.75" customHeight="1" thickBot="1" x14ac:dyDescent="0.4">
      <c r="A510" s="1381" t="s">
        <v>298</v>
      </c>
      <c r="B510" s="1382"/>
      <c r="C510" s="1382"/>
      <c r="D510" s="1383"/>
      <c r="E510" s="1346">
        <f>VLOOKUP(B508,'EXTRAUrbano.Piano inv. forn '!$D$91:$AB$126,17,FALSE)</f>
        <v>0</v>
      </c>
      <c r="F510" s="1347"/>
      <c r="G510" s="1347"/>
      <c r="H510" s="1348"/>
      <c r="I510" s="104"/>
      <c r="J510" s="1381" t="s">
        <v>53</v>
      </c>
      <c r="K510" s="1384"/>
      <c r="L510" s="1382"/>
      <c r="M510" s="1346">
        <f>VLOOKUP(B508,'EXTRAUrbano.Piano inv. forn '!$D$91:$AB$126,19,FALSE)</f>
        <v>0</v>
      </c>
      <c r="N510" s="1348"/>
      <c r="O510" s="130"/>
      <c r="P510" s="773" t="s">
        <v>299</v>
      </c>
      <c r="Q510" s="135">
        <f>M510+E510</f>
        <v>0</v>
      </c>
      <c r="S510" s="774" t="s">
        <v>300</v>
      </c>
      <c r="T510" s="1171"/>
      <c r="U510" s="1173"/>
      <c r="V510" s="134"/>
      <c r="W510" s="431"/>
    </row>
    <row r="511" spans="1:23" ht="33.75" customHeight="1" thickBot="1" x14ac:dyDescent="0.4">
      <c r="A511" s="136"/>
      <c r="B511" s="137"/>
      <c r="C511" s="137"/>
      <c r="D511" s="137"/>
      <c r="E511" s="138"/>
      <c r="F511" s="138"/>
      <c r="G511" s="138"/>
      <c r="H511" s="138"/>
      <c r="I511" s="104"/>
      <c r="J511" s="115"/>
      <c r="K511" s="115"/>
      <c r="L511" s="115"/>
      <c r="M511" s="138"/>
      <c r="N511" s="138"/>
      <c r="O511" s="130"/>
      <c r="P511" s="113"/>
      <c r="Q511" s="130"/>
      <c r="S511" s="113"/>
      <c r="T511" s="114"/>
      <c r="U511" s="114"/>
      <c r="V511" s="134"/>
      <c r="W511" s="431"/>
    </row>
    <row r="512" spans="1:23" s="166" customFormat="1" ht="72" customHeight="1" x14ac:dyDescent="0.35">
      <c r="A512" s="1369" t="s">
        <v>301</v>
      </c>
      <c r="B512" s="1371" t="s">
        <v>302</v>
      </c>
      <c r="C512" s="1371" t="s">
        <v>303</v>
      </c>
      <c r="D512" s="764" t="s">
        <v>304</v>
      </c>
      <c r="E512" s="762" t="s">
        <v>305</v>
      </c>
      <c r="F512" s="764" t="s">
        <v>306</v>
      </c>
      <c r="G512" s="764" t="s">
        <v>307</v>
      </c>
      <c r="H512" s="765" t="s">
        <v>268</v>
      </c>
      <c r="I512" s="765" t="s">
        <v>308</v>
      </c>
      <c r="J512" s="765" t="s">
        <v>309</v>
      </c>
      <c r="K512" s="765" t="s">
        <v>818</v>
      </c>
      <c r="L512" s="765" t="s">
        <v>310</v>
      </c>
      <c r="M512" s="765" t="s">
        <v>311</v>
      </c>
      <c r="N512" s="765" t="s">
        <v>312</v>
      </c>
      <c r="O512" s="765" t="s">
        <v>313</v>
      </c>
      <c r="P512" s="765" t="s">
        <v>314</v>
      </c>
      <c r="Q512" s="765" t="s">
        <v>315</v>
      </c>
      <c r="R512" s="765" t="s">
        <v>316</v>
      </c>
      <c r="S512" s="765" t="s">
        <v>317</v>
      </c>
      <c r="T512" s="765" t="s">
        <v>819</v>
      </c>
      <c r="U512" s="766" t="s">
        <v>319</v>
      </c>
      <c r="V512" s="438"/>
    </row>
    <row r="513" spans="1:23" s="166" customFormat="1" ht="36.5" thickBot="1" x14ac:dyDescent="0.4">
      <c r="A513" s="1385"/>
      <c r="B513" s="1386"/>
      <c r="C513" s="1386"/>
      <c r="D513" s="763" t="s">
        <v>320</v>
      </c>
      <c r="E513" s="763" t="s">
        <v>333</v>
      </c>
      <c r="F513" s="763" t="s">
        <v>322</v>
      </c>
      <c r="G513" s="763" t="s">
        <v>322</v>
      </c>
      <c r="H513" s="763" t="s">
        <v>824</v>
      </c>
      <c r="I513" s="763" t="s">
        <v>334</v>
      </c>
      <c r="J513" s="763" t="s">
        <v>323</v>
      </c>
      <c r="K513" s="763" t="s">
        <v>324</v>
      </c>
      <c r="L513" s="763" t="s">
        <v>324</v>
      </c>
      <c r="M513" s="763" t="s">
        <v>325</v>
      </c>
      <c r="N513" s="763" t="s">
        <v>324</v>
      </c>
      <c r="O513" s="763" t="s">
        <v>326</v>
      </c>
      <c r="P513" s="763" t="s">
        <v>820</v>
      </c>
      <c r="Q513" s="763" t="s">
        <v>327</v>
      </c>
      <c r="R513" s="763" t="s">
        <v>328</v>
      </c>
      <c r="S513" s="763" t="s">
        <v>329</v>
      </c>
      <c r="T513" s="763" t="s">
        <v>329</v>
      </c>
      <c r="U513" s="768"/>
      <c r="V513" s="438"/>
    </row>
    <row r="514" spans="1:23" ht="15" customHeight="1" x14ac:dyDescent="0.35">
      <c r="A514" s="1390" t="str">
        <f>B508</f>
        <v>Extra-urb.ibr_m.4</v>
      </c>
      <c r="B514" s="769">
        <v>1</v>
      </c>
      <c r="C514" s="185"/>
      <c r="D514" s="119"/>
      <c r="E514" s="119"/>
      <c r="F514" s="185"/>
      <c r="G514" s="440"/>
      <c r="H514" s="120"/>
      <c r="I514" s="441"/>
      <c r="J514" s="442"/>
      <c r="K514" s="442"/>
      <c r="L514" s="443"/>
      <c r="M514" s="441"/>
      <c r="N514" s="443"/>
      <c r="O514" s="148"/>
      <c r="P514" s="148"/>
      <c r="Q514" s="441"/>
      <c r="R514" s="441"/>
      <c r="S514" s="441"/>
      <c r="T514" s="441"/>
      <c r="U514" s="444"/>
      <c r="V514" s="437"/>
    </row>
    <row r="515" spans="1:23" x14ac:dyDescent="0.35">
      <c r="A515" s="1390"/>
      <c r="B515" s="770">
        <v>2</v>
      </c>
      <c r="C515" s="118"/>
      <c r="D515" s="112"/>
      <c r="E515" s="112"/>
      <c r="F515" s="118"/>
      <c r="G515" s="445"/>
      <c r="H515" s="118"/>
      <c r="I515" s="428"/>
      <c r="J515" s="446"/>
      <c r="K515" s="446"/>
      <c r="L515" s="447"/>
      <c r="M515" s="428"/>
      <c r="N515" s="447"/>
      <c r="O515" s="139"/>
      <c r="P515" s="139"/>
      <c r="Q515" s="428"/>
      <c r="R515" s="428" t="s">
        <v>330</v>
      </c>
      <c r="S515" s="428"/>
      <c r="T515" s="428"/>
      <c r="U515" s="448"/>
      <c r="V515" s="437"/>
    </row>
    <row r="516" spans="1:23" x14ac:dyDescent="0.35">
      <c r="A516" s="1390"/>
      <c r="B516" s="770">
        <v>3</v>
      </c>
      <c r="C516" s="118"/>
      <c r="D516" s="112"/>
      <c r="E516" s="112"/>
      <c r="F516" s="118"/>
      <c r="G516" s="445"/>
      <c r="H516" s="118"/>
      <c r="I516" s="428"/>
      <c r="J516" s="446"/>
      <c r="K516" s="446"/>
      <c r="L516" s="447"/>
      <c r="M516" s="428"/>
      <c r="N516" s="447"/>
      <c r="O516" s="139"/>
      <c r="P516" s="139"/>
      <c r="Q516" s="428"/>
      <c r="R516" s="428"/>
      <c r="S516" s="428"/>
      <c r="T516" s="428"/>
      <c r="U516" s="448"/>
      <c r="V516" s="437"/>
    </row>
    <row r="517" spans="1:23" x14ac:dyDescent="0.35">
      <c r="A517" s="1390"/>
      <c r="B517" s="770">
        <v>4</v>
      </c>
      <c r="C517" s="118"/>
      <c r="D517" s="112"/>
      <c r="E517" s="112"/>
      <c r="F517" s="118"/>
      <c r="G517" s="445"/>
      <c r="H517" s="118"/>
      <c r="I517" s="428"/>
      <c r="J517" s="446"/>
      <c r="K517" s="446"/>
      <c r="L517" s="447"/>
      <c r="M517" s="428"/>
      <c r="N517" s="447"/>
      <c r="O517" s="139"/>
      <c r="P517" s="139"/>
      <c r="Q517" s="428"/>
      <c r="R517" s="428"/>
      <c r="S517" s="428"/>
      <c r="T517" s="428"/>
      <c r="U517" s="448"/>
      <c r="V517" s="437"/>
    </row>
    <row r="518" spans="1:23" x14ac:dyDescent="0.35">
      <c r="A518" s="1390"/>
      <c r="B518" s="770">
        <v>5</v>
      </c>
      <c r="C518" s="118"/>
      <c r="D518" s="112"/>
      <c r="E518" s="112"/>
      <c r="F518" s="118"/>
      <c r="G518" s="445"/>
      <c r="H518" s="118"/>
      <c r="I518" s="428"/>
      <c r="J518" s="446"/>
      <c r="K518" s="446"/>
      <c r="L518" s="447"/>
      <c r="M518" s="428"/>
      <c r="N518" s="447"/>
      <c r="O518" s="139"/>
      <c r="P518" s="139"/>
      <c r="Q518" s="428"/>
      <c r="R518" s="428"/>
      <c r="S518" s="428"/>
      <c r="T518" s="428"/>
      <c r="U518" s="448"/>
      <c r="V518" s="437"/>
    </row>
    <row r="519" spans="1:23" x14ac:dyDescent="0.35">
      <c r="A519" s="1390"/>
      <c r="B519" s="770">
        <v>6</v>
      </c>
      <c r="C519" s="118"/>
      <c r="D519" s="112"/>
      <c r="E519" s="112"/>
      <c r="F519" s="118"/>
      <c r="G519" s="445"/>
      <c r="H519" s="118"/>
      <c r="I519" s="428"/>
      <c r="J519" s="446"/>
      <c r="K519" s="446"/>
      <c r="L519" s="447"/>
      <c r="M519" s="428"/>
      <c r="N519" s="447"/>
      <c r="O519" s="139"/>
      <c r="P519" s="139"/>
      <c r="Q519" s="428"/>
      <c r="R519" s="428"/>
      <c r="S519" s="428"/>
      <c r="T519" s="428"/>
      <c r="U519" s="448"/>
      <c r="V519" s="437"/>
    </row>
    <row r="520" spans="1:23" x14ac:dyDescent="0.35">
      <c r="A520" s="1390"/>
      <c r="B520" s="770">
        <v>7</v>
      </c>
      <c r="C520" s="118"/>
      <c r="D520" s="112"/>
      <c r="E520" s="112"/>
      <c r="F520" s="118"/>
      <c r="G520" s="445"/>
      <c r="H520" s="118"/>
      <c r="I520" s="428"/>
      <c r="J520" s="446"/>
      <c r="K520" s="446"/>
      <c r="L520" s="447"/>
      <c r="M520" s="428"/>
      <c r="N520" s="447"/>
      <c r="O520" s="139"/>
      <c r="P520" s="139"/>
      <c r="Q520" s="428"/>
      <c r="R520" s="428"/>
      <c r="S520" s="428"/>
      <c r="T520" s="428"/>
      <c r="U520" s="448"/>
      <c r="V520" s="437"/>
    </row>
    <row r="521" spans="1:23" x14ac:dyDescent="0.35">
      <c r="A521" s="1390"/>
      <c r="B521" s="770">
        <v>8</v>
      </c>
      <c r="C521" s="118"/>
      <c r="D521" s="112"/>
      <c r="E521" s="112"/>
      <c r="F521" s="118"/>
      <c r="G521" s="445"/>
      <c r="H521" s="118"/>
      <c r="I521" s="428"/>
      <c r="J521" s="446"/>
      <c r="K521" s="446"/>
      <c r="L521" s="447"/>
      <c r="M521" s="428"/>
      <c r="N521" s="447"/>
      <c r="O521" s="139"/>
      <c r="P521" s="139"/>
      <c r="Q521" s="428"/>
      <c r="R521" s="428"/>
      <c r="S521" s="428"/>
      <c r="T521" s="428"/>
      <c r="U521" s="448"/>
      <c r="V521" s="437"/>
    </row>
    <row r="522" spans="1:23" x14ac:dyDescent="0.35">
      <c r="A522" s="1390"/>
      <c r="B522" s="770">
        <v>9</v>
      </c>
      <c r="C522" s="118"/>
      <c r="D522" s="112"/>
      <c r="E522" s="112"/>
      <c r="F522" s="118"/>
      <c r="G522" s="445"/>
      <c r="H522" s="118"/>
      <c r="I522" s="428"/>
      <c r="J522" s="446"/>
      <c r="K522" s="446"/>
      <c r="L522" s="447"/>
      <c r="M522" s="428"/>
      <c r="N522" s="447"/>
      <c r="O522" s="139"/>
      <c r="P522" s="139"/>
      <c r="Q522" s="428"/>
      <c r="R522" s="428"/>
      <c r="S522" s="428"/>
      <c r="T522" s="428"/>
      <c r="U522" s="448"/>
      <c r="V522" s="437"/>
    </row>
    <row r="523" spans="1:23" ht="15" thickBot="1" x14ac:dyDescent="0.4">
      <c r="A523" s="1391"/>
      <c r="B523" s="771">
        <v>10</v>
      </c>
      <c r="C523" s="132"/>
      <c r="D523" s="131"/>
      <c r="E523" s="131"/>
      <c r="F523" s="132"/>
      <c r="G523" s="449"/>
      <c r="H523" s="132"/>
      <c r="I523" s="450"/>
      <c r="J523" s="451"/>
      <c r="K523" s="451"/>
      <c r="L523" s="452"/>
      <c r="M523" s="450"/>
      <c r="N523" s="452"/>
      <c r="O523" s="140"/>
      <c r="P523" s="140"/>
      <c r="Q523" s="450"/>
      <c r="R523" s="450"/>
      <c r="S523" s="450"/>
      <c r="T523" s="450"/>
      <c r="U523" s="453"/>
      <c r="V523" s="437"/>
    </row>
    <row r="524" spans="1:23" ht="25" thickBot="1" x14ac:dyDescent="0.4">
      <c r="A524" s="564"/>
      <c r="C524" s="565"/>
      <c r="D524" s="566"/>
      <c r="E524" s="424" t="s">
        <v>331</v>
      </c>
      <c r="F524" s="425">
        <f>COUNTA(F514:F523)</f>
        <v>0</v>
      </c>
      <c r="G524" s="426">
        <f>COUNTA(G514:G523)</f>
        <v>0</v>
      </c>
      <c r="H524" s="565"/>
      <c r="I524" s="431"/>
      <c r="J524" s="567"/>
      <c r="K524" s="567"/>
      <c r="L524" s="568"/>
      <c r="M524" s="1354" t="s">
        <v>563</v>
      </c>
      <c r="N524" s="1355"/>
      <c r="O524" s="747">
        <f>SUM(O514:O523)</f>
        <v>0</v>
      </c>
      <c r="P524" s="748">
        <f>SUM(P514:P523)</f>
        <v>0</v>
      </c>
      <c r="Q524" s="431"/>
      <c r="S524" s="113"/>
      <c r="T524" s="117"/>
      <c r="U524" s="531"/>
      <c r="V524" s="455"/>
    </row>
    <row r="525" spans="1:23" ht="15" thickBot="1" x14ac:dyDescent="0.4">
      <c r="A525" s="456"/>
      <c r="B525" s="457"/>
      <c r="C525" s="407"/>
      <c r="D525" s="407"/>
      <c r="E525" s="407"/>
      <c r="F525" s="457"/>
      <c r="G525" s="407"/>
      <c r="H525" s="407"/>
      <c r="I525" s="457"/>
      <c r="J525" s="457"/>
      <c r="K525" s="457"/>
      <c r="L525" s="407"/>
      <c r="M525" s="407"/>
      <c r="N525" s="407"/>
      <c r="O525" s="407"/>
      <c r="P525" s="407"/>
      <c r="Q525" s="407"/>
      <c r="R525" s="407"/>
      <c r="S525" s="407"/>
      <c r="T525" s="458"/>
      <c r="U525" s="407"/>
      <c r="V525" s="459"/>
    </row>
    <row r="526" spans="1:23" ht="15" thickBot="1" x14ac:dyDescent="0.4">
      <c r="A526" s="432"/>
      <c r="B526" s="433"/>
      <c r="C526" s="434"/>
      <c r="D526" s="434"/>
      <c r="E526" s="434"/>
      <c r="F526" s="433"/>
      <c r="G526" s="434"/>
      <c r="H526" s="434"/>
      <c r="I526" s="433"/>
      <c r="J526" s="433"/>
      <c r="K526" s="433"/>
      <c r="L526" s="434"/>
      <c r="M526" s="434"/>
      <c r="N526" s="434"/>
      <c r="O526" s="434"/>
      <c r="P526" s="434"/>
      <c r="Q526" s="434"/>
      <c r="R526" s="434"/>
      <c r="S526" s="434"/>
      <c r="T526" s="434"/>
      <c r="U526" s="434"/>
      <c r="V526" s="435"/>
    </row>
    <row r="527" spans="1:23" ht="36" customHeight="1" thickBot="1" x14ac:dyDescent="0.4">
      <c r="A527" s="761" t="s">
        <v>9</v>
      </c>
      <c r="B527" s="1317" t="s">
        <v>687</v>
      </c>
      <c r="C527" s="1318"/>
      <c r="E527" s="1387" t="s">
        <v>294</v>
      </c>
      <c r="F527" s="1388"/>
      <c r="G527" s="1315">
        <f>VLOOKUP(B527,'EXTRAUrbano.Piano inv. forn '!$D$91:$AB$126,3,FALSE)</f>
        <v>0</v>
      </c>
      <c r="H527" s="1316"/>
      <c r="I527" s="104"/>
      <c r="J527" s="1387" t="s">
        <v>295</v>
      </c>
      <c r="K527" s="1389"/>
      <c r="L527" s="1388"/>
      <c r="M527" s="1315">
        <f>VLOOKUP(B527,'EXTRAUrbano.Piano inv. forn '!$D$91:$AB$126,4,FALSE)</f>
        <v>0</v>
      </c>
      <c r="N527" s="1316"/>
      <c r="P527" s="772" t="s">
        <v>296</v>
      </c>
      <c r="Q527" s="436"/>
      <c r="S527" s="774" t="s">
        <v>297</v>
      </c>
      <c r="T527" s="1171"/>
      <c r="U527" s="1173"/>
      <c r="V527" s="437"/>
    </row>
    <row r="528" spans="1:23" ht="13.5" customHeight="1" thickBot="1" x14ac:dyDescent="0.4">
      <c r="A528" s="133"/>
      <c r="B528" s="114"/>
      <c r="C528" s="114"/>
      <c r="E528" s="115"/>
      <c r="F528" s="115"/>
      <c r="G528" s="116"/>
      <c r="H528" s="116"/>
      <c r="I528" s="104"/>
      <c r="J528" s="115"/>
      <c r="K528" s="115"/>
      <c r="L528" s="115"/>
      <c r="M528" s="116"/>
      <c r="N528" s="116"/>
      <c r="P528" s="117"/>
      <c r="S528" s="113"/>
      <c r="T528" s="431"/>
      <c r="V528" s="134"/>
      <c r="W528" s="431"/>
    </row>
    <row r="529" spans="1:23" ht="33.75" customHeight="1" thickBot="1" x14ac:dyDescent="0.4">
      <c r="A529" s="1381" t="s">
        <v>298</v>
      </c>
      <c r="B529" s="1382"/>
      <c r="C529" s="1382"/>
      <c r="D529" s="1383"/>
      <c r="E529" s="1346">
        <f>VLOOKUP(B527,'EXTRAUrbano.Piano inv. forn '!$D$91:$AB$126,17,FALSE)</f>
        <v>0</v>
      </c>
      <c r="F529" s="1347"/>
      <c r="G529" s="1347"/>
      <c r="H529" s="1348"/>
      <c r="I529" s="104"/>
      <c r="J529" s="1381" t="s">
        <v>53</v>
      </c>
      <c r="K529" s="1384"/>
      <c r="L529" s="1382"/>
      <c r="M529" s="1346">
        <f>VLOOKUP(B527,'EXTRAUrbano.Piano inv. forn '!$D$91:$AB$126,19,FALSE)</f>
        <v>0</v>
      </c>
      <c r="N529" s="1348"/>
      <c r="O529" s="130"/>
      <c r="P529" s="773" t="s">
        <v>299</v>
      </c>
      <c r="Q529" s="135">
        <f>M529+E529</f>
        <v>0</v>
      </c>
      <c r="S529" s="774" t="s">
        <v>300</v>
      </c>
      <c r="T529" s="1171"/>
      <c r="U529" s="1173"/>
      <c r="V529" s="134"/>
      <c r="W529" s="431"/>
    </row>
    <row r="530" spans="1:23" ht="33.75" customHeight="1" thickBot="1" x14ac:dyDescent="0.4">
      <c r="A530" s="136"/>
      <c r="B530" s="137"/>
      <c r="C530" s="137"/>
      <c r="D530" s="137"/>
      <c r="E530" s="138"/>
      <c r="F530" s="138"/>
      <c r="G530" s="138"/>
      <c r="H530" s="138"/>
      <c r="I530" s="104"/>
      <c r="J530" s="115"/>
      <c r="K530" s="115"/>
      <c r="L530" s="115"/>
      <c r="M530" s="138"/>
      <c r="N530" s="138"/>
      <c r="O530" s="130"/>
      <c r="P530" s="113"/>
      <c r="Q530" s="130"/>
      <c r="S530" s="113"/>
      <c r="T530" s="114"/>
      <c r="U530" s="114"/>
      <c r="V530" s="134"/>
      <c r="W530" s="431"/>
    </row>
    <row r="531" spans="1:23" s="166" customFormat="1" ht="72" customHeight="1" x14ac:dyDescent="0.35">
      <c r="A531" s="1369" t="s">
        <v>301</v>
      </c>
      <c r="B531" s="1371" t="s">
        <v>302</v>
      </c>
      <c r="C531" s="1371" t="s">
        <v>303</v>
      </c>
      <c r="D531" s="764" t="s">
        <v>304</v>
      </c>
      <c r="E531" s="762" t="s">
        <v>305</v>
      </c>
      <c r="F531" s="764" t="s">
        <v>306</v>
      </c>
      <c r="G531" s="764" t="s">
        <v>307</v>
      </c>
      <c r="H531" s="765" t="s">
        <v>268</v>
      </c>
      <c r="I531" s="765" t="s">
        <v>308</v>
      </c>
      <c r="J531" s="765" t="s">
        <v>309</v>
      </c>
      <c r="K531" s="765" t="s">
        <v>818</v>
      </c>
      <c r="L531" s="765" t="s">
        <v>310</v>
      </c>
      <c r="M531" s="765" t="s">
        <v>311</v>
      </c>
      <c r="N531" s="765" t="s">
        <v>312</v>
      </c>
      <c r="O531" s="765" t="s">
        <v>313</v>
      </c>
      <c r="P531" s="765" t="s">
        <v>314</v>
      </c>
      <c r="Q531" s="765" t="s">
        <v>315</v>
      </c>
      <c r="R531" s="765" t="s">
        <v>316</v>
      </c>
      <c r="S531" s="765" t="s">
        <v>317</v>
      </c>
      <c r="T531" s="765" t="s">
        <v>819</v>
      </c>
      <c r="U531" s="766" t="s">
        <v>319</v>
      </c>
      <c r="V531" s="438"/>
    </row>
    <row r="532" spans="1:23" s="166" customFormat="1" ht="36.5" thickBot="1" x14ac:dyDescent="0.4">
      <c r="A532" s="1385"/>
      <c r="B532" s="1386"/>
      <c r="C532" s="1386"/>
      <c r="D532" s="763" t="s">
        <v>320</v>
      </c>
      <c r="E532" s="763" t="s">
        <v>333</v>
      </c>
      <c r="F532" s="763" t="s">
        <v>322</v>
      </c>
      <c r="G532" s="763" t="s">
        <v>322</v>
      </c>
      <c r="H532" s="763" t="s">
        <v>824</v>
      </c>
      <c r="I532" s="763" t="s">
        <v>334</v>
      </c>
      <c r="J532" s="763" t="s">
        <v>323</v>
      </c>
      <c r="K532" s="763" t="s">
        <v>324</v>
      </c>
      <c r="L532" s="763" t="s">
        <v>324</v>
      </c>
      <c r="M532" s="763" t="s">
        <v>325</v>
      </c>
      <c r="N532" s="763" t="s">
        <v>324</v>
      </c>
      <c r="O532" s="763" t="s">
        <v>326</v>
      </c>
      <c r="P532" s="763" t="s">
        <v>820</v>
      </c>
      <c r="Q532" s="763" t="s">
        <v>327</v>
      </c>
      <c r="R532" s="763" t="s">
        <v>328</v>
      </c>
      <c r="S532" s="763" t="s">
        <v>329</v>
      </c>
      <c r="T532" s="763" t="s">
        <v>329</v>
      </c>
      <c r="U532" s="768"/>
      <c r="V532" s="438"/>
    </row>
    <row r="533" spans="1:23" ht="15" customHeight="1" x14ac:dyDescent="0.35">
      <c r="A533" s="1390" t="str">
        <f>B527</f>
        <v>Extra-urb.ibr_m.4</v>
      </c>
      <c r="B533" s="769">
        <v>1</v>
      </c>
      <c r="C533" s="185"/>
      <c r="D533" s="119"/>
      <c r="E533" s="119"/>
      <c r="F533" s="185"/>
      <c r="G533" s="440"/>
      <c r="H533" s="120"/>
      <c r="I533" s="441"/>
      <c r="J533" s="442"/>
      <c r="K533" s="442"/>
      <c r="L533" s="443"/>
      <c r="M533" s="441"/>
      <c r="N533" s="443"/>
      <c r="O533" s="148"/>
      <c r="P533" s="148"/>
      <c r="Q533" s="441"/>
      <c r="R533" s="441"/>
      <c r="S533" s="441"/>
      <c r="T533" s="441"/>
      <c r="U533" s="444"/>
      <c r="V533" s="437"/>
    </row>
    <row r="534" spans="1:23" x14ac:dyDescent="0.35">
      <c r="A534" s="1390"/>
      <c r="B534" s="770">
        <v>2</v>
      </c>
      <c r="C534" s="118"/>
      <c r="D534" s="112"/>
      <c r="E534" s="112"/>
      <c r="F534" s="118"/>
      <c r="G534" s="445"/>
      <c r="H534" s="118"/>
      <c r="I534" s="428"/>
      <c r="J534" s="446"/>
      <c r="K534" s="446"/>
      <c r="L534" s="447"/>
      <c r="M534" s="428"/>
      <c r="N534" s="447"/>
      <c r="O534" s="139"/>
      <c r="P534" s="139"/>
      <c r="Q534" s="428"/>
      <c r="R534" s="428" t="s">
        <v>330</v>
      </c>
      <c r="S534" s="428"/>
      <c r="T534" s="428"/>
      <c r="U534" s="448"/>
      <c r="V534" s="437"/>
    </row>
    <row r="535" spans="1:23" x14ac:dyDescent="0.35">
      <c r="A535" s="1390"/>
      <c r="B535" s="770">
        <v>3</v>
      </c>
      <c r="C535" s="118"/>
      <c r="D535" s="112"/>
      <c r="E535" s="112"/>
      <c r="F535" s="118"/>
      <c r="G535" s="445"/>
      <c r="H535" s="118"/>
      <c r="I535" s="428"/>
      <c r="J535" s="446"/>
      <c r="K535" s="446"/>
      <c r="L535" s="447"/>
      <c r="M535" s="428"/>
      <c r="N535" s="447"/>
      <c r="O535" s="139"/>
      <c r="P535" s="139"/>
      <c r="Q535" s="428"/>
      <c r="R535" s="428"/>
      <c r="S535" s="428"/>
      <c r="T535" s="428"/>
      <c r="U535" s="448"/>
      <c r="V535" s="437"/>
    </row>
    <row r="536" spans="1:23" x14ac:dyDescent="0.35">
      <c r="A536" s="1390"/>
      <c r="B536" s="770">
        <v>4</v>
      </c>
      <c r="C536" s="118"/>
      <c r="D536" s="112"/>
      <c r="E536" s="112"/>
      <c r="F536" s="118"/>
      <c r="G536" s="445"/>
      <c r="H536" s="118"/>
      <c r="I536" s="428"/>
      <c r="J536" s="446"/>
      <c r="K536" s="446"/>
      <c r="L536" s="447"/>
      <c r="M536" s="428"/>
      <c r="N536" s="447"/>
      <c r="O536" s="139"/>
      <c r="P536" s="139"/>
      <c r="Q536" s="428"/>
      <c r="R536" s="428"/>
      <c r="S536" s="428"/>
      <c r="T536" s="428"/>
      <c r="U536" s="448"/>
      <c r="V536" s="437"/>
    </row>
    <row r="537" spans="1:23" x14ac:dyDescent="0.35">
      <c r="A537" s="1390"/>
      <c r="B537" s="770">
        <v>5</v>
      </c>
      <c r="C537" s="118"/>
      <c r="D537" s="112"/>
      <c r="E537" s="112"/>
      <c r="F537" s="118"/>
      <c r="G537" s="445"/>
      <c r="H537" s="118"/>
      <c r="I537" s="428"/>
      <c r="J537" s="446"/>
      <c r="K537" s="446"/>
      <c r="L537" s="447"/>
      <c r="M537" s="428"/>
      <c r="N537" s="447"/>
      <c r="O537" s="139"/>
      <c r="P537" s="139"/>
      <c r="Q537" s="428"/>
      <c r="R537" s="428"/>
      <c r="S537" s="428"/>
      <c r="T537" s="428"/>
      <c r="U537" s="448"/>
      <c r="V537" s="437"/>
    </row>
    <row r="538" spans="1:23" x14ac:dyDescent="0.35">
      <c r="A538" s="1390"/>
      <c r="B538" s="770">
        <v>6</v>
      </c>
      <c r="C538" s="118"/>
      <c r="D538" s="112"/>
      <c r="E538" s="112"/>
      <c r="F538" s="118"/>
      <c r="G538" s="445"/>
      <c r="H538" s="118"/>
      <c r="I538" s="428"/>
      <c r="J538" s="446"/>
      <c r="K538" s="446"/>
      <c r="L538" s="447"/>
      <c r="M538" s="428"/>
      <c r="N538" s="447"/>
      <c r="O538" s="139"/>
      <c r="P538" s="139"/>
      <c r="Q538" s="428"/>
      <c r="R538" s="428"/>
      <c r="S538" s="428"/>
      <c r="T538" s="428"/>
      <c r="U538" s="448"/>
      <c r="V538" s="437"/>
    </row>
    <row r="539" spans="1:23" x14ac:dyDescent="0.35">
      <c r="A539" s="1390"/>
      <c r="B539" s="770">
        <v>7</v>
      </c>
      <c r="C539" s="118"/>
      <c r="D539" s="112"/>
      <c r="E539" s="112"/>
      <c r="F539" s="118"/>
      <c r="G539" s="445"/>
      <c r="H539" s="118"/>
      <c r="I539" s="428"/>
      <c r="J539" s="446"/>
      <c r="K539" s="446"/>
      <c r="L539" s="447"/>
      <c r="M539" s="428"/>
      <c r="N539" s="447"/>
      <c r="O539" s="139"/>
      <c r="P539" s="139"/>
      <c r="Q539" s="428"/>
      <c r="R539" s="428"/>
      <c r="S539" s="428"/>
      <c r="T539" s="428"/>
      <c r="U539" s="448"/>
      <c r="V539" s="437"/>
    </row>
    <row r="540" spans="1:23" x14ac:dyDescent="0.35">
      <c r="A540" s="1390"/>
      <c r="B540" s="770">
        <v>8</v>
      </c>
      <c r="C540" s="118"/>
      <c r="D540" s="112"/>
      <c r="E540" s="112"/>
      <c r="F540" s="118"/>
      <c r="G540" s="445"/>
      <c r="H540" s="118"/>
      <c r="I540" s="428"/>
      <c r="J540" s="446"/>
      <c r="K540" s="446"/>
      <c r="L540" s="447"/>
      <c r="M540" s="428"/>
      <c r="N540" s="447"/>
      <c r="O540" s="139"/>
      <c r="P540" s="139"/>
      <c r="Q540" s="428"/>
      <c r="R540" s="428"/>
      <c r="S540" s="428"/>
      <c r="T540" s="428"/>
      <c r="U540" s="448"/>
      <c r="V540" s="437"/>
    </row>
    <row r="541" spans="1:23" x14ac:dyDescent="0.35">
      <c r="A541" s="1390"/>
      <c r="B541" s="770">
        <v>9</v>
      </c>
      <c r="C541" s="118"/>
      <c r="D541" s="112"/>
      <c r="E541" s="112"/>
      <c r="F541" s="118"/>
      <c r="G541" s="445"/>
      <c r="H541" s="118"/>
      <c r="I541" s="428"/>
      <c r="J541" s="446"/>
      <c r="K541" s="446"/>
      <c r="L541" s="447"/>
      <c r="M541" s="428"/>
      <c r="N541" s="447"/>
      <c r="O541" s="139"/>
      <c r="P541" s="139"/>
      <c r="Q541" s="428"/>
      <c r="R541" s="428"/>
      <c r="S541" s="428"/>
      <c r="T541" s="428"/>
      <c r="U541" s="448"/>
      <c r="V541" s="437"/>
    </row>
    <row r="542" spans="1:23" ht="15" thickBot="1" x14ac:dyDescent="0.4">
      <c r="A542" s="1391"/>
      <c r="B542" s="771">
        <v>10</v>
      </c>
      <c r="C542" s="132"/>
      <c r="D542" s="131"/>
      <c r="E542" s="131"/>
      <c r="F542" s="132"/>
      <c r="G542" s="449"/>
      <c r="H542" s="132"/>
      <c r="I542" s="450"/>
      <c r="J542" s="451"/>
      <c r="K542" s="451"/>
      <c r="L542" s="452"/>
      <c r="M542" s="450"/>
      <c r="N542" s="452"/>
      <c r="O542" s="140"/>
      <c r="P542" s="140"/>
      <c r="Q542" s="450"/>
      <c r="R542" s="450"/>
      <c r="S542" s="450"/>
      <c r="T542" s="450"/>
      <c r="U542" s="453"/>
      <c r="V542" s="437"/>
    </row>
    <row r="543" spans="1:23" ht="25" thickBot="1" x14ac:dyDescent="0.4">
      <c r="A543" s="564"/>
      <c r="C543" s="565"/>
      <c r="D543" s="566"/>
      <c r="E543" s="424" t="s">
        <v>331</v>
      </c>
      <c r="F543" s="425">
        <f>COUNTA(F533:F542)</f>
        <v>0</v>
      </c>
      <c r="G543" s="426">
        <f>COUNTA(G533:G542)</f>
        <v>0</v>
      </c>
      <c r="H543" s="565"/>
      <c r="I543" s="431"/>
      <c r="J543" s="567"/>
      <c r="K543" s="567"/>
      <c r="L543" s="568"/>
      <c r="M543" s="1354" t="s">
        <v>563</v>
      </c>
      <c r="N543" s="1355"/>
      <c r="O543" s="747">
        <f>SUM(O533:O542)</f>
        <v>0</v>
      </c>
      <c r="P543" s="748">
        <f>SUM(P533:P542)</f>
        <v>0</v>
      </c>
      <c r="Q543" s="431"/>
      <c r="S543" s="113"/>
      <c r="T543" s="117"/>
      <c r="U543" s="531"/>
      <c r="V543" s="455"/>
    </row>
    <row r="544" spans="1:23" ht="15" thickBot="1" x14ac:dyDescent="0.4">
      <c r="A544" s="456"/>
      <c r="B544" s="457"/>
      <c r="C544" s="407"/>
      <c r="D544" s="407"/>
      <c r="E544" s="407"/>
      <c r="F544" s="457"/>
      <c r="G544" s="407"/>
      <c r="H544" s="407"/>
      <c r="I544" s="457"/>
      <c r="J544" s="457"/>
      <c r="K544" s="457"/>
      <c r="L544" s="407"/>
      <c r="M544" s="407"/>
      <c r="N544" s="407"/>
      <c r="O544" s="407"/>
      <c r="P544" s="407"/>
      <c r="Q544" s="407"/>
      <c r="R544" s="407"/>
      <c r="S544" s="407"/>
      <c r="T544" s="458"/>
      <c r="U544" s="407"/>
      <c r="V544" s="459"/>
    </row>
    <row r="545" spans="1:23" ht="15" thickBot="1" x14ac:dyDescent="0.4">
      <c r="A545" s="432"/>
      <c r="B545" s="433"/>
      <c r="C545" s="434"/>
      <c r="D545" s="434"/>
      <c r="E545" s="434"/>
      <c r="F545" s="433"/>
      <c r="G545" s="434"/>
      <c r="H545" s="434"/>
      <c r="I545" s="433"/>
      <c r="J545" s="433"/>
      <c r="K545" s="433"/>
      <c r="L545" s="434"/>
      <c r="M545" s="434"/>
      <c r="N545" s="434"/>
      <c r="O545" s="434"/>
      <c r="P545" s="434"/>
      <c r="Q545" s="434"/>
      <c r="R545" s="434"/>
      <c r="S545" s="434"/>
      <c r="T545" s="434"/>
      <c r="U545" s="434"/>
      <c r="V545" s="435"/>
    </row>
    <row r="546" spans="1:23" ht="36" customHeight="1" thickBot="1" x14ac:dyDescent="0.4">
      <c r="A546" s="761" t="s">
        <v>9</v>
      </c>
      <c r="B546" s="1317" t="s">
        <v>687</v>
      </c>
      <c r="C546" s="1318"/>
      <c r="E546" s="1387" t="s">
        <v>294</v>
      </c>
      <c r="F546" s="1388"/>
      <c r="G546" s="1315">
        <f>VLOOKUP(B546,'EXTRAUrbano.Piano inv. forn '!$D$91:$AB$126,3,FALSE)</f>
        <v>0</v>
      </c>
      <c r="H546" s="1316"/>
      <c r="I546" s="104"/>
      <c r="J546" s="1387" t="s">
        <v>295</v>
      </c>
      <c r="K546" s="1389"/>
      <c r="L546" s="1388"/>
      <c r="M546" s="1315">
        <f>VLOOKUP(B546,'EXTRAUrbano.Piano inv. forn '!$D$91:$AB$126,4,FALSE)</f>
        <v>0</v>
      </c>
      <c r="N546" s="1316"/>
      <c r="P546" s="772" t="s">
        <v>296</v>
      </c>
      <c r="Q546" s="436"/>
      <c r="S546" s="774" t="s">
        <v>297</v>
      </c>
      <c r="T546" s="1171"/>
      <c r="U546" s="1173"/>
      <c r="V546" s="437"/>
    </row>
    <row r="547" spans="1:23" ht="13.5" customHeight="1" thickBot="1" x14ac:dyDescent="0.4">
      <c r="A547" s="133"/>
      <c r="B547" s="114"/>
      <c r="C547" s="114"/>
      <c r="E547" s="115"/>
      <c r="F547" s="115"/>
      <c r="G547" s="116"/>
      <c r="H547" s="116"/>
      <c r="I547" s="104"/>
      <c r="J547" s="115"/>
      <c r="K547" s="115"/>
      <c r="L547" s="115"/>
      <c r="M547" s="116"/>
      <c r="N547" s="116"/>
      <c r="P547" s="117"/>
      <c r="S547" s="113"/>
      <c r="T547" s="431"/>
      <c r="V547" s="134"/>
      <c r="W547" s="431"/>
    </row>
    <row r="548" spans="1:23" ht="33.75" customHeight="1" thickBot="1" x14ac:dyDescent="0.4">
      <c r="A548" s="1381" t="s">
        <v>298</v>
      </c>
      <c r="B548" s="1382"/>
      <c r="C548" s="1382"/>
      <c r="D548" s="1383"/>
      <c r="E548" s="1346">
        <f>VLOOKUP(B546,'EXTRAUrbano.Piano inv. forn '!$D$91:$AB$126,17,FALSE)</f>
        <v>0</v>
      </c>
      <c r="F548" s="1347"/>
      <c r="G548" s="1347"/>
      <c r="H548" s="1348"/>
      <c r="I548" s="104"/>
      <c r="J548" s="1381" t="s">
        <v>53</v>
      </c>
      <c r="K548" s="1384"/>
      <c r="L548" s="1382"/>
      <c r="M548" s="1346">
        <f>VLOOKUP(B546,'EXTRAUrbano.Piano inv. forn '!$D$91:$AB$126,19,FALSE)</f>
        <v>0</v>
      </c>
      <c r="N548" s="1348"/>
      <c r="O548" s="130"/>
      <c r="P548" s="773" t="s">
        <v>299</v>
      </c>
      <c r="Q548" s="135">
        <f>M548+E548</f>
        <v>0</v>
      </c>
      <c r="S548" s="774" t="s">
        <v>300</v>
      </c>
      <c r="T548" s="1171"/>
      <c r="U548" s="1173"/>
      <c r="V548" s="134"/>
      <c r="W548" s="431"/>
    </row>
    <row r="549" spans="1:23" ht="33.75" customHeight="1" thickBot="1" x14ac:dyDescent="0.4">
      <c r="A549" s="136"/>
      <c r="B549" s="137"/>
      <c r="C549" s="137"/>
      <c r="D549" s="137"/>
      <c r="E549" s="138"/>
      <c r="F549" s="138"/>
      <c r="G549" s="138"/>
      <c r="H549" s="138"/>
      <c r="I549" s="104"/>
      <c r="J549" s="115"/>
      <c r="K549" s="115"/>
      <c r="L549" s="115"/>
      <c r="M549" s="138"/>
      <c r="N549" s="138"/>
      <c r="O549" s="130"/>
      <c r="P549" s="113"/>
      <c r="Q549" s="130"/>
      <c r="S549" s="113"/>
      <c r="T549" s="114"/>
      <c r="U549" s="114"/>
      <c r="V549" s="134"/>
      <c r="W549" s="431"/>
    </row>
    <row r="550" spans="1:23" s="166" customFormat="1" ht="72" customHeight="1" x14ac:dyDescent="0.35">
      <c r="A550" s="1369" t="s">
        <v>301</v>
      </c>
      <c r="B550" s="1371" t="s">
        <v>302</v>
      </c>
      <c r="C550" s="1371" t="s">
        <v>303</v>
      </c>
      <c r="D550" s="764" t="s">
        <v>304</v>
      </c>
      <c r="E550" s="762" t="s">
        <v>305</v>
      </c>
      <c r="F550" s="764" t="s">
        <v>306</v>
      </c>
      <c r="G550" s="764" t="s">
        <v>307</v>
      </c>
      <c r="H550" s="765" t="s">
        <v>268</v>
      </c>
      <c r="I550" s="765" t="s">
        <v>308</v>
      </c>
      <c r="J550" s="765" t="s">
        <v>309</v>
      </c>
      <c r="K550" s="765" t="s">
        <v>818</v>
      </c>
      <c r="L550" s="765" t="s">
        <v>310</v>
      </c>
      <c r="M550" s="765" t="s">
        <v>311</v>
      </c>
      <c r="N550" s="765" t="s">
        <v>312</v>
      </c>
      <c r="O550" s="765" t="s">
        <v>313</v>
      </c>
      <c r="P550" s="765" t="s">
        <v>314</v>
      </c>
      <c r="Q550" s="765" t="s">
        <v>315</v>
      </c>
      <c r="R550" s="765" t="s">
        <v>316</v>
      </c>
      <c r="S550" s="765" t="s">
        <v>317</v>
      </c>
      <c r="T550" s="765" t="s">
        <v>819</v>
      </c>
      <c r="U550" s="766" t="s">
        <v>319</v>
      </c>
      <c r="V550" s="438"/>
    </row>
    <row r="551" spans="1:23" s="166" customFormat="1" ht="36.5" thickBot="1" x14ac:dyDescent="0.4">
      <c r="A551" s="1385"/>
      <c r="B551" s="1386"/>
      <c r="C551" s="1386"/>
      <c r="D551" s="763" t="s">
        <v>320</v>
      </c>
      <c r="E551" s="763" t="s">
        <v>333</v>
      </c>
      <c r="F551" s="763" t="s">
        <v>322</v>
      </c>
      <c r="G551" s="763" t="s">
        <v>322</v>
      </c>
      <c r="H551" s="763" t="s">
        <v>824</v>
      </c>
      <c r="I551" s="763" t="s">
        <v>334</v>
      </c>
      <c r="J551" s="763" t="s">
        <v>323</v>
      </c>
      <c r="K551" s="763" t="s">
        <v>324</v>
      </c>
      <c r="L551" s="763" t="s">
        <v>324</v>
      </c>
      <c r="M551" s="763" t="s">
        <v>325</v>
      </c>
      <c r="N551" s="763" t="s">
        <v>324</v>
      </c>
      <c r="O551" s="763" t="s">
        <v>326</v>
      </c>
      <c r="P551" s="763" t="s">
        <v>820</v>
      </c>
      <c r="Q551" s="763" t="s">
        <v>327</v>
      </c>
      <c r="R551" s="763" t="s">
        <v>328</v>
      </c>
      <c r="S551" s="763" t="s">
        <v>329</v>
      </c>
      <c r="T551" s="763" t="s">
        <v>329</v>
      </c>
      <c r="U551" s="768"/>
      <c r="V551" s="438"/>
    </row>
    <row r="552" spans="1:23" ht="15" customHeight="1" x14ac:dyDescent="0.35">
      <c r="A552" s="1390" t="str">
        <f>B546</f>
        <v>Extra-urb.ibr_m.4</v>
      </c>
      <c r="B552" s="769">
        <v>1</v>
      </c>
      <c r="C552" s="185"/>
      <c r="D552" s="119"/>
      <c r="E552" s="119"/>
      <c r="F552" s="185"/>
      <c r="G552" s="440"/>
      <c r="H552" s="120"/>
      <c r="I552" s="441"/>
      <c r="J552" s="442"/>
      <c r="K552" s="442"/>
      <c r="L552" s="443"/>
      <c r="M552" s="441"/>
      <c r="N552" s="443"/>
      <c r="O552" s="148"/>
      <c r="P552" s="148"/>
      <c r="Q552" s="441"/>
      <c r="R552" s="441"/>
      <c r="S552" s="441"/>
      <c r="T552" s="441"/>
      <c r="U552" s="444"/>
      <c r="V552" s="437"/>
    </row>
    <row r="553" spans="1:23" x14ac:dyDescent="0.35">
      <c r="A553" s="1390"/>
      <c r="B553" s="770">
        <v>2</v>
      </c>
      <c r="C553" s="118"/>
      <c r="D553" s="112"/>
      <c r="E553" s="112"/>
      <c r="F553" s="118"/>
      <c r="G553" s="445"/>
      <c r="H553" s="118"/>
      <c r="I553" s="428"/>
      <c r="J553" s="446"/>
      <c r="K553" s="446"/>
      <c r="L553" s="447"/>
      <c r="M553" s="428"/>
      <c r="N553" s="447"/>
      <c r="O553" s="139"/>
      <c r="P553" s="139"/>
      <c r="Q553" s="428"/>
      <c r="R553" s="428" t="s">
        <v>330</v>
      </c>
      <c r="S553" s="428"/>
      <c r="T553" s="428"/>
      <c r="U553" s="448"/>
      <c r="V553" s="437"/>
    </row>
    <row r="554" spans="1:23" x14ac:dyDescent="0.35">
      <c r="A554" s="1390"/>
      <c r="B554" s="770">
        <v>3</v>
      </c>
      <c r="C554" s="118"/>
      <c r="D554" s="112"/>
      <c r="E554" s="112"/>
      <c r="F554" s="118"/>
      <c r="G554" s="445"/>
      <c r="H554" s="118"/>
      <c r="I554" s="428"/>
      <c r="J554" s="446"/>
      <c r="K554" s="446"/>
      <c r="L554" s="447"/>
      <c r="M554" s="428"/>
      <c r="N554" s="447"/>
      <c r="O554" s="139"/>
      <c r="P554" s="139"/>
      <c r="Q554" s="428"/>
      <c r="R554" s="428"/>
      <c r="S554" s="428"/>
      <c r="T554" s="428"/>
      <c r="U554" s="448"/>
      <c r="V554" s="437"/>
    </row>
    <row r="555" spans="1:23" x14ac:dyDescent="0.35">
      <c r="A555" s="1390"/>
      <c r="B555" s="770">
        <v>4</v>
      </c>
      <c r="C555" s="118"/>
      <c r="D555" s="112"/>
      <c r="E555" s="112"/>
      <c r="F555" s="118"/>
      <c r="G555" s="445"/>
      <c r="H555" s="118"/>
      <c r="I555" s="428"/>
      <c r="J555" s="446"/>
      <c r="K555" s="446"/>
      <c r="L555" s="447"/>
      <c r="M555" s="428"/>
      <c r="N555" s="447"/>
      <c r="O555" s="139"/>
      <c r="P555" s="139"/>
      <c r="Q555" s="428"/>
      <c r="R555" s="428"/>
      <c r="S555" s="428"/>
      <c r="T555" s="428"/>
      <c r="U555" s="448"/>
      <c r="V555" s="437"/>
    </row>
    <row r="556" spans="1:23" x14ac:dyDescent="0.35">
      <c r="A556" s="1390"/>
      <c r="B556" s="770">
        <v>5</v>
      </c>
      <c r="C556" s="118"/>
      <c r="D556" s="112"/>
      <c r="E556" s="112"/>
      <c r="F556" s="118"/>
      <c r="G556" s="445"/>
      <c r="H556" s="118"/>
      <c r="I556" s="428"/>
      <c r="J556" s="446"/>
      <c r="K556" s="446"/>
      <c r="L556" s="447"/>
      <c r="M556" s="428"/>
      <c r="N556" s="447"/>
      <c r="O556" s="139"/>
      <c r="P556" s="139"/>
      <c r="Q556" s="428"/>
      <c r="R556" s="428"/>
      <c r="S556" s="428"/>
      <c r="T556" s="428"/>
      <c r="U556" s="448"/>
      <c r="V556" s="437"/>
    </row>
    <row r="557" spans="1:23" x14ac:dyDescent="0.35">
      <c r="A557" s="1390"/>
      <c r="B557" s="770">
        <v>6</v>
      </c>
      <c r="C557" s="118"/>
      <c r="D557" s="112"/>
      <c r="E557" s="112"/>
      <c r="F557" s="118"/>
      <c r="G557" s="445"/>
      <c r="H557" s="118"/>
      <c r="I557" s="428"/>
      <c r="J557" s="446"/>
      <c r="K557" s="446"/>
      <c r="L557" s="447"/>
      <c r="M557" s="428"/>
      <c r="N557" s="447"/>
      <c r="O557" s="139"/>
      <c r="P557" s="139"/>
      <c r="Q557" s="428"/>
      <c r="R557" s="428"/>
      <c r="S557" s="428"/>
      <c r="T557" s="428"/>
      <c r="U557" s="448"/>
      <c r="V557" s="437"/>
    </row>
    <row r="558" spans="1:23" x14ac:dyDescent="0.35">
      <c r="A558" s="1390"/>
      <c r="B558" s="770">
        <v>7</v>
      </c>
      <c r="C558" s="118"/>
      <c r="D558" s="112"/>
      <c r="E558" s="112"/>
      <c r="F558" s="118"/>
      <c r="G558" s="445"/>
      <c r="H558" s="118"/>
      <c r="I558" s="428"/>
      <c r="J558" s="446"/>
      <c r="K558" s="446"/>
      <c r="L558" s="447"/>
      <c r="M558" s="428"/>
      <c r="N558" s="447"/>
      <c r="O558" s="139"/>
      <c r="P558" s="139"/>
      <c r="Q558" s="428"/>
      <c r="R558" s="428"/>
      <c r="S558" s="428"/>
      <c r="T558" s="428"/>
      <c r="U558" s="448"/>
      <c r="V558" s="437"/>
    </row>
    <row r="559" spans="1:23" x14ac:dyDescent="0.35">
      <c r="A559" s="1390"/>
      <c r="B559" s="770">
        <v>8</v>
      </c>
      <c r="C559" s="118"/>
      <c r="D559" s="112"/>
      <c r="E559" s="112"/>
      <c r="F559" s="118"/>
      <c r="G559" s="445"/>
      <c r="H559" s="118"/>
      <c r="I559" s="428"/>
      <c r="J559" s="446"/>
      <c r="K559" s="446"/>
      <c r="L559" s="447"/>
      <c r="M559" s="428"/>
      <c r="N559" s="447"/>
      <c r="O559" s="139"/>
      <c r="P559" s="139"/>
      <c r="Q559" s="428"/>
      <c r="R559" s="428"/>
      <c r="S559" s="428"/>
      <c r="T559" s="428"/>
      <c r="U559" s="448"/>
      <c r="V559" s="437"/>
    </row>
    <row r="560" spans="1:23" x14ac:dyDescent="0.35">
      <c r="A560" s="1390"/>
      <c r="B560" s="770">
        <v>9</v>
      </c>
      <c r="C560" s="118"/>
      <c r="D560" s="112"/>
      <c r="E560" s="112"/>
      <c r="F560" s="118"/>
      <c r="G560" s="445"/>
      <c r="H560" s="118"/>
      <c r="I560" s="428"/>
      <c r="J560" s="446"/>
      <c r="K560" s="446"/>
      <c r="L560" s="447"/>
      <c r="M560" s="428"/>
      <c r="N560" s="447"/>
      <c r="O560" s="139"/>
      <c r="P560" s="139"/>
      <c r="Q560" s="428"/>
      <c r="R560" s="428"/>
      <c r="S560" s="428"/>
      <c r="T560" s="428"/>
      <c r="U560" s="448"/>
      <c r="V560" s="437"/>
    </row>
    <row r="561" spans="1:23" ht="15" thickBot="1" x14ac:dyDescent="0.4">
      <c r="A561" s="1391"/>
      <c r="B561" s="771">
        <v>10</v>
      </c>
      <c r="C561" s="132"/>
      <c r="D561" s="131"/>
      <c r="E561" s="131"/>
      <c r="F561" s="132"/>
      <c r="G561" s="449"/>
      <c r="H561" s="132"/>
      <c r="I561" s="450"/>
      <c r="J561" s="451"/>
      <c r="K561" s="451"/>
      <c r="L561" s="452"/>
      <c r="M561" s="450"/>
      <c r="N561" s="452"/>
      <c r="O561" s="140"/>
      <c r="P561" s="140"/>
      <c r="Q561" s="450"/>
      <c r="R561" s="450"/>
      <c r="S561" s="450"/>
      <c r="T561" s="450"/>
      <c r="U561" s="453"/>
      <c r="V561" s="437"/>
    </row>
    <row r="562" spans="1:23" ht="25" thickBot="1" x14ac:dyDescent="0.4">
      <c r="A562" s="564"/>
      <c r="C562" s="565"/>
      <c r="D562" s="566"/>
      <c r="E562" s="424" t="s">
        <v>331</v>
      </c>
      <c r="F562" s="425">
        <f>COUNTA(F552:F561)</f>
        <v>0</v>
      </c>
      <c r="G562" s="426">
        <f>COUNTA(G552:G561)</f>
        <v>0</v>
      </c>
      <c r="H562" s="565"/>
      <c r="I562" s="431"/>
      <c r="J562" s="567"/>
      <c r="K562" s="567"/>
      <c r="L562" s="568"/>
      <c r="M562" s="1354" t="s">
        <v>563</v>
      </c>
      <c r="N562" s="1355"/>
      <c r="O562" s="747">
        <f>SUM(O552:O561)</f>
        <v>0</v>
      </c>
      <c r="P562" s="748">
        <f>SUM(P552:P561)</f>
        <v>0</v>
      </c>
      <c r="Q562" s="431"/>
      <c r="S562" s="113"/>
      <c r="T562" s="117"/>
      <c r="U562" s="531"/>
      <c r="V562" s="455"/>
    </row>
    <row r="563" spans="1:23" ht="15" thickBot="1" x14ac:dyDescent="0.4">
      <c r="A563" s="456"/>
      <c r="B563" s="457"/>
      <c r="C563" s="407"/>
      <c r="D563" s="407"/>
      <c r="E563" s="407"/>
      <c r="F563" s="457"/>
      <c r="G563" s="407"/>
      <c r="H563" s="407"/>
      <c r="I563" s="457"/>
      <c r="J563" s="457"/>
      <c r="K563" s="457"/>
      <c r="L563" s="407"/>
      <c r="M563" s="407"/>
      <c r="N563" s="407"/>
      <c r="O563" s="407"/>
      <c r="P563" s="407"/>
      <c r="Q563" s="407"/>
      <c r="R563" s="407"/>
      <c r="S563" s="407"/>
      <c r="T563" s="458"/>
      <c r="U563" s="407"/>
      <c r="V563" s="459"/>
    </row>
    <row r="564" spans="1:23" ht="15" thickBot="1" x14ac:dyDescent="0.4">
      <c r="A564" s="432"/>
      <c r="B564" s="433"/>
      <c r="C564" s="434"/>
      <c r="D564" s="434"/>
      <c r="E564" s="434"/>
      <c r="F564" s="433"/>
      <c r="G564" s="434"/>
      <c r="H564" s="434"/>
      <c r="I564" s="433"/>
      <c r="J564" s="433"/>
      <c r="K564" s="433"/>
      <c r="L564" s="434"/>
      <c r="M564" s="434"/>
      <c r="N564" s="434"/>
      <c r="O564" s="434"/>
      <c r="P564" s="434"/>
      <c r="Q564" s="434"/>
      <c r="R564" s="434"/>
      <c r="S564" s="434"/>
      <c r="T564" s="434"/>
      <c r="U564" s="434"/>
      <c r="V564" s="435"/>
    </row>
    <row r="565" spans="1:23" ht="36" customHeight="1" thickBot="1" x14ac:dyDescent="0.4">
      <c r="A565" s="761" t="s">
        <v>9</v>
      </c>
      <c r="B565" s="1317" t="s">
        <v>687</v>
      </c>
      <c r="C565" s="1318"/>
      <c r="E565" s="1387" t="s">
        <v>294</v>
      </c>
      <c r="F565" s="1388"/>
      <c r="G565" s="1315">
        <f>VLOOKUP(B565,'EXTRAUrbano.Piano inv. forn '!$D$91:$AB$126,3,FALSE)</f>
        <v>0</v>
      </c>
      <c r="H565" s="1316"/>
      <c r="I565" s="104"/>
      <c r="J565" s="1387" t="s">
        <v>295</v>
      </c>
      <c r="K565" s="1389"/>
      <c r="L565" s="1388"/>
      <c r="M565" s="1315">
        <f>VLOOKUP(B565,'EXTRAUrbano.Piano inv. forn '!$D$91:$AB$126,4,FALSE)</f>
        <v>0</v>
      </c>
      <c r="N565" s="1316"/>
      <c r="P565" s="772" t="s">
        <v>296</v>
      </c>
      <c r="Q565" s="436"/>
      <c r="S565" s="774" t="s">
        <v>297</v>
      </c>
      <c r="T565" s="1171"/>
      <c r="U565" s="1173"/>
      <c r="V565" s="437"/>
    </row>
    <row r="566" spans="1:23" ht="13.5" customHeight="1" thickBot="1" x14ac:dyDescent="0.4">
      <c r="A566" s="133"/>
      <c r="B566" s="114"/>
      <c r="C566" s="114"/>
      <c r="E566" s="115"/>
      <c r="F566" s="115"/>
      <c r="G566" s="116"/>
      <c r="H566" s="116"/>
      <c r="I566" s="104"/>
      <c r="J566" s="115"/>
      <c r="K566" s="115"/>
      <c r="L566" s="115"/>
      <c r="M566" s="116"/>
      <c r="N566" s="116"/>
      <c r="P566" s="117"/>
      <c r="S566" s="113"/>
      <c r="T566" s="431"/>
      <c r="V566" s="134"/>
      <c r="W566" s="431"/>
    </row>
    <row r="567" spans="1:23" ht="33.75" customHeight="1" thickBot="1" x14ac:dyDescent="0.4">
      <c r="A567" s="1381" t="s">
        <v>298</v>
      </c>
      <c r="B567" s="1382"/>
      <c r="C567" s="1382"/>
      <c r="D567" s="1383"/>
      <c r="E567" s="1346">
        <f>VLOOKUP(B565,'EXTRAUrbano.Piano inv. forn '!$D$91:$AB$126,17,FALSE)</f>
        <v>0</v>
      </c>
      <c r="F567" s="1347"/>
      <c r="G567" s="1347"/>
      <c r="H567" s="1348"/>
      <c r="I567" s="104"/>
      <c r="J567" s="1381" t="s">
        <v>53</v>
      </c>
      <c r="K567" s="1384"/>
      <c r="L567" s="1382"/>
      <c r="M567" s="1346">
        <f>VLOOKUP(B565,'EXTRAUrbano.Piano inv. forn '!$D$91:$AB$126,19,FALSE)</f>
        <v>0</v>
      </c>
      <c r="N567" s="1348"/>
      <c r="O567" s="130"/>
      <c r="P567" s="773" t="s">
        <v>299</v>
      </c>
      <c r="Q567" s="135">
        <f>M567+E567</f>
        <v>0</v>
      </c>
      <c r="S567" s="774" t="s">
        <v>300</v>
      </c>
      <c r="T567" s="1171"/>
      <c r="U567" s="1173"/>
      <c r="V567" s="134"/>
      <c r="W567" s="431"/>
    </row>
    <row r="568" spans="1:23" ht="33.75" customHeight="1" thickBot="1" x14ac:dyDescent="0.4">
      <c r="A568" s="136"/>
      <c r="B568" s="137"/>
      <c r="C568" s="137"/>
      <c r="D568" s="137"/>
      <c r="E568" s="138"/>
      <c r="F568" s="138"/>
      <c r="G568" s="138"/>
      <c r="H568" s="138"/>
      <c r="I568" s="104"/>
      <c r="J568" s="115"/>
      <c r="K568" s="115"/>
      <c r="L568" s="115"/>
      <c r="M568" s="138"/>
      <c r="N568" s="138"/>
      <c r="O568" s="130"/>
      <c r="P568" s="113"/>
      <c r="Q568" s="130"/>
      <c r="S568" s="113"/>
      <c r="T568" s="114"/>
      <c r="U568" s="114"/>
      <c r="V568" s="134"/>
      <c r="W568" s="431"/>
    </row>
    <row r="569" spans="1:23" s="166" customFormat="1" ht="72" customHeight="1" x14ac:dyDescent="0.35">
      <c r="A569" s="1369" t="s">
        <v>301</v>
      </c>
      <c r="B569" s="1371" t="s">
        <v>302</v>
      </c>
      <c r="C569" s="1371" t="s">
        <v>303</v>
      </c>
      <c r="D569" s="764" t="s">
        <v>304</v>
      </c>
      <c r="E569" s="762" t="s">
        <v>305</v>
      </c>
      <c r="F569" s="764" t="s">
        <v>306</v>
      </c>
      <c r="G569" s="764" t="s">
        <v>307</v>
      </c>
      <c r="H569" s="765" t="s">
        <v>268</v>
      </c>
      <c r="I569" s="765" t="s">
        <v>308</v>
      </c>
      <c r="J569" s="765" t="s">
        <v>309</v>
      </c>
      <c r="K569" s="765" t="s">
        <v>818</v>
      </c>
      <c r="L569" s="765" t="s">
        <v>310</v>
      </c>
      <c r="M569" s="765" t="s">
        <v>311</v>
      </c>
      <c r="N569" s="765" t="s">
        <v>312</v>
      </c>
      <c r="O569" s="765" t="s">
        <v>313</v>
      </c>
      <c r="P569" s="765" t="s">
        <v>314</v>
      </c>
      <c r="Q569" s="765" t="s">
        <v>315</v>
      </c>
      <c r="R569" s="765" t="s">
        <v>316</v>
      </c>
      <c r="S569" s="765" t="s">
        <v>317</v>
      </c>
      <c r="T569" s="765" t="s">
        <v>819</v>
      </c>
      <c r="U569" s="766" t="s">
        <v>319</v>
      </c>
      <c r="V569" s="438"/>
    </row>
    <row r="570" spans="1:23" s="166" customFormat="1" ht="36.5" thickBot="1" x14ac:dyDescent="0.4">
      <c r="A570" s="1385"/>
      <c r="B570" s="1386"/>
      <c r="C570" s="1386"/>
      <c r="D570" s="763" t="s">
        <v>320</v>
      </c>
      <c r="E570" s="763" t="s">
        <v>333</v>
      </c>
      <c r="F570" s="763" t="s">
        <v>322</v>
      </c>
      <c r="G570" s="763" t="s">
        <v>322</v>
      </c>
      <c r="H570" s="763" t="s">
        <v>824</v>
      </c>
      <c r="I570" s="763" t="s">
        <v>334</v>
      </c>
      <c r="J570" s="763" t="s">
        <v>323</v>
      </c>
      <c r="K570" s="763" t="s">
        <v>324</v>
      </c>
      <c r="L570" s="763" t="s">
        <v>324</v>
      </c>
      <c r="M570" s="763" t="s">
        <v>325</v>
      </c>
      <c r="N570" s="763" t="s">
        <v>324</v>
      </c>
      <c r="O570" s="763" t="s">
        <v>326</v>
      </c>
      <c r="P570" s="763" t="s">
        <v>820</v>
      </c>
      <c r="Q570" s="763" t="s">
        <v>327</v>
      </c>
      <c r="R570" s="763" t="s">
        <v>328</v>
      </c>
      <c r="S570" s="763" t="s">
        <v>329</v>
      </c>
      <c r="T570" s="763" t="s">
        <v>329</v>
      </c>
      <c r="U570" s="768"/>
      <c r="V570" s="438"/>
    </row>
    <row r="571" spans="1:23" ht="15" customHeight="1" x14ac:dyDescent="0.35">
      <c r="A571" s="1390" t="str">
        <f>B565</f>
        <v>Extra-urb.ibr_m.4</v>
      </c>
      <c r="B571" s="769">
        <v>1</v>
      </c>
      <c r="C571" s="185"/>
      <c r="D571" s="119"/>
      <c r="E571" s="119"/>
      <c r="F571" s="185"/>
      <c r="G571" s="440"/>
      <c r="H571" s="120"/>
      <c r="I571" s="441"/>
      <c r="J571" s="442"/>
      <c r="K571" s="442"/>
      <c r="L571" s="443"/>
      <c r="M571" s="441"/>
      <c r="N571" s="443"/>
      <c r="O571" s="148"/>
      <c r="P571" s="148"/>
      <c r="Q571" s="441"/>
      <c r="R571" s="441"/>
      <c r="S571" s="441"/>
      <c r="T571" s="441"/>
      <c r="U571" s="444"/>
      <c r="V571" s="437"/>
    </row>
    <row r="572" spans="1:23" x14ac:dyDescent="0.35">
      <c r="A572" s="1390"/>
      <c r="B572" s="770">
        <v>2</v>
      </c>
      <c r="C572" s="118"/>
      <c r="D572" s="112"/>
      <c r="E572" s="112"/>
      <c r="F572" s="118"/>
      <c r="G572" s="445"/>
      <c r="H572" s="118"/>
      <c r="I572" s="428"/>
      <c r="J572" s="446"/>
      <c r="K572" s="446"/>
      <c r="L572" s="447"/>
      <c r="M572" s="428"/>
      <c r="N572" s="447"/>
      <c r="O572" s="139"/>
      <c r="P572" s="139"/>
      <c r="Q572" s="428"/>
      <c r="R572" s="428" t="s">
        <v>330</v>
      </c>
      <c r="S572" s="428"/>
      <c r="T572" s="428"/>
      <c r="U572" s="448"/>
      <c r="V572" s="437"/>
    </row>
    <row r="573" spans="1:23" x14ac:dyDescent="0.35">
      <c r="A573" s="1390"/>
      <c r="B573" s="770">
        <v>3</v>
      </c>
      <c r="C573" s="118"/>
      <c r="D573" s="112"/>
      <c r="E573" s="112"/>
      <c r="F573" s="118"/>
      <c r="G573" s="445"/>
      <c r="H573" s="118"/>
      <c r="I573" s="428"/>
      <c r="J573" s="446"/>
      <c r="K573" s="446"/>
      <c r="L573" s="447"/>
      <c r="M573" s="428"/>
      <c r="N573" s="447"/>
      <c r="O573" s="139"/>
      <c r="P573" s="139"/>
      <c r="Q573" s="428"/>
      <c r="R573" s="428"/>
      <c r="S573" s="428"/>
      <c r="T573" s="428"/>
      <c r="U573" s="448"/>
      <c r="V573" s="437"/>
    </row>
    <row r="574" spans="1:23" x14ac:dyDescent="0.35">
      <c r="A574" s="1390"/>
      <c r="B574" s="770">
        <v>4</v>
      </c>
      <c r="C574" s="118"/>
      <c r="D574" s="112"/>
      <c r="E574" s="112"/>
      <c r="F574" s="118"/>
      <c r="G574" s="445"/>
      <c r="H574" s="118"/>
      <c r="I574" s="428"/>
      <c r="J574" s="446"/>
      <c r="K574" s="446"/>
      <c r="L574" s="447"/>
      <c r="M574" s="428"/>
      <c r="N574" s="447"/>
      <c r="O574" s="139"/>
      <c r="P574" s="139"/>
      <c r="Q574" s="428"/>
      <c r="R574" s="428"/>
      <c r="S574" s="428"/>
      <c r="T574" s="428"/>
      <c r="U574" s="448"/>
      <c r="V574" s="437"/>
    </row>
    <row r="575" spans="1:23" x14ac:dyDescent="0.35">
      <c r="A575" s="1390"/>
      <c r="B575" s="770">
        <v>5</v>
      </c>
      <c r="C575" s="118"/>
      <c r="D575" s="112"/>
      <c r="E575" s="112"/>
      <c r="F575" s="118"/>
      <c r="G575" s="445"/>
      <c r="H575" s="118"/>
      <c r="I575" s="428"/>
      <c r="J575" s="446"/>
      <c r="K575" s="446"/>
      <c r="L575" s="447"/>
      <c r="M575" s="428"/>
      <c r="N575" s="447"/>
      <c r="O575" s="139"/>
      <c r="P575" s="139"/>
      <c r="Q575" s="428"/>
      <c r="R575" s="428"/>
      <c r="S575" s="428"/>
      <c r="T575" s="428"/>
      <c r="U575" s="448"/>
      <c r="V575" s="437"/>
    </row>
    <row r="576" spans="1:23" x14ac:dyDescent="0.35">
      <c r="A576" s="1390"/>
      <c r="B576" s="770">
        <v>6</v>
      </c>
      <c r="C576" s="118"/>
      <c r="D576" s="112"/>
      <c r="E576" s="112"/>
      <c r="F576" s="118"/>
      <c r="G576" s="445"/>
      <c r="H576" s="118"/>
      <c r="I576" s="428"/>
      <c r="J576" s="446"/>
      <c r="K576" s="446"/>
      <c r="L576" s="447"/>
      <c r="M576" s="428"/>
      <c r="N576" s="447"/>
      <c r="O576" s="139"/>
      <c r="P576" s="139"/>
      <c r="Q576" s="428"/>
      <c r="R576" s="428"/>
      <c r="S576" s="428"/>
      <c r="T576" s="428"/>
      <c r="U576" s="448"/>
      <c r="V576" s="437"/>
    </row>
    <row r="577" spans="1:23" x14ac:dyDescent="0.35">
      <c r="A577" s="1390"/>
      <c r="B577" s="770">
        <v>7</v>
      </c>
      <c r="C577" s="118"/>
      <c r="D577" s="112"/>
      <c r="E577" s="112"/>
      <c r="F577" s="118"/>
      <c r="G577" s="445"/>
      <c r="H577" s="118"/>
      <c r="I577" s="428"/>
      <c r="J577" s="446"/>
      <c r="K577" s="446"/>
      <c r="L577" s="447"/>
      <c r="M577" s="428"/>
      <c r="N577" s="447"/>
      <c r="O577" s="139"/>
      <c r="P577" s="139"/>
      <c r="Q577" s="428"/>
      <c r="R577" s="428"/>
      <c r="S577" s="428"/>
      <c r="T577" s="428"/>
      <c r="U577" s="448"/>
      <c r="V577" s="437"/>
    </row>
    <row r="578" spans="1:23" x14ac:dyDescent="0.35">
      <c r="A578" s="1390"/>
      <c r="B578" s="770">
        <v>8</v>
      </c>
      <c r="C578" s="118"/>
      <c r="D578" s="112"/>
      <c r="E578" s="112"/>
      <c r="F578" s="118"/>
      <c r="G578" s="445"/>
      <c r="H578" s="118"/>
      <c r="I578" s="428"/>
      <c r="J578" s="446"/>
      <c r="K578" s="446"/>
      <c r="L578" s="447"/>
      <c r="M578" s="428"/>
      <c r="N578" s="447"/>
      <c r="O578" s="139"/>
      <c r="P578" s="139"/>
      <c r="Q578" s="428"/>
      <c r="R578" s="428"/>
      <c r="S578" s="428"/>
      <c r="T578" s="428"/>
      <c r="U578" s="448"/>
      <c r="V578" s="437"/>
    </row>
    <row r="579" spans="1:23" x14ac:dyDescent="0.35">
      <c r="A579" s="1390"/>
      <c r="B579" s="770">
        <v>9</v>
      </c>
      <c r="C579" s="118"/>
      <c r="D579" s="112"/>
      <c r="E579" s="112"/>
      <c r="F579" s="118"/>
      <c r="G579" s="445"/>
      <c r="H579" s="118"/>
      <c r="I579" s="428"/>
      <c r="J579" s="446"/>
      <c r="K579" s="446"/>
      <c r="L579" s="447"/>
      <c r="M579" s="428"/>
      <c r="N579" s="447"/>
      <c r="O579" s="139"/>
      <c r="P579" s="139"/>
      <c r="Q579" s="428"/>
      <c r="R579" s="428"/>
      <c r="S579" s="428"/>
      <c r="T579" s="428"/>
      <c r="U579" s="448"/>
      <c r="V579" s="437"/>
    </row>
    <row r="580" spans="1:23" ht="15" thickBot="1" x14ac:dyDescent="0.4">
      <c r="A580" s="1391"/>
      <c r="B580" s="771">
        <v>10</v>
      </c>
      <c r="C580" s="132"/>
      <c r="D580" s="131"/>
      <c r="E580" s="131"/>
      <c r="F580" s="132"/>
      <c r="G580" s="449"/>
      <c r="H580" s="132"/>
      <c r="I580" s="450"/>
      <c r="J580" s="451"/>
      <c r="K580" s="451"/>
      <c r="L580" s="452"/>
      <c r="M580" s="450"/>
      <c r="N580" s="452"/>
      <c r="O580" s="140"/>
      <c r="P580" s="140"/>
      <c r="Q580" s="450"/>
      <c r="R580" s="450"/>
      <c r="S580" s="450"/>
      <c r="T580" s="450"/>
      <c r="U580" s="453"/>
      <c r="V580" s="437"/>
    </row>
    <row r="581" spans="1:23" ht="25" thickBot="1" x14ac:dyDescent="0.4">
      <c r="A581" s="564"/>
      <c r="C581" s="565"/>
      <c r="D581" s="566"/>
      <c r="E581" s="424" t="s">
        <v>331</v>
      </c>
      <c r="F581" s="425">
        <f>COUNTA(F571:F580)</f>
        <v>0</v>
      </c>
      <c r="G581" s="426">
        <f>COUNTA(G571:G580)</f>
        <v>0</v>
      </c>
      <c r="H581" s="565"/>
      <c r="I581" s="431"/>
      <c r="J581" s="567"/>
      <c r="K581" s="567"/>
      <c r="L581" s="568"/>
      <c r="M581" s="1354" t="s">
        <v>563</v>
      </c>
      <c r="N581" s="1355"/>
      <c r="O581" s="747">
        <f>SUM(O571:O580)</f>
        <v>0</v>
      </c>
      <c r="P581" s="748">
        <f>SUM(P571:P580)</f>
        <v>0</v>
      </c>
      <c r="Q581" s="431"/>
      <c r="S581" s="113"/>
      <c r="T581" s="117"/>
      <c r="U581" s="531"/>
      <c r="V581" s="455"/>
    </row>
    <row r="582" spans="1:23" ht="15" thickBot="1" x14ac:dyDescent="0.4">
      <c r="A582" s="456"/>
      <c r="B582" s="457"/>
      <c r="C582" s="407"/>
      <c r="D582" s="407"/>
      <c r="E582" s="407"/>
      <c r="F582" s="457"/>
      <c r="G582" s="407"/>
      <c r="H582" s="407"/>
      <c r="I582" s="457"/>
      <c r="J582" s="457"/>
      <c r="K582" s="457"/>
      <c r="L582" s="407"/>
      <c r="M582" s="407"/>
      <c r="N582" s="407"/>
      <c r="O582" s="407"/>
      <c r="P582" s="407"/>
      <c r="Q582" s="407"/>
      <c r="R582" s="407"/>
      <c r="S582" s="407"/>
      <c r="T582" s="458"/>
      <c r="U582" s="407"/>
      <c r="V582" s="459"/>
    </row>
    <row r="583" spans="1:23" ht="15" thickBot="1" x14ac:dyDescent="0.4">
      <c r="A583" s="432"/>
      <c r="B583" s="433"/>
      <c r="C583" s="434"/>
      <c r="D583" s="434"/>
      <c r="E583" s="434"/>
      <c r="F583" s="433"/>
      <c r="G583" s="434"/>
      <c r="H583" s="434"/>
      <c r="I583" s="433"/>
      <c r="J583" s="433"/>
      <c r="K583" s="433"/>
      <c r="L583" s="434"/>
      <c r="M583" s="434"/>
      <c r="N583" s="434"/>
      <c r="O583" s="434"/>
      <c r="P583" s="434"/>
      <c r="Q583" s="434"/>
      <c r="R583" s="434"/>
      <c r="S583" s="434"/>
      <c r="T583" s="434"/>
      <c r="U583" s="434"/>
      <c r="V583" s="435"/>
    </row>
    <row r="584" spans="1:23" ht="36" customHeight="1" thickBot="1" x14ac:dyDescent="0.4">
      <c r="A584" s="761" t="s">
        <v>9</v>
      </c>
      <c r="B584" s="1317" t="s">
        <v>687</v>
      </c>
      <c r="C584" s="1318"/>
      <c r="E584" s="1387" t="s">
        <v>294</v>
      </c>
      <c r="F584" s="1388"/>
      <c r="G584" s="1315">
        <f>VLOOKUP(B584,'EXTRAUrbano.Piano inv. forn '!$D$91:$AB$126,3,FALSE)</f>
        <v>0</v>
      </c>
      <c r="H584" s="1316"/>
      <c r="I584" s="104"/>
      <c r="J584" s="1387" t="s">
        <v>295</v>
      </c>
      <c r="K584" s="1389"/>
      <c r="L584" s="1388"/>
      <c r="M584" s="1315">
        <f>VLOOKUP(B584,'EXTRAUrbano.Piano inv. forn '!$D$91:$AB$126,4,FALSE)</f>
        <v>0</v>
      </c>
      <c r="N584" s="1316"/>
      <c r="P584" s="772" t="s">
        <v>296</v>
      </c>
      <c r="Q584" s="436"/>
      <c r="S584" s="774" t="s">
        <v>297</v>
      </c>
      <c r="T584" s="1171"/>
      <c r="U584" s="1173"/>
      <c r="V584" s="437"/>
    </row>
    <row r="585" spans="1:23" ht="13.5" customHeight="1" thickBot="1" x14ac:dyDescent="0.4">
      <c r="A585" s="133"/>
      <c r="B585" s="114"/>
      <c r="C585" s="114"/>
      <c r="E585" s="115"/>
      <c r="F585" s="115"/>
      <c r="G585" s="116"/>
      <c r="H585" s="116"/>
      <c r="I585" s="104"/>
      <c r="J585" s="115"/>
      <c r="K585" s="115"/>
      <c r="L585" s="115"/>
      <c r="M585" s="116"/>
      <c r="N585" s="116"/>
      <c r="P585" s="117"/>
      <c r="S585" s="113"/>
      <c r="T585" s="431"/>
      <c r="V585" s="134"/>
      <c r="W585" s="431"/>
    </row>
    <row r="586" spans="1:23" ht="33.75" customHeight="1" thickBot="1" x14ac:dyDescent="0.4">
      <c r="A586" s="1381" t="s">
        <v>298</v>
      </c>
      <c r="B586" s="1382"/>
      <c r="C586" s="1382"/>
      <c r="D586" s="1383"/>
      <c r="E586" s="1346">
        <f>VLOOKUP(B584,'EXTRAUrbano.Piano inv. forn '!$D$91:$AB$126,17,FALSE)</f>
        <v>0</v>
      </c>
      <c r="F586" s="1347"/>
      <c r="G586" s="1347"/>
      <c r="H586" s="1348"/>
      <c r="I586" s="104"/>
      <c r="J586" s="1381" t="s">
        <v>53</v>
      </c>
      <c r="K586" s="1384"/>
      <c r="L586" s="1382"/>
      <c r="M586" s="1346">
        <f>VLOOKUP(B584,'EXTRAUrbano.Piano inv. forn '!$D$91:$AB$126,19,FALSE)</f>
        <v>0</v>
      </c>
      <c r="N586" s="1348"/>
      <c r="O586" s="130"/>
      <c r="P586" s="773" t="s">
        <v>299</v>
      </c>
      <c r="Q586" s="135">
        <f>M586+E586</f>
        <v>0</v>
      </c>
      <c r="S586" s="774" t="s">
        <v>300</v>
      </c>
      <c r="T586" s="1171"/>
      <c r="U586" s="1173"/>
      <c r="V586" s="134"/>
      <c r="W586" s="431"/>
    </row>
    <row r="587" spans="1:23" ht="33.75" customHeight="1" thickBot="1" x14ac:dyDescent="0.4">
      <c r="A587" s="136"/>
      <c r="B587" s="137"/>
      <c r="C587" s="137"/>
      <c r="D587" s="137"/>
      <c r="E587" s="138"/>
      <c r="F587" s="138"/>
      <c r="G587" s="138"/>
      <c r="H587" s="138"/>
      <c r="I587" s="104"/>
      <c r="J587" s="115"/>
      <c r="K587" s="115"/>
      <c r="L587" s="115"/>
      <c r="M587" s="138"/>
      <c r="N587" s="138"/>
      <c r="O587" s="130"/>
      <c r="P587" s="113"/>
      <c r="Q587" s="130"/>
      <c r="S587" s="113"/>
      <c r="T587" s="114"/>
      <c r="U587" s="114"/>
      <c r="V587" s="134"/>
      <c r="W587" s="431"/>
    </row>
    <row r="588" spans="1:23" s="166" customFormat="1" ht="72" customHeight="1" x14ac:dyDescent="0.35">
      <c r="A588" s="1369" t="s">
        <v>301</v>
      </c>
      <c r="B588" s="1371" t="s">
        <v>302</v>
      </c>
      <c r="C588" s="1371" t="s">
        <v>303</v>
      </c>
      <c r="D588" s="764" t="s">
        <v>304</v>
      </c>
      <c r="E588" s="762" t="s">
        <v>305</v>
      </c>
      <c r="F588" s="764" t="s">
        <v>306</v>
      </c>
      <c r="G588" s="764" t="s">
        <v>307</v>
      </c>
      <c r="H588" s="765" t="s">
        <v>268</v>
      </c>
      <c r="I588" s="765" t="s">
        <v>308</v>
      </c>
      <c r="J588" s="765" t="s">
        <v>309</v>
      </c>
      <c r="K588" s="765" t="s">
        <v>818</v>
      </c>
      <c r="L588" s="765" t="s">
        <v>310</v>
      </c>
      <c r="M588" s="765" t="s">
        <v>311</v>
      </c>
      <c r="N588" s="765" t="s">
        <v>312</v>
      </c>
      <c r="O588" s="765" t="s">
        <v>313</v>
      </c>
      <c r="P588" s="765" t="s">
        <v>314</v>
      </c>
      <c r="Q588" s="765" t="s">
        <v>315</v>
      </c>
      <c r="R588" s="765" t="s">
        <v>316</v>
      </c>
      <c r="S588" s="765" t="s">
        <v>317</v>
      </c>
      <c r="T588" s="765" t="s">
        <v>819</v>
      </c>
      <c r="U588" s="766" t="s">
        <v>319</v>
      </c>
      <c r="V588" s="438"/>
    </row>
    <row r="589" spans="1:23" s="166" customFormat="1" ht="36.5" thickBot="1" x14ac:dyDescent="0.4">
      <c r="A589" s="1385"/>
      <c r="B589" s="1386"/>
      <c r="C589" s="1386"/>
      <c r="D589" s="763" t="s">
        <v>320</v>
      </c>
      <c r="E589" s="763" t="s">
        <v>333</v>
      </c>
      <c r="F589" s="763" t="s">
        <v>322</v>
      </c>
      <c r="G589" s="763" t="s">
        <v>322</v>
      </c>
      <c r="H589" s="763" t="s">
        <v>824</v>
      </c>
      <c r="I589" s="763" t="s">
        <v>334</v>
      </c>
      <c r="J589" s="763" t="s">
        <v>323</v>
      </c>
      <c r="K589" s="763" t="s">
        <v>324</v>
      </c>
      <c r="L589" s="763" t="s">
        <v>324</v>
      </c>
      <c r="M589" s="763" t="s">
        <v>325</v>
      </c>
      <c r="N589" s="763" t="s">
        <v>324</v>
      </c>
      <c r="O589" s="763" t="s">
        <v>326</v>
      </c>
      <c r="P589" s="763" t="s">
        <v>820</v>
      </c>
      <c r="Q589" s="763" t="s">
        <v>327</v>
      </c>
      <c r="R589" s="763" t="s">
        <v>328</v>
      </c>
      <c r="S589" s="763" t="s">
        <v>329</v>
      </c>
      <c r="T589" s="763" t="s">
        <v>329</v>
      </c>
      <c r="U589" s="768"/>
      <c r="V589" s="438"/>
    </row>
    <row r="590" spans="1:23" ht="15" customHeight="1" x14ac:dyDescent="0.35">
      <c r="A590" s="1390" t="str">
        <f>B584</f>
        <v>Extra-urb.ibr_m.4</v>
      </c>
      <c r="B590" s="769">
        <v>1</v>
      </c>
      <c r="C590" s="185"/>
      <c r="D590" s="119"/>
      <c r="E590" s="119"/>
      <c r="F590" s="185"/>
      <c r="G590" s="440"/>
      <c r="H590" s="120"/>
      <c r="I590" s="441"/>
      <c r="J590" s="442"/>
      <c r="K590" s="442"/>
      <c r="L590" s="443"/>
      <c r="M590" s="441"/>
      <c r="N590" s="443"/>
      <c r="O590" s="148"/>
      <c r="P590" s="148"/>
      <c r="Q590" s="441"/>
      <c r="R590" s="441"/>
      <c r="S590" s="441"/>
      <c r="T590" s="441"/>
      <c r="U590" s="444"/>
      <c r="V590" s="437"/>
    </row>
    <row r="591" spans="1:23" x14ac:dyDescent="0.35">
      <c r="A591" s="1390"/>
      <c r="B591" s="770">
        <v>2</v>
      </c>
      <c r="C591" s="118"/>
      <c r="D591" s="112"/>
      <c r="E591" s="112"/>
      <c r="F591" s="118"/>
      <c r="G591" s="445"/>
      <c r="H591" s="118"/>
      <c r="I591" s="428"/>
      <c r="J591" s="446"/>
      <c r="K591" s="446"/>
      <c r="L591" s="447"/>
      <c r="M591" s="428"/>
      <c r="N591" s="447"/>
      <c r="O591" s="139"/>
      <c r="P591" s="139"/>
      <c r="Q591" s="428"/>
      <c r="R591" s="428" t="s">
        <v>330</v>
      </c>
      <c r="S591" s="428"/>
      <c r="T591" s="428"/>
      <c r="U591" s="448"/>
      <c r="V591" s="437"/>
    </row>
    <row r="592" spans="1:23" x14ac:dyDescent="0.35">
      <c r="A592" s="1390"/>
      <c r="B592" s="770">
        <v>3</v>
      </c>
      <c r="C592" s="118"/>
      <c r="D592" s="112"/>
      <c r="E592" s="112"/>
      <c r="F592" s="118"/>
      <c r="G592" s="445"/>
      <c r="H592" s="118"/>
      <c r="I592" s="428"/>
      <c r="J592" s="446"/>
      <c r="K592" s="446"/>
      <c r="L592" s="447"/>
      <c r="M592" s="428"/>
      <c r="N592" s="447"/>
      <c r="O592" s="139"/>
      <c r="P592" s="139"/>
      <c r="Q592" s="428"/>
      <c r="R592" s="428"/>
      <c r="S592" s="428"/>
      <c r="T592" s="428"/>
      <c r="U592" s="448"/>
      <c r="V592" s="437"/>
    </row>
    <row r="593" spans="1:23" x14ac:dyDescent="0.35">
      <c r="A593" s="1390"/>
      <c r="B593" s="770">
        <v>4</v>
      </c>
      <c r="C593" s="118"/>
      <c r="D593" s="112"/>
      <c r="E593" s="112"/>
      <c r="F593" s="118"/>
      <c r="G593" s="445"/>
      <c r="H593" s="118"/>
      <c r="I593" s="428"/>
      <c r="J593" s="446"/>
      <c r="K593" s="446"/>
      <c r="L593" s="447"/>
      <c r="M593" s="428"/>
      <c r="N593" s="447"/>
      <c r="O593" s="139"/>
      <c r="P593" s="139"/>
      <c r="Q593" s="428"/>
      <c r="R593" s="428"/>
      <c r="S593" s="428"/>
      <c r="T593" s="428"/>
      <c r="U593" s="448"/>
      <c r="V593" s="437"/>
    </row>
    <row r="594" spans="1:23" x14ac:dyDescent="0.35">
      <c r="A594" s="1390"/>
      <c r="B594" s="770">
        <v>5</v>
      </c>
      <c r="C594" s="118"/>
      <c r="D594" s="112"/>
      <c r="E594" s="112"/>
      <c r="F594" s="118"/>
      <c r="G594" s="445"/>
      <c r="H594" s="118"/>
      <c r="I594" s="428"/>
      <c r="J594" s="446"/>
      <c r="K594" s="446"/>
      <c r="L594" s="447"/>
      <c r="M594" s="428"/>
      <c r="N594" s="447"/>
      <c r="O594" s="139"/>
      <c r="P594" s="139"/>
      <c r="Q594" s="428"/>
      <c r="R594" s="428"/>
      <c r="S594" s="428"/>
      <c r="T594" s="428"/>
      <c r="U594" s="448"/>
      <c r="V594" s="437"/>
    </row>
    <row r="595" spans="1:23" x14ac:dyDescent="0.35">
      <c r="A595" s="1390"/>
      <c r="B595" s="770">
        <v>6</v>
      </c>
      <c r="C595" s="118"/>
      <c r="D595" s="112"/>
      <c r="E595" s="112"/>
      <c r="F595" s="118"/>
      <c r="G595" s="445"/>
      <c r="H595" s="118"/>
      <c r="I595" s="428"/>
      <c r="J595" s="446"/>
      <c r="K595" s="446"/>
      <c r="L595" s="447"/>
      <c r="M595" s="428"/>
      <c r="N595" s="447"/>
      <c r="O595" s="139"/>
      <c r="P595" s="139"/>
      <c r="Q595" s="428"/>
      <c r="R595" s="428"/>
      <c r="S595" s="428"/>
      <c r="T595" s="428"/>
      <c r="U595" s="448"/>
      <c r="V595" s="437"/>
    </row>
    <row r="596" spans="1:23" x14ac:dyDescent="0.35">
      <c r="A596" s="1390"/>
      <c r="B596" s="770">
        <v>7</v>
      </c>
      <c r="C596" s="118"/>
      <c r="D596" s="112"/>
      <c r="E596" s="112"/>
      <c r="F596" s="118"/>
      <c r="G596" s="445"/>
      <c r="H596" s="118"/>
      <c r="I596" s="428"/>
      <c r="J596" s="446"/>
      <c r="K596" s="446"/>
      <c r="L596" s="447"/>
      <c r="M596" s="428"/>
      <c r="N596" s="447"/>
      <c r="O596" s="139"/>
      <c r="P596" s="139"/>
      <c r="Q596" s="428"/>
      <c r="R596" s="428"/>
      <c r="S596" s="428"/>
      <c r="T596" s="428"/>
      <c r="U596" s="448"/>
      <c r="V596" s="437"/>
    </row>
    <row r="597" spans="1:23" x14ac:dyDescent="0.35">
      <c r="A597" s="1390"/>
      <c r="B597" s="770">
        <v>8</v>
      </c>
      <c r="C597" s="118"/>
      <c r="D597" s="112"/>
      <c r="E597" s="112"/>
      <c r="F597" s="118"/>
      <c r="G597" s="445"/>
      <c r="H597" s="118"/>
      <c r="I597" s="428"/>
      <c r="J597" s="446"/>
      <c r="K597" s="446"/>
      <c r="L597" s="447"/>
      <c r="M597" s="428"/>
      <c r="N597" s="447"/>
      <c r="O597" s="139"/>
      <c r="P597" s="139"/>
      <c r="Q597" s="428"/>
      <c r="R597" s="428"/>
      <c r="S597" s="428"/>
      <c r="T597" s="428"/>
      <c r="U597" s="448"/>
      <c r="V597" s="437"/>
    </row>
    <row r="598" spans="1:23" x14ac:dyDescent="0.35">
      <c r="A598" s="1390"/>
      <c r="B598" s="770">
        <v>9</v>
      </c>
      <c r="C598" s="118"/>
      <c r="D598" s="112"/>
      <c r="E598" s="112"/>
      <c r="F598" s="118"/>
      <c r="G598" s="445"/>
      <c r="H598" s="118"/>
      <c r="I598" s="428"/>
      <c r="J598" s="446"/>
      <c r="K598" s="446"/>
      <c r="L598" s="447"/>
      <c r="M598" s="428"/>
      <c r="N598" s="447"/>
      <c r="O598" s="139"/>
      <c r="P598" s="139"/>
      <c r="Q598" s="428"/>
      <c r="R598" s="428"/>
      <c r="S598" s="428"/>
      <c r="T598" s="428"/>
      <c r="U598" s="448"/>
      <c r="V598" s="437"/>
    </row>
    <row r="599" spans="1:23" ht="15" thickBot="1" x14ac:dyDescent="0.4">
      <c r="A599" s="1391"/>
      <c r="B599" s="771">
        <v>10</v>
      </c>
      <c r="C599" s="132"/>
      <c r="D599" s="131"/>
      <c r="E599" s="131"/>
      <c r="F599" s="132"/>
      <c r="G599" s="449"/>
      <c r="H599" s="132"/>
      <c r="I599" s="450"/>
      <c r="J599" s="451"/>
      <c r="K599" s="451"/>
      <c r="L599" s="452"/>
      <c r="M599" s="450"/>
      <c r="N599" s="452"/>
      <c r="O599" s="140"/>
      <c r="P599" s="140"/>
      <c r="Q599" s="450"/>
      <c r="R599" s="450"/>
      <c r="S599" s="450"/>
      <c r="T599" s="450"/>
      <c r="U599" s="453"/>
      <c r="V599" s="437"/>
    </row>
    <row r="600" spans="1:23" ht="25" thickBot="1" x14ac:dyDescent="0.4">
      <c r="A600" s="564"/>
      <c r="C600" s="565"/>
      <c r="D600" s="566"/>
      <c r="E600" s="424" t="s">
        <v>331</v>
      </c>
      <c r="F600" s="425">
        <f>COUNTA(F590:F599)</f>
        <v>0</v>
      </c>
      <c r="G600" s="426">
        <f>COUNTA(G590:G599)</f>
        <v>0</v>
      </c>
      <c r="H600" s="565"/>
      <c r="I600" s="431"/>
      <c r="J600" s="567"/>
      <c r="K600" s="567"/>
      <c r="L600" s="568"/>
      <c r="M600" s="1354" t="s">
        <v>563</v>
      </c>
      <c r="N600" s="1355"/>
      <c r="O600" s="747">
        <f>SUM(O590:O599)</f>
        <v>0</v>
      </c>
      <c r="P600" s="748">
        <f>SUM(P590:P599)</f>
        <v>0</v>
      </c>
      <c r="Q600" s="431"/>
      <c r="S600" s="113"/>
      <c r="T600" s="117"/>
      <c r="U600" s="531"/>
      <c r="V600" s="455"/>
    </row>
    <row r="601" spans="1:23" ht="15" thickBot="1" x14ac:dyDescent="0.4">
      <c r="A601" s="456"/>
      <c r="B601" s="457"/>
      <c r="C601" s="407"/>
      <c r="D601" s="407"/>
      <c r="E601" s="407"/>
      <c r="F601" s="457"/>
      <c r="G601" s="407"/>
      <c r="H601" s="407"/>
      <c r="I601" s="457"/>
      <c r="J601" s="457"/>
      <c r="K601" s="457"/>
      <c r="L601" s="407"/>
      <c r="M601" s="407"/>
      <c r="N601" s="407"/>
      <c r="O601" s="407"/>
      <c r="P601" s="407"/>
      <c r="Q601" s="407"/>
      <c r="R601" s="407"/>
      <c r="S601" s="407"/>
      <c r="T601" s="458"/>
      <c r="U601" s="407"/>
      <c r="V601" s="459"/>
    </row>
    <row r="602" spans="1:23" ht="15" thickBot="1" x14ac:dyDescent="0.4">
      <c r="A602" s="432"/>
      <c r="B602" s="433"/>
      <c r="C602" s="434"/>
      <c r="D602" s="434"/>
      <c r="E602" s="434"/>
      <c r="F602" s="433"/>
      <c r="G602" s="434"/>
      <c r="H602" s="434"/>
      <c r="I602" s="433"/>
      <c r="J602" s="433"/>
      <c r="K602" s="433"/>
      <c r="L602" s="434"/>
      <c r="M602" s="434"/>
      <c r="N602" s="434"/>
      <c r="O602" s="434"/>
      <c r="P602" s="434"/>
      <c r="Q602" s="434"/>
      <c r="R602" s="434"/>
      <c r="S602" s="434"/>
      <c r="T602" s="434"/>
      <c r="U602" s="434"/>
      <c r="V602" s="435"/>
    </row>
    <row r="603" spans="1:23" ht="36" customHeight="1" thickBot="1" x14ac:dyDescent="0.4">
      <c r="A603" s="761" t="s">
        <v>9</v>
      </c>
      <c r="B603" s="1317" t="s">
        <v>687</v>
      </c>
      <c r="C603" s="1318"/>
      <c r="E603" s="1387" t="s">
        <v>294</v>
      </c>
      <c r="F603" s="1388"/>
      <c r="G603" s="1315">
        <f>VLOOKUP(B603,'EXTRAUrbano.Piano inv. forn '!$D$91:$AB$126,3,FALSE)</f>
        <v>0</v>
      </c>
      <c r="H603" s="1316"/>
      <c r="I603" s="104"/>
      <c r="J603" s="1387" t="s">
        <v>295</v>
      </c>
      <c r="K603" s="1389"/>
      <c r="L603" s="1388"/>
      <c r="M603" s="1315">
        <f>VLOOKUP(B603,'EXTRAUrbano.Piano inv. forn '!$D$91:$AB$126,4,FALSE)</f>
        <v>0</v>
      </c>
      <c r="N603" s="1316"/>
      <c r="P603" s="772" t="s">
        <v>296</v>
      </c>
      <c r="Q603" s="436"/>
      <c r="S603" s="774" t="s">
        <v>297</v>
      </c>
      <c r="T603" s="1171"/>
      <c r="U603" s="1173"/>
      <c r="V603" s="437"/>
    </row>
    <row r="604" spans="1:23" ht="13.5" customHeight="1" thickBot="1" x14ac:dyDescent="0.4">
      <c r="A604" s="133"/>
      <c r="B604" s="114"/>
      <c r="C604" s="114"/>
      <c r="E604" s="115"/>
      <c r="F604" s="115"/>
      <c r="G604" s="116"/>
      <c r="H604" s="116"/>
      <c r="I604" s="104"/>
      <c r="J604" s="115"/>
      <c r="K604" s="115"/>
      <c r="L604" s="115"/>
      <c r="M604" s="116"/>
      <c r="N604" s="116"/>
      <c r="P604" s="117"/>
      <c r="S604" s="113"/>
      <c r="T604" s="431"/>
      <c r="V604" s="134"/>
      <c r="W604" s="431"/>
    </row>
    <row r="605" spans="1:23" ht="33.75" customHeight="1" thickBot="1" x14ac:dyDescent="0.4">
      <c r="A605" s="1381" t="s">
        <v>298</v>
      </c>
      <c r="B605" s="1382"/>
      <c r="C605" s="1382"/>
      <c r="D605" s="1383"/>
      <c r="E605" s="1346">
        <f>VLOOKUP(B603,'EXTRAUrbano.Piano inv. forn '!$D$91:$AB$126,17,FALSE)</f>
        <v>0</v>
      </c>
      <c r="F605" s="1347"/>
      <c r="G605" s="1347"/>
      <c r="H605" s="1348"/>
      <c r="I605" s="104"/>
      <c r="J605" s="1381" t="s">
        <v>53</v>
      </c>
      <c r="K605" s="1384"/>
      <c r="L605" s="1382"/>
      <c r="M605" s="1346">
        <f>VLOOKUP(B603,'EXTRAUrbano.Piano inv. forn '!$D$91:$AB$126,19,FALSE)</f>
        <v>0</v>
      </c>
      <c r="N605" s="1348"/>
      <c r="O605" s="130"/>
      <c r="P605" s="773" t="s">
        <v>299</v>
      </c>
      <c r="Q605" s="135">
        <f>M605+E605</f>
        <v>0</v>
      </c>
      <c r="S605" s="774" t="s">
        <v>300</v>
      </c>
      <c r="T605" s="1171"/>
      <c r="U605" s="1173"/>
      <c r="V605" s="134"/>
      <c r="W605" s="431"/>
    </row>
    <row r="606" spans="1:23" ht="33.75" customHeight="1" thickBot="1" x14ac:dyDescent="0.4">
      <c r="A606" s="136"/>
      <c r="B606" s="137"/>
      <c r="C606" s="137"/>
      <c r="D606" s="137"/>
      <c r="E606" s="138"/>
      <c r="F606" s="138"/>
      <c r="G606" s="138"/>
      <c r="H606" s="138"/>
      <c r="I606" s="104"/>
      <c r="J606" s="115"/>
      <c r="K606" s="115"/>
      <c r="L606" s="115"/>
      <c r="M606" s="138"/>
      <c r="N606" s="138"/>
      <c r="O606" s="130"/>
      <c r="P606" s="113"/>
      <c r="Q606" s="130"/>
      <c r="S606" s="113"/>
      <c r="T606" s="114"/>
      <c r="U606" s="114"/>
      <c r="V606" s="134"/>
      <c r="W606" s="431"/>
    </row>
    <row r="607" spans="1:23" s="166" customFormat="1" ht="72" customHeight="1" x14ac:dyDescent="0.35">
      <c r="A607" s="1369" t="s">
        <v>301</v>
      </c>
      <c r="B607" s="1371" t="s">
        <v>302</v>
      </c>
      <c r="C607" s="1371" t="s">
        <v>303</v>
      </c>
      <c r="D607" s="764" t="s">
        <v>304</v>
      </c>
      <c r="E607" s="762" t="s">
        <v>305</v>
      </c>
      <c r="F607" s="764" t="s">
        <v>306</v>
      </c>
      <c r="G607" s="764" t="s">
        <v>307</v>
      </c>
      <c r="H607" s="765" t="s">
        <v>268</v>
      </c>
      <c r="I607" s="765" t="s">
        <v>308</v>
      </c>
      <c r="J607" s="765" t="s">
        <v>309</v>
      </c>
      <c r="K607" s="765" t="s">
        <v>818</v>
      </c>
      <c r="L607" s="765" t="s">
        <v>310</v>
      </c>
      <c r="M607" s="765" t="s">
        <v>311</v>
      </c>
      <c r="N607" s="765" t="s">
        <v>312</v>
      </c>
      <c r="O607" s="765" t="s">
        <v>313</v>
      </c>
      <c r="P607" s="765" t="s">
        <v>314</v>
      </c>
      <c r="Q607" s="765" t="s">
        <v>315</v>
      </c>
      <c r="R607" s="765" t="s">
        <v>316</v>
      </c>
      <c r="S607" s="765" t="s">
        <v>317</v>
      </c>
      <c r="T607" s="765" t="s">
        <v>819</v>
      </c>
      <c r="U607" s="766" t="s">
        <v>319</v>
      </c>
      <c r="V607" s="438"/>
    </row>
    <row r="608" spans="1:23" s="166" customFormat="1" ht="36.5" thickBot="1" x14ac:dyDescent="0.4">
      <c r="A608" s="1385"/>
      <c r="B608" s="1386"/>
      <c r="C608" s="1386"/>
      <c r="D608" s="763" t="s">
        <v>320</v>
      </c>
      <c r="E608" s="763" t="s">
        <v>333</v>
      </c>
      <c r="F608" s="763" t="s">
        <v>322</v>
      </c>
      <c r="G608" s="763" t="s">
        <v>322</v>
      </c>
      <c r="H608" s="763" t="s">
        <v>824</v>
      </c>
      <c r="I608" s="763" t="s">
        <v>334</v>
      </c>
      <c r="J608" s="763" t="s">
        <v>323</v>
      </c>
      <c r="K608" s="763" t="s">
        <v>324</v>
      </c>
      <c r="L608" s="763" t="s">
        <v>324</v>
      </c>
      <c r="M608" s="763" t="s">
        <v>325</v>
      </c>
      <c r="N608" s="763" t="s">
        <v>324</v>
      </c>
      <c r="O608" s="763" t="s">
        <v>326</v>
      </c>
      <c r="P608" s="763" t="s">
        <v>820</v>
      </c>
      <c r="Q608" s="763" t="s">
        <v>327</v>
      </c>
      <c r="R608" s="763" t="s">
        <v>328</v>
      </c>
      <c r="S608" s="763" t="s">
        <v>329</v>
      </c>
      <c r="T608" s="763" t="s">
        <v>329</v>
      </c>
      <c r="U608" s="768"/>
      <c r="V608" s="438"/>
    </row>
    <row r="609" spans="1:23" ht="15" customHeight="1" x14ac:dyDescent="0.35">
      <c r="A609" s="1390" t="str">
        <f>B603</f>
        <v>Extra-urb.ibr_m.4</v>
      </c>
      <c r="B609" s="769">
        <v>1</v>
      </c>
      <c r="C609" s="185"/>
      <c r="D609" s="119"/>
      <c r="E609" s="119"/>
      <c r="F609" s="185"/>
      <c r="G609" s="440"/>
      <c r="H609" s="120"/>
      <c r="I609" s="441"/>
      <c r="J609" s="442"/>
      <c r="K609" s="442"/>
      <c r="L609" s="443"/>
      <c r="M609" s="441"/>
      <c r="N609" s="443"/>
      <c r="O609" s="148"/>
      <c r="P609" s="148"/>
      <c r="Q609" s="441"/>
      <c r="R609" s="441"/>
      <c r="S609" s="441"/>
      <c r="T609" s="441"/>
      <c r="U609" s="444"/>
      <c r="V609" s="437"/>
    </row>
    <row r="610" spans="1:23" x14ac:dyDescent="0.35">
      <c r="A610" s="1390"/>
      <c r="B610" s="770">
        <v>2</v>
      </c>
      <c r="C610" s="118"/>
      <c r="D610" s="112"/>
      <c r="E610" s="112"/>
      <c r="F610" s="118"/>
      <c r="G610" s="445"/>
      <c r="H610" s="118"/>
      <c r="I610" s="428"/>
      <c r="J610" s="446"/>
      <c r="K610" s="446"/>
      <c r="L610" s="447"/>
      <c r="M610" s="428"/>
      <c r="N610" s="447"/>
      <c r="O610" s="139"/>
      <c r="P610" s="139"/>
      <c r="Q610" s="428"/>
      <c r="R610" s="428" t="s">
        <v>330</v>
      </c>
      <c r="S610" s="428"/>
      <c r="T610" s="428"/>
      <c r="U610" s="448"/>
      <c r="V610" s="437"/>
    </row>
    <row r="611" spans="1:23" x14ac:dyDescent="0.35">
      <c r="A611" s="1390"/>
      <c r="B611" s="770">
        <v>3</v>
      </c>
      <c r="C611" s="118"/>
      <c r="D611" s="112"/>
      <c r="E611" s="112"/>
      <c r="F611" s="118"/>
      <c r="G611" s="445"/>
      <c r="H611" s="118"/>
      <c r="I611" s="428"/>
      <c r="J611" s="446"/>
      <c r="K611" s="446"/>
      <c r="L611" s="447"/>
      <c r="M611" s="428"/>
      <c r="N611" s="447"/>
      <c r="O611" s="139"/>
      <c r="P611" s="139"/>
      <c r="Q611" s="428"/>
      <c r="R611" s="428"/>
      <c r="S611" s="428"/>
      <c r="T611" s="428"/>
      <c r="U611" s="448"/>
      <c r="V611" s="437"/>
    </row>
    <row r="612" spans="1:23" x14ac:dyDescent="0.35">
      <c r="A612" s="1390"/>
      <c r="B612" s="770">
        <v>4</v>
      </c>
      <c r="C612" s="118"/>
      <c r="D612" s="112"/>
      <c r="E612" s="112"/>
      <c r="F612" s="118"/>
      <c r="G612" s="445"/>
      <c r="H612" s="118"/>
      <c r="I612" s="428"/>
      <c r="J612" s="446"/>
      <c r="K612" s="446"/>
      <c r="L612" s="447"/>
      <c r="M612" s="428"/>
      <c r="N612" s="447"/>
      <c r="O612" s="139"/>
      <c r="P612" s="139"/>
      <c r="Q612" s="428"/>
      <c r="R612" s="428"/>
      <c r="S612" s="428"/>
      <c r="T612" s="428"/>
      <c r="U612" s="448"/>
      <c r="V612" s="437"/>
    </row>
    <row r="613" spans="1:23" x14ac:dyDescent="0.35">
      <c r="A613" s="1390"/>
      <c r="B613" s="770">
        <v>5</v>
      </c>
      <c r="C613" s="118"/>
      <c r="D613" s="112"/>
      <c r="E613" s="112"/>
      <c r="F613" s="118"/>
      <c r="G613" s="445"/>
      <c r="H613" s="118"/>
      <c r="I613" s="428"/>
      <c r="J613" s="446"/>
      <c r="K613" s="446"/>
      <c r="L613" s="447"/>
      <c r="M613" s="428"/>
      <c r="N613" s="447"/>
      <c r="O613" s="139"/>
      <c r="P613" s="139"/>
      <c r="Q613" s="428"/>
      <c r="R613" s="428"/>
      <c r="S613" s="428"/>
      <c r="T613" s="428"/>
      <c r="U613" s="448"/>
      <c r="V613" s="437"/>
    </row>
    <row r="614" spans="1:23" x14ac:dyDescent="0.35">
      <c r="A614" s="1390"/>
      <c r="B614" s="770">
        <v>6</v>
      </c>
      <c r="C614" s="118"/>
      <c r="D614" s="112"/>
      <c r="E614" s="112"/>
      <c r="F614" s="118"/>
      <c r="G614" s="445"/>
      <c r="H614" s="118"/>
      <c r="I614" s="428"/>
      <c r="J614" s="446"/>
      <c r="K614" s="446"/>
      <c r="L614" s="447"/>
      <c r="M614" s="428"/>
      <c r="N614" s="447"/>
      <c r="O614" s="139"/>
      <c r="P614" s="139"/>
      <c r="Q614" s="428"/>
      <c r="R614" s="428"/>
      <c r="S614" s="428"/>
      <c r="T614" s="428"/>
      <c r="U614" s="448"/>
      <c r="V614" s="437"/>
    </row>
    <row r="615" spans="1:23" x14ac:dyDescent="0.35">
      <c r="A615" s="1390"/>
      <c r="B615" s="770">
        <v>7</v>
      </c>
      <c r="C615" s="118"/>
      <c r="D615" s="112"/>
      <c r="E615" s="112"/>
      <c r="F615" s="118"/>
      <c r="G615" s="445"/>
      <c r="H615" s="118"/>
      <c r="I615" s="428"/>
      <c r="J615" s="446"/>
      <c r="K615" s="446"/>
      <c r="L615" s="447"/>
      <c r="M615" s="428"/>
      <c r="N615" s="447"/>
      <c r="O615" s="139"/>
      <c r="P615" s="139"/>
      <c r="Q615" s="428"/>
      <c r="R615" s="428"/>
      <c r="S615" s="428"/>
      <c r="T615" s="428"/>
      <c r="U615" s="448"/>
      <c r="V615" s="437"/>
    </row>
    <row r="616" spans="1:23" x14ac:dyDescent="0.35">
      <c r="A616" s="1390"/>
      <c r="B616" s="770">
        <v>8</v>
      </c>
      <c r="C616" s="118"/>
      <c r="D616" s="112"/>
      <c r="E616" s="112"/>
      <c r="F616" s="118"/>
      <c r="G616" s="445"/>
      <c r="H616" s="118"/>
      <c r="I616" s="428"/>
      <c r="J616" s="446"/>
      <c r="K616" s="446"/>
      <c r="L616" s="447"/>
      <c r="M616" s="428"/>
      <c r="N616" s="447"/>
      <c r="O616" s="139"/>
      <c r="P616" s="139"/>
      <c r="Q616" s="428"/>
      <c r="R616" s="428"/>
      <c r="S616" s="428"/>
      <c r="T616" s="428"/>
      <c r="U616" s="448"/>
      <c r="V616" s="437"/>
    </row>
    <row r="617" spans="1:23" x14ac:dyDescent="0.35">
      <c r="A617" s="1390"/>
      <c r="B617" s="770">
        <v>9</v>
      </c>
      <c r="C617" s="118"/>
      <c r="D617" s="112"/>
      <c r="E617" s="112"/>
      <c r="F617" s="118"/>
      <c r="G617" s="445"/>
      <c r="H617" s="118"/>
      <c r="I617" s="428"/>
      <c r="J617" s="446"/>
      <c r="K617" s="446"/>
      <c r="L617" s="447"/>
      <c r="M617" s="428"/>
      <c r="N617" s="447"/>
      <c r="O617" s="139"/>
      <c r="P617" s="139"/>
      <c r="Q617" s="428"/>
      <c r="R617" s="428"/>
      <c r="S617" s="428"/>
      <c r="T617" s="428"/>
      <c r="U617" s="448"/>
      <c r="V617" s="437"/>
    </row>
    <row r="618" spans="1:23" ht="15" thickBot="1" x14ac:dyDescent="0.4">
      <c r="A618" s="1391"/>
      <c r="B618" s="771">
        <v>10</v>
      </c>
      <c r="C618" s="132"/>
      <c r="D618" s="131"/>
      <c r="E618" s="131"/>
      <c r="F618" s="132"/>
      <c r="G618" s="449"/>
      <c r="H618" s="132"/>
      <c r="I618" s="450"/>
      <c r="J618" s="451"/>
      <c r="K618" s="451"/>
      <c r="L618" s="452"/>
      <c r="M618" s="450"/>
      <c r="N618" s="452"/>
      <c r="O618" s="140"/>
      <c r="P618" s="140"/>
      <c r="Q618" s="450"/>
      <c r="R618" s="450"/>
      <c r="S618" s="450"/>
      <c r="T618" s="450"/>
      <c r="U618" s="453"/>
      <c r="V618" s="437"/>
    </row>
    <row r="619" spans="1:23" ht="25" thickBot="1" x14ac:dyDescent="0.4">
      <c r="A619" s="564"/>
      <c r="C619" s="565"/>
      <c r="D619" s="566"/>
      <c r="E619" s="424" t="s">
        <v>331</v>
      </c>
      <c r="F619" s="425">
        <f>COUNTA(F609:F618)</f>
        <v>0</v>
      </c>
      <c r="G619" s="426">
        <f>COUNTA(G609:G618)</f>
        <v>0</v>
      </c>
      <c r="H619" s="565"/>
      <c r="I619" s="431"/>
      <c r="J619" s="567"/>
      <c r="K619" s="567"/>
      <c r="L619" s="568"/>
      <c r="M619" s="1354" t="s">
        <v>563</v>
      </c>
      <c r="N619" s="1355"/>
      <c r="O619" s="747">
        <f>SUM(O609:O618)</f>
        <v>0</v>
      </c>
      <c r="P619" s="748">
        <f>SUM(P609:P618)</f>
        <v>0</v>
      </c>
      <c r="Q619" s="431"/>
      <c r="S619" s="113"/>
      <c r="T619" s="117"/>
      <c r="U619" s="531"/>
      <c r="V619" s="455"/>
    </row>
    <row r="620" spans="1:23" ht="15" thickBot="1" x14ac:dyDescent="0.4">
      <c r="A620" s="456"/>
      <c r="B620" s="457"/>
      <c r="C620" s="407"/>
      <c r="D620" s="407"/>
      <c r="E620" s="407"/>
      <c r="F620" s="457"/>
      <c r="G620" s="407"/>
      <c r="H620" s="407"/>
      <c r="I620" s="457"/>
      <c r="J620" s="457"/>
      <c r="K620" s="457"/>
      <c r="L620" s="407"/>
      <c r="M620" s="407"/>
      <c r="N620" s="407"/>
      <c r="O620" s="407"/>
      <c r="P620" s="407"/>
      <c r="Q620" s="407"/>
      <c r="R620" s="407"/>
      <c r="S620" s="407"/>
      <c r="T620" s="458"/>
      <c r="U620" s="407"/>
      <c r="V620" s="459"/>
    </row>
    <row r="621" spans="1:23" ht="15" thickBot="1" x14ac:dyDescent="0.4">
      <c r="A621" s="432"/>
      <c r="B621" s="433"/>
      <c r="C621" s="434"/>
      <c r="D621" s="434"/>
      <c r="E621" s="434"/>
      <c r="F621" s="433"/>
      <c r="G621" s="434"/>
      <c r="H621" s="434"/>
      <c r="I621" s="433"/>
      <c r="J621" s="433"/>
      <c r="K621" s="433"/>
      <c r="L621" s="434"/>
      <c r="M621" s="434"/>
      <c r="N621" s="434"/>
      <c r="O621" s="434"/>
      <c r="P621" s="434"/>
      <c r="Q621" s="434"/>
      <c r="R621" s="434"/>
      <c r="S621" s="434"/>
      <c r="T621" s="434"/>
      <c r="U621" s="434"/>
      <c r="V621" s="435"/>
    </row>
    <row r="622" spans="1:23" ht="36" customHeight="1" thickBot="1" x14ac:dyDescent="0.4">
      <c r="A622" s="761" t="s">
        <v>9</v>
      </c>
      <c r="B622" s="1317" t="s">
        <v>687</v>
      </c>
      <c r="C622" s="1318"/>
      <c r="E622" s="1387" t="s">
        <v>294</v>
      </c>
      <c r="F622" s="1388"/>
      <c r="G622" s="1315">
        <f>VLOOKUP(B622,'EXTRAUrbano.Piano inv. forn '!$D$91:$AB$126,3,FALSE)</f>
        <v>0</v>
      </c>
      <c r="H622" s="1316"/>
      <c r="I622" s="104"/>
      <c r="J622" s="1387" t="s">
        <v>295</v>
      </c>
      <c r="K622" s="1389"/>
      <c r="L622" s="1388"/>
      <c r="M622" s="1315">
        <f>VLOOKUP(B622,'EXTRAUrbano.Piano inv. forn '!$D$91:$AB$126,4,FALSE)</f>
        <v>0</v>
      </c>
      <c r="N622" s="1316"/>
      <c r="P622" s="772" t="s">
        <v>296</v>
      </c>
      <c r="Q622" s="436"/>
      <c r="S622" s="774" t="s">
        <v>297</v>
      </c>
      <c r="T622" s="1171"/>
      <c r="U622" s="1173"/>
      <c r="V622" s="437"/>
    </row>
    <row r="623" spans="1:23" ht="13.5" customHeight="1" thickBot="1" x14ac:dyDescent="0.4">
      <c r="A623" s="133"/>
      <c r="B623" s="114"/>
      <c r="C623" s="114"/>
      <c r="E623" s="115"/>
      <c r="F623" s="115"/>
      <c r="G623" s="116"/>
      <c r="H623" s="116"/>
      <c r="I623" s="104"/>
      <c r="J623" s="115"/>
      <c r="K623" s="115"/>
      <c r="L623" s="115"/>
      <c r="M623" s="116"/>
      <c r="N623" s="116"/>
      <c r="P623" s="117"/>
      <c r="S623" s="113"/>
      <c r="T623" s="431"/>
      <c r="V623" s="134"/>
      <c r="W623" s="431"/>
    </row>
    <row r="624" spans="1:23" ht="33.75" customHeight="1" thickBot="1" x14ac:dyDescent="0.4">
      <c r="A624" s="1381" t="s">
        <v>298</v>
      </c>
      <c r="B624" s="1382"/>
      <c r="C624" s="1382"/>
      <c r="D624" s="1383"/>
      <c r="E624" s="1346">
        <f>VLOOKUP(B622,'EXTRAUrbano.Piano inv. forn '!$D$91:$AB$126,17,FALSE)</f>
        <v>0</v>
      </c>
      <c r="F624" s="1347"/>
      <c r="G624" s="1347"/>
      <c r="H624" s="1348"/>
      <c r="I624" s="104"/>
      <c r="J624" s="1381" t="s">
        <v>53</v>
      </c>
      <c r="K624" s="1384"/>
      <c r="L624" s="1382"/>
      <c r="M624" s="1346">
        <f>VLOOKUP(B622,'EXTRAUrbano.Piano inv. forn '!$D$91:$AB$126,19,FALSE)</f>
        <v>0</v>
      </c>
      <c r="N624" s="1348"/>
      <c r="O624" s="130"/>
      <c r="P624" s="773" t="s">
        <v>299</v>
      </c>
      <c r="Q624" s="135">
        <f>M624+E624</f>
        <v>0</v>
      </c>
      <c r="S624" s="774" t="s">
        <v>300</v>
      </c>
      <c r="T624" s="1171"/>
      <c r="U624" s="1173"/>
      <c r="V624" s="134"/>
      <c r="W624" s="431"/>
    </row>
    <row r="625" spans="1:23" ht="33.75" customHeight="1" thickBot="1" x14ac:dyDescent="0.4">
      <c r="A625" s="136"/>
      <c r="B625" s="137"/>
      <c r="C625" s="137"/>
      <c r="D625" s="137"/>
      <c r="E625" s="138"/>
      <c r="F625" s="138"/>
      <c r="G625" s="138"/>
      <c r="H625" s="138"/>
      <c r="I625" s="104"/>
      <c r="J625" s="115"/>
      <c r="K625" s="115"/>
      <c r="L625" s="115"/>
      <c r="M625" s="138"/>
      <c r="N625" s="138"/>
      <c r="O625" s="130"/>
      <c r="P625" s="113"/>
      <c r="Q625" s="130"/>
      <c r="S625" s="113"/>
      <c r="T625" s="114"/>
      <c r="U625" s="114"/>
      <c r="V625" s="134"/>
      <c r="W625" s="431"/>
    </row>
    <row r="626" spans="1:23" s="166" customFormat="1" ht="72" customHeight="1" x14ac:dyDescent="0.35">
      <c r="A626" s="1369" t="s">
        <v>301</v>
      </c>
      <c r="B626" s="1371" t="s">
        <v>302</v>
      </c>
      <c r="C626" s="1371" t="s">
        <v>303</v>
      </c>
      <c r="D626" s="764" t="s">
        <v>304</v>
      </c>
      <c r="E626" s="762" t="s">
        <v>305</v>
      </c>
      <c r="F626" s="764" t="s">
        <v>306</v>
      </c>
      <c r="G626" s="764" t="s">
        <v>307</v>
      </c>
      <c r="H626" s="765" t="s">
        <v>268</v>
      </c>
      <c r="I626" s="765" t="s">
        <v>308</v>
      </c>
      <c r="J626" s="765" t="s">
        <v>309</v>
      </c>
      <c r="K626" s="765" t="s">
        <v>818</v>
      </c>
      <c r="L626" s="765" t="s">
        <v>310</v>
      </c>
      <c r="M626" s="765" t="s">
        <v>311</v>
      </c>
      <c r="N626" s="765" t="s">
        <v>312</v>
      </c>
      <c r="O626" s="765" t="s">
        <v>313</v>
      </c>
      <c r="P626" s="765" t="s">
        <v>314</v>
      </c>
      <c r="Q626" s="765" t="s">
        <v>315</v>
      </c>
      <c r="R626" s="765" t="s">
        <v>316</v>
      </c>
      <c r="S626" s="765" t="s">
        <v>317</v>
      </c>
      <c r="T626" s="765" t="s">
        <v>819</v>
      </c>
      <c r="U626" s="766" t="s">
        <v>319</v>
      </c>
      <c r="V626" s="438"/>
    </row>
    <row r="627" spans="1:23" s="166" customFormat="1" ht="36.5" thickBot="1" x14ac:dyDescent="0.4">
      <c r="A627" s="1385"/>
      <c r="B627" s="1386"/>
      <c r="C627" s="1386"/>
      <c r="D627" s="763" t="s">
        <v>320</v>
      </c>
      <c r="E627" s="763" t="s">
        <v>333</v>
      </c>
      <c r="F627" s="763" t="s">
        <v>322</v>
      </c>
      <c r="G627" s="763" t="s">
        <v>322</v>
      </c>
      <c r="H627" s="763" t="s">
        <v>824</v>
      </c>
      <c r="I627" s="763" t="s">
        <v>334</v>
      </c>
      <c r="J627" s="763" t="s">
        <v>323</v>
      </c>
      <c r="K627" s="763" t="s">
        <v>324</v>
      </c>
      <c r="L627" s="763" t="s">
        <v>324</v>
      </c>
      <c r="M627" s="763" t="s">
        <v>325</v>
      </c>
      <c r="N627" s="763" t="s">
        <v>324</v>
      </c>
      <c r="O627" s="763" t="s">
        <v>326</v>
      </c>
      <c r="P627" s="763" t="s">
        <v>820</v>
      </c>
      <c r="Q627" s="763" t="s">
        <v>327</v>
      </c>
      <c r="R627" s="763" t="s">
        <v>328</v>
      </c>
      <c r="S627" s="763" t="s">
        <v>329</v>
      </c>
      <c r="T627" s="763" t="s">
        <v>329</v>
      </c>
      <c r="U627" s="768"/>
      <c r="V627" s="438"/>
    </row>
    <row r="628" spans="1:23" ht="15" customHeight="1" x14ac:dyDescent="0.35">
      <c r="A628" s="1390" t="str">
        <f>B622</f>
        <v>Extra-urb.ibr_m.4</v>
      </c>
      <c r="B628" s="769">
        <v>1</v>
      </c>
      <c r="C628" s="185"/>
      <c r="D628" s="119"/>
      <c r="E628" s="119"/>
      <c r="F628" s="185"/>
      <c r="G628" s="440"/>
      <c r="H628" s="120"/>
      <c r="I628" s="441"/>
      <c r="J628" s="442"/>
      <c r="K628" s="442"/>
      <c r="L628" s="443"/>
      <c r="M628" s="441"/>
      <c r="N628" s="443"/>
      <c r="O628" s="148"/>
      <c r="P628" s="148"/>
      <c r="Q628" s="441"/>
      <c r="R628" s="441"/>
      <c r="S628" s="441"/>
      <c r="T628" s="441"/>
      <c r="U628" s="444"/>
      <c r="V628" s="437"/>
    </row>
    <row r="629" spans="1:23" x14ac:dyDescent="0.35">
      <c r="A629" s="1390"/>
      <c r="B629" s="770">
        <v>2</v>
      </c>
      <c r="C629" s="118"/>
      <c r="D629" s="112"/>
      <c r="E629" s="112"/>
      <c r="F629" s="118"/>
      <c r="G629" s="445"/>
      <c r="H629" s="118"/>
      <c r="I629" s="428"/>
      <c r="J629" s="446"/>
      <c r="K629" s="446"/>
      <c r="L629" s="447"/>
      <c r="M629" s="428"/>
      <c r="N629" s="447"/>
      <c r="O629" s="139"/>
      <c r="P629" s="139"/>
      <c r="Q629" s="428"/>
      <c r="R629" s="428" t="s">
        <v>330</v>
      </c>
      <c r="S629" s="428"/>
      <c r="T629" s="428"/>
      <c r="U629" s="448"/>
      <c r="V629" s="437"/>
    </row>
    <row r="630" spans="1:23" x14ac:dyDescent="0.35">
      <c r="A630" s="1390"/>
      <c r="B630" s="770">
        <v>3</v>
      </c>
      <c r="C630" s="118"/>
      <c r="D630" s="112"/>
      <c r="E630" s="112"/>
      <c r="F630" s="118"/>
      <c r="G630" s="445"/>
      <c r="H630" s="118"/>
      <c r="I630" s="428"/>
      <c r="J630" s="446"/>
      <c r="K630" s="446"/>
      <c r="L630" s="447"/>
      <c r="M630" s="428"/>
      <c r="N630" s="447"/>
      <c r="O630" s="139"/>
      <c r="P630" s="139"/>
      <c r="Q630" s="428"/>
      <c r="R630" s="428"/>
      <c r="S630" s="428"/>
      <c r="T630" s="428"/>
      <c r="U630" s="448"/>
      <c r="V630" s="437"/>
    </row>
    <row r="631" spans="1:23" x14ac:dyDescent="0.35">
      <c r="A631" s="1390"/>
      <c r="B631" s="770">
        <v>4</v>
      </c>
      <c r="C631" s="118"/>
      <c r="D631" s="112"/>
      <c r="E631" s="112"/>
      <c r="F631" s="118"/>
      <c r="G631" s="445"/>
      <c r="H631" s="118"/>
      <c r="I631" s="428"/>
      <c r="J631" s="446"/>
      <c r="K631" s="446"/>
      <c r="L631" s="447"/>
      <c r="M631" s="428"/>
      <c r="N631" s="447"/>
      <c r="O631" s="139"/>
      <c r="P631" s="139"/>
      <c r="Q631" s="428"/>
      <c r="R631" s="428"/>
      <c r="S631" s="428"/>
      <c r="T631" s="428"/>
      <c r="U631" s="448"/>
      <c r="V631" s="437"/>
    </row>
    <row r="632" spans="1:23" x14ac:dyDescent="0.35">
      <c r="A632" s="1390"/>
      <c r="B632" s="770">
        <v>5</v>
      </c>
      <c r="C632" s="118"/>
      <c r="D632" s="112"/>
      <c r="E632" s="112"/>
      <c r="F632" s="118"/>
      <c r="G632" s="445"/>
      <c r="H632" s="118"/>
      <c r="I632" s="428"/>
      <c r="J632" s="446"/>
      <c r="K632" s="446"/>
      <c r="L632" s="447"/>
      <c r="M632" s="428"/>
      <c r="N632" s="447"/>
      <c r="O632" s="139"/>
      <c r="P632" s="139"/>
      <c r="Q632" s="428"/>
      <c r="R632" s="428"/>
      <c r="S632" s="428"/>
      <c r="T632" s="428"/>
      <c r="U632" s="448"/>
      <c r="V632" s="437"/>
    </row>
    <row r="633" spans="1:23" x14ac:dyDescent="0.35">
      <c r="A633" s="1390"/>
      <c r="B633" s="770">
        <v>6</v>
      </c>
      <c r="C633" s="118"/>
      <c r="D633" s="112"/>
      <c r="E633" s="112"/>
      <c r="F633" s="118"/>
      <c r="G633" s="445"/>
      <c r="H633" s="118"/>
      <c r="I633" s="428"/>
      <c r="J633" s="446"/>
      <c r="K633" s="446"/>
      <c r="L633" s="447"/>
      <c r="M633" s="428"/>
      <c r="N633" s="447"/>
      <c r="O633" s="139"/>
      <c r="P633" s="139"/>
      <c r="Q633" s="428"/>
      <c r="R633" s="428"/>
      <c r="S633" s="428"/>
      <c r="T633" s="428"/>
      <c r="U633" s="448"/>
      <c r="V633" s="437"/>
    </row>
    <row r="634" spans="1:23" x14ac:dyDescent="0.35">
      <c r="A634" s="1390"/>
      <c r="B634" s="770">
        <v>7</v>
      </c>
      <c r="C634" s="118"/>
      <c r="D634" s="112"/>
      <c r="E634" s="112"/>
      <c r="F634" s="118"/>
      <c r="G634" s="445"/>
      <c r="H634" s="118"/>
      <c r="I634" s="428"/>
      <c r="J634" s="446"/>
      <c r="K634" s="446"/>
      <c r="L634" s="447"/>
      <c r="M634" s="428"/>
      <c r="N634" s="447"/>
      <c r="O634" s="139"/>
      <c r="P634" s="139"/>
      <c r="Q634" s="428"/>
      <c r="R634" s="428"/>
      <c r="S634" s="428"/>
      <c r="T634" s="428"/>
      <c r="U634" s="448"/>
      <c r="V634" s="437"/>
    </row>
    <row r="635" spans="1:23" x14ac:dyDescent="0.35">
      <c r="A635" s="1390"/>
      <c r="B635" s="770">
        <v>8</v>
      </c>
      <c r="C635" s="118"/>
      <c r="D635" s="112"/>
      <c r="E635" s="112"/>
      <c r="F635" s="118"/>
      <c r="G635" s="445"/>
      <c r="H635" s="118"/>
      <c r="I635" s="428"/>
      <c r="J635" s="446"/>
      <c r="K635" s="446"/>
      <c r="L635" s="447"/>
      <c r="M635" s="428"/>
      <c r="N635" s="447"/>
      <c r="O635" s="139"/>
      <c r="P635" s="139"/>
      <c r="Q635" s="428"/>
      <c r="R635" s="428"/>
      <c r="S635" s="428"/>
      <c r="T635" s="428"/>
      <c r="U635" s="448"/>
      <c r="V635" s="437"/>
    </row>
    <row r="636" spans="1:23" x14ac:dyDescent="0.35">
      <c r="A636" s="1390"/>
      <c r="B636" s="770">
        <v>9</v>
      </c>
      <c r="C636" s="118"/>
      <c r="D636" s="112"/>
      <c r="E636" s="112"/>
      <c r="F636" s="118"/>
      <c r="G636" s="445"/>
      <c r="H636" s="118"/>
      <c r="I636" s="428"/>
      <c r="J636" s="446"/>
      <c r="K636" s="446"/>
      <c r="L636" s="447"/>
      <c r="M636" s="428"/>
      <c r="N636" s="447"/>
      <c r="O636" s="139"/>
      <c r="P636" s="139"/>
      <c r="Q636" s="428"/>
      <c r="R636" s="428"/>
      <c r="S636" s="428"/>
      <c r="T636" s="428"/>
      <c r="U636" s="448"/>
      <c r="V636" s="437"/>
    </row>
    <row r="637" spans="1:23" ht="15" thickBot="1" x14ac:dyDescent="0.4">
      <c r="A637" s="1391"/>
      <c r="B637" s="771">
        <v>10</v>
      </c>
      <c r="C637" s="132"/>
      <c r="D637" s="131"/>
      <c r="E637" s="131"/>
      <c r="F637" s="132"/>
      <c r="G637" s="449"/>
      <c r="H637" s="132"/>
      <c r="I637" s="450"/>
      <c r="J637" s="451"/>
      <c r="K637" s="451"/>
      <c r="L637" s="452"/>
      <c r="M637" s="450"/>
      <c r="N637" s="452"/>
      <c r="O637" s="140"/>
      <c r="P637" s="140"/>
      <c r="Q637" s="450"/>
      <c r="R637" s="450"/>
      <c r="S637" s="450"/>
      <c r="T637" s="450"/>
      <c r="U637" s="453"/>
      <c r="V637" s="437"/>
    </row>
    <row r="638" spans="1:23" ht="25" thickBot="1" x14ac:dyDescent="0.4">
      <c r="A638" s="564"/>
      <c r="C638" s="565"/>
      <c r="D638" s="566"/>
      <c r="E638" s="424" t="s">
        <v>331</v>
      </c>
      <c r="F638" s="425">
        <f>COUNTA(F628:F637)</f>
        <v>0</v>
      </c>
      <c r="G638" s="426">
        <f>COUNTA(G628:G637)</f>
        <v>0</v>
      </c>
      <c r="H638" s="565"/>
      <c r="I638" s="431"/>
      <c r="J638" s="567"/>
      <c r="K638" s="567"/>
      <c r="L638" s="568"/>
      <c r="M638" s="1354" t="s">
        <v>563</v>
      </c>
      <c r="N638" s="1355"/>
      <c r="O638" s="747">
        <f>SUM(O628:O637)</f>
        <v>0</v>
      </c>
      <c r="P638" s="748">
        <f>SUM(P628:P637)</f>
        <v>0</v>
      </c>
      <c r="Q638" s="431"/>
      <c r="S638" s="113"/>
      <c r="T638" s="117"/>
      <c r="U638" s="531"/>
      <c r="V638" s="455"/>
    </row>
    <row r="639" spans="1:23" ht="15" thickBot="1" x14ac:dyDescent="0.4">
      <c r="A639" s="456"/>
      <c r="B639" s="457"/>
      <c r="C639" s="407"/>
      <c r="D639" s="407"/>
      <c r="E639" s="407"/>
      <c r="F639" s="457"/>
      <c r="G639" s="407"/>
      <c r="H639" s="407"/>
      <c r="I639" s="457"/>
      <c r="J639" s="457"/>
      <c r="K639" s="457"/>
      <c r="L639" s="407"/>
      <c r="M639" s="407"/>
      <c r="N639" s="407"/>
      <c r="O639" s="407"/>
      <c r="P639" s="407"/>
      <c r="Q639" s="407"/>
      <c r="R639" s="407"/>
      <c r="S639" s="407"/>
      <c r="T639" s="458"/>
      <c r="U639" s="407"/>
      <c r="V639" s="459"/>
    </row>
  </sheetData>
  <sheetProtection algorithmName="SHA-512" hashValue="EiPOx/NryQ8yFAwuOd5R7hcYSMbEjufajssx3GYPU49ZNMEtzbmB+AMb3uh2zbssiJ02NAbhJNJhD9Y6Tj1R3g==" saltValue="HPasSWWeA5SlepFoiIMICA==" spinCount="100000" sheet="1" objects="1" scenarios="1"/>
  <mergeCells count="541">
    <mergeCell ref="A626:A627"/>
    <mergeCell ref="B626:B627"/>
    <mergeCell ref="C626:C627"/>
    <mergeCell ref="A628:A637"/>
    <mergeCell ref="M638:N638"/>
    <mergeCell ref="T622:U622"/>
    <mergeCell ref="A624:D624"/>
    <mergeCell ref="E624:H624"/>
    <mergeCell ref="J624:L624"/>
    <mergeCell ref="M624:N624"/>
    <mergeCell ref="T624:U624"/>
    <mergeCell ref="A607:A608"/>
    <mergeCell ref="B607:B608"/>
    <mergeCell ref="C607:C608"/>
    <mergeCell ref="A609:A618"/>
    <mergeCell ref="M619:N619"/>
    <mergeCell ref="B622:C622"/>
    <mergeCell ref="E622:F622"/>
    <mergeCell ref="G622:H622"/>
    <mergeCell ref="J622:L622"/>
    <mergeCell ref="M622:N622"/>
    <mergeCell ref="T603:U603"/>
    <mergeCell ref="A605:D605"/>
    <mergeCell ref="E605:H605"/>
    <mergeCell ref="J605:L605"/>
    <mergeCell ref="M605:N605"/>
    <mergeCell ref="T605:U605"/>
    <mergeCell ref="A588:A589"/>
    <mergeCell ref="B588:B589"/>
    <mergeCell ref="C588:C589"/>
    <mergeCell ref="A590:A599"/>
    <mergeCell ref="M600:N600"/>
    <mergeCell ref="B603:C603"/>
    <mergeCell ref="E603:F603"/>
    <mergeCell ref="G603:H603"/>
    <mergeCell ref="J603:L603"/>
    <mergeCell ref="M603:N603"/>
    <mergeCell ref="T584:U584"/>
    <mergeCell ref="A586:D586"/>
    <mergeCell ref="E586:H586"/>
    <mergeCell ref="J586:L586"/>
    <mergeCell ref="M586:N586"/>
    <mergeCell ref="T586:U586"/>
    <mergeCell ref="A569:A570"/>
    <mergeCell ref="B569:B570"/>
    <mergeCell ref="C569:C570"/>
    <mergeCell ref="A571:A580"/>
    <mergeCell ref="M581:N581"/>
    <mergeCell ref="B584:C584"/>
    <mergeCell ref="E584:F584"/>
    <mergeCell ref="G584:H584"/>
    <mergeCell ref="J584:L584"/>
    <mergeCell ref="M584:N584"/>
    <mergeCell ref="T565:U565"/>
    <mergeCell ref="A567:D567"/>
    <mergeCell ref="E567:H567"/>
    <mergeCell ref="J567:L567"/>
    <mergeCell ref="M567:N567"/>
    <mergeCell ref="T567:U567"/>
    <mergeCell ref="A550:A551"/>
    <mergeCell ref="B550:B551"/>
    <mergeCell ref="C550:C551"/>
    <mergeCell ref="A552:A561"/>
    <mergeCell ref="M562:N562"/>
    <mergeCell ref="B565:C565"/>
    <mergeCell ref="E565:F565"/>
    <mergeCell ref="G565:H565"/>
    <mergeCell ref="J565:L565"/>
    <mergeCell ref="M565:N565"/>
    <mergeCell ref="T546:U546"/>
    <mergeCell ref="A548:D548"/>
    <mergeCell ref="E548:H548"/>
    <mergeCell ref="J548:L548"/>
    <mergeCell ref="M548:N548"/>
    <mergeCell ref="T548:U548"/>
    <mergeCell ref="A531:A532"/>
    <mergeCell ref="B531:B532"/>
    <mergeCell ref="C531:C532"/>
    <mergeCell ref="A533:A542"/>
    <mergeCell ref="M543:N543"/>
    <mergeCell ref="B546:C546"/>
    <mergeCell ref="E546:F546"/>
    <mergeCell ref="G546:H546"/>
    <mergeCell ref="J546:L546"/>
    <mergeCell ref="M546:N546"/>
    <mergeCell ref="T527:U527"/>
    <mergeCell ref="A529:D529"/>
    <mergeCell ref="E529:H529"/>
    <mergeCell ref="J529:L529"/>
    <mergeCell ref="M529:N529"/>
    <mergeCell ref="T529:U529"/>
    <mergeCell ref="A512:A513"/>
    <mergeCell ref="B512:B513"/>
    <mergeCell ref="C512:C513"/>
    <mergeCell ref="A514:A523"/>
    <mergeCell ref="M524:N524"/>
    <mergeCell ref="B527:C527"/>
    <mergeCell ref="E527:F527"/>
    <mergeCell ref="G527:H527"/>
    <mergeCell ref="J527:L527"/>
    <mergeCell ref="M527:N527"/>
    <mergeCell ref="T508:U508"/>
    <mergeCell ref="A510:D510"/>
    <mergeCell ref="E510:H510"/>
    <mergeCell ref="J510:L510"/>
    <mergeCell ref="M510:N510"/>
    <mergeCell ref="T510:U510"/>
    <mergeCell ref="A493:A494"/>
    <mergeCell ref="B493:B494"/>
    <mergeCell ref="C493:C494"/>
    <mergeCell ref="A495:A504"/>
    <mergeCell ref="M505:N505"/>
    <mergeCell ref="B508:C508"/>
    <mergeCell ref="E508:F508"/>
    <mergeCell ref="G508:H508"/>
    <mergeCell ref="J508:L508"/>
    <mergeCell ref="M508:N508"/>
    <mergeCell ref="T489:U489"/>
    <mergeCell ref="A491:D491"/>
    <mergeCell ref="E491:H491"/>
    <mergeCell ref="J491:L491"/>
    <mergeCell ref="M491:N491"/>
    <mergeCell ref="T491:U491"/>
    <mergeCell ref="A474:A475"/>
    <mergeCell ref="B474:B475"/>
    <mergeCell ref="C474:C475"/>
    <mergeCell ref="A476:A485"/>
    <mergeCell ref="M486:N486"/>
    <mergeCell ref="B489:C489"/>
    <mergeCell ref="E489:F489"/>
    <mergeCell ref="G489:H489"/>
    <mergeCell ref="J489:L489"/>
    <mergeCell ref="M489:N489"/>
    <mergeCell ref="T470:U470"/>
    <mergeCell ref="A472:D472"/>
    <mergeCell ref="E472:H472"/>
    <mergeCell ref="J472:L472"/>
    <mergeCell ref="M472:N472"/>
    <mergeCell ref="T472:U472"/>
    <mergeCell ref="A455:A456"/>
    <mergeCell ref="B455:B456"/>
    <mergeCell ref="C455:C456"/>
    <mergeCell ref="A457:A466"/>
    <mergeCell ref="M467:N467"/>
    <mergeCell ref="B470:C470"/>
    <mergeCell ref="E470:F470"/>
    <mergeCell ref="G470:H470"/>
    <mergeCell ref="J470:L470"/>
    <mergeCell ref="M470:N470"/>
    <mergeCell ref="T451:U451"/>
    <mergeCell ref="A453:D453"/>
    <mergeCell ref="E453:H453"/>
    <mergeCell ref="J453:L453"/>
    <mergeCell ref="M453:N453"/>
    <mergeCell ref="T453:U453"/>
    <mergeCell ref="A436:A437"/>
    <mergeCell ref="B436:B437"/>
    <mergeCell ref="C436:C437"/>
    <mergeCell ref="A438:A447"/>
    <mergeCell ref="M448:N448"/>
    <mergeCell ref="B451:C451"/>
    <mergeCell ref="E451:F451"/>
    <mergeCell ref="G451:H451"/>
    <mergeCell ref="J451:L451"/>
    <mergeCell ref="M451:N451"/>
    <mergeCell ref="T432:U432"/>
    <mergeCell ref="A434:D434"/>
    <mergeCell ref="E434:H434"/>
    <mergeCell ref="J434:L434"/>
    <mergeCell ref="M434:N434"/>
    <mergeCell ref="T434:U434"/>
    <mergeCell ref="A417:A418"/>
    <mergeCell ref="B417:B418"/>
    <mergeCell ref="C417:C418"/>
    <mergeCell ref="A419:A428"/>
    <mergeCell ref="M429:N429"/>
    <mergeCell ref="B432:C432"/>
    <mergeCell ref="E432:F432"/>
    <mergeCell ref="G432:H432"/>
    <mergeCell ref="J432:L432"/>
    <mergeCell ref="M432:N432"/>
    <mergeCell ref="T413:U413"/>
    <mergeCell ref="A415:D415"/>
    <mergeCell ref="E415:H415"/>
    <mergeCell ref="J415:L415"/>
    <mergeCell ref="M415:N415"/>
    <mergeCell ref="T415:U415"/>
    <mergeCell ref="A398:A399"/>
    <mergeCell ref="B398:B399"/>
    <mergeCell ref="C398:C399"/>
    <mergeCell ref="A400:A409"/>
    <mergeCell ref="M410:N410"/>
    <mergeCell ref="B413:C413"/>
    <mergeCell ref="E413:F413"/>
    <mergeCell ref="G413:H413"/>
    <mergeCell ref="J413:L413"/>
    <mergeCell ref="M413:N413"/>
    <mergeCell ref="T394:U394"/>
    <mergeCell ref="A396:D396"/>
    <mergeCell ref="E396:H396"/>
    <mergeCell ref="J396:L396"/>
    <mergeCell ref="M396:N396"/>
    <mergeCell ref="T396:U396"/>
    <mergeCell ref="A379:A380"/>
    <mergeCell ref="B379:B380"/>
    <mergeCell ref="C379:C380"/>
    <mergeCell ref="A381:A390"/>
    <mergeCell ref="M391:N391"/>
    <mergeCell ref="B394:C394"/>
    <mergeCell ref="E394:F394"/>
    <mergeCell ref="G394:H394"/>
    <mergeCell ref="J394:L394"/>
    <mergeCell ref="M394:N394"/>
    <mergeCell ref="T375:U375"/>
    <mergeCell ref="A377:D377"/>
    <mergeCell ref="E377:H377"/>
    <mergeCell ref="J377:L377"/>
    <mergeCell ref="M377:N377"/>
    <mergeCell ref="T377:U377"/>
    <mergeCell ref="A360:A361"/>
    <mergeCell ref="B360:B361"/>
    <mergeCell ref="C360:C361"/>
    <mergeCell ref="A362:A371"/>
    <mergeCell ref="M372:N372"/>
    <mergeCell ref="B375:C375"/>
    <mergeCell ref="E375:F375"/>
    <mergeCell ref="G375:H375"/>
    <mergeCell ref="J375:L375"/>
    <mergeCell ref="M375:N375"/>
    <mergeCell ref="T356:U356"/>
    <mergeCell ref="A358:D358"/>
    <mergeCell ref="E358:H358"/>
    <mergeCell ref="J358:L358"/>
    <mergeCell ref="M358:N358"/>
    <mergeCell ref="T358:U358"/>
    <mergeCell ref="A341:A342"/>
    <mergeCell ref="B341:B342"/>
    <mergeCell ref="C341:C342"/>
    <mergeCell ref="A343:A352"/>
    <mergeCell ref="M353:N353"/>
    <mergeCell ref="B356:C356"/>
    <mergeCell ref="E356:F356"/>
    <mergeCell ref="G356:H356"/>
    <mergeCell ref="J356:L356"/>
    <mergeCell ref="M356:N356"/>
    <mergeCell ref="T337:U337"/>
    <mergeCell ref="A339:D339"/>
    <mergeCell ref="E339:H339"/>
    <mergeCell ref="J339:L339"/>
    <mergeCell ref="M339:N339"/>
    <mergeCell ref="T339:U339"/>
    <mergeCell ref="A322:A323"/>
    <mergeCell ref="B322:B323"/>
    <mergeCell ref="C322:C323"/>
    <mergeCell ref="A324:A333"/>
    <mergeCell ref="M334:N334"/>
    <mergeCell ref="B337:C337"/>
    <mergeCell ref="E337:F337"/>
    <mergeCell ref="G337:H337"/>
    <mergeCell ref="J337:L337"/>
    <mergeCell ref="M337:N337"/>
    <mergeCell ref="T318:U318"/>
    <mergeCell ref="A320:D320"/>
    <mergeCell ref="E320:H320"/>
    <mergeCell ref="J320:L320"/>
    <mergeCell ref="M320:N320"/>
    <mergeCell ref="T320:U320"/>
    <mergeCell ref="A303:A304"/>
    <mergeCell ref="B303:B304"/>
    <mergeCell ref="C303:C304"/>
    <mergeCell ref="A305:A314"/>
    <mergeCell ref="M315:N315"/>
    <mergeCell ref="B318:C318"/>
    <mergeCell ref="E318:F318"/>
    <mergeCell ref="G318:H318"/>
    <mergeCell ref="J318:L318"/>
    <mergeCell ref="M318:N318"/>
    <mergeCell ref="T299:U299"/>
    <mergeCell ref="A301:D301"/>
    <mergeCell ref="E301:H301"/>
    <mergeCell ref="J301:L301"/>
    <mergeCell ref="M301:N301"/>
    <mergeCell ref="T301:U301"/>
    <mergeCell ref="A284:A285"/>
    <mergeCell ref="B284:B285"/>
    <mergeCell ref="C284:C285"/>
    <mergeCell ref="A286:A295"/>
    <mergeCell ref="M296:N296"/>
    <mergeCell ref="B299:C299"/>
    <mergeCell ref="E299:F299"/>
    <mergeCell ref="G299:H299"/>
    <mergeCell ref="J299:L299"/>
    <mergeCell ref="M299:N299"/>
    <mergeCell ref="T280:U280"/>
    <mergeCell ref="A282:D282"/>
    <mergeCell ref="E282:H282"/>
    <mergeCell ref="J282:L282"/>
    <mergeCell ref="M282:N282"/>
    <mergeCell ref="T282:U282"/>
    <mergeCell ref="A265:A266"/>
    <mergeCell ref="B265:B266"/>
    <mergeCell ref="C265:C266"/>
    <mergeCell ref="A267:A276"/>
    <mergeCell ref="M277:N277"/>
    <mergeCell ref="B280:C280"/>
    <mergeCell ref="E280:F280"/>
    <mergeCell ref="G280:H280"/>
    <mergeCell ref="J280:L280"/>
    <mergeCell ref="M280:N280"/>
    <mergeCell ref="T261:U261"/>
    <mergeCell ref="A263:D263"/>
    <mergeCell ref="E263:H263"/>
    <mergeCell ref="J263:L263"/>
    <mergeCell ref="M263:N263"/>
    <mergeCell ref="T263:U263"/>
    <mergeCell ref="A246:A247"/>
    <mergeCell ref="B246:B247"/>
    <mergeCell ref="C246:C247"/>
    <mergeCell ref="A248:A257"/>
    <mergeCell ref="M258:N258"/>
    <mergeCell ref="B261:C261"/>
    <mergeCell ref="E261:F261"/>
    <mergeCell ref="G261:H261"/>
    <mergeCell ref="J261:L261"/>
    <mergeCell ref="M261:N261"/>
    <mergeCell ref="T242:U242"/>
    <mergeCell ref="A244:D244"/>
    <mergeCell ref="E244:H244"/>
    <mergeCell ref="J244:L244"/>
    <mergeCell ref="M244:N244"/>
    <mergeCell ref="T244:U244"/>
    <mergeCell ref="A227:A228"/>
    <mergeCell ref="B227:B228"/>
    <mergeCell ref="C227:C228"/>
    <mergeCell ref="A229:A238"/>
    <mergeCell ref="M239:N239"/>
    <mergeCell ref="B242:C242"/>
    <mergeCell ref="E242:F242"/>
    <mergeCell ref="G242:H242"/>
    <mergeCell ref="J242:L242"/>
    <mergeCell ref="M242:N242"/>
    <mergeCell ref="T223:U223"/>
    <mergeCell ref="A225:D225"/>
    <mergeCell ref="E225:H225"/>
    <mergeCell ref="J225:L225"/>
    <mergeCell ref="M225:N225"/>
    <mergeCell ref="T225:U225"/>
    <mergeCell ref="A208:A209"/>
    <mergeCell ref="B208:B209"/>
    <mergeCell ref="C208:C209"/>
    <mergeCell ref="A210:A219"/>
    <mergeCell ref="M220:N220"/>
    <mergeCell ref="B223:C223"/>
    <mergeCell ref="E223:F223"/>
    <mergeCell ref="G223:H223"/>
    <mergeCell ref="J223:L223"/>
    <mergeCell ref="M223:N223"/>
    <mergeCell ref="T204:U204"/>
    <mergeCell ref="A206:D206"/>
    <mergeCell ref="E206:H206"/>
    <mergeCell ref="J206:L206"/>
    <mergeCell ref="M206:N206"/>
    <mergeCell ref="T206:U206"/>
    <mergeCell ref="A189:A190"/>
    <mergeCell ref="B189:B190"/>
    <mergeCell ref="C189:C190"/>
    <mergeCell ref="A191:A200"/>
    <mergeCell ref="M201:N201"/>
    <mergeCell ref="B204:C204"/>
    <mergeCell ref="E204:F204"/>
    <mergeCell ref="G204:H204"/>
    <mergeCell ref="J204:L204"/>
    <mergeCell ref="M204:N204"/>
    <mergeCell ref="T185:U185"/>
    <mergeCell ref="A187:D187"/>
    <mergeCell ref="E187:H187"/>
    <mergeCell ref="J187:L187"/>
    <mergeCell ref="M187:N187"/>
    <mergeCell ref="T187:U187"/>
    <mergeCell ref="A170:A171"/>
    <mergeCell ref="B170:B171"/>
    <mergeCell ref="C170:C171"/>
    <mergeCell ref="A172:A181"/>
    <mergeCell ref="M182:N182"/>
    <mergeCell ref="B185:C185"/>
    <mergeCell ref="E185:F185"/>
    <mergeCell ref="G185:H185"/>
    <mergeCell ref="J185:L185"/>
    <mergeCell ref="M185:N185"/>
    <mergeCell ref="T166:U166"/>
    <mergeCell ref="A168:D168"/>
    <mergeCell ref="E168:H168"/>
    <mergeCell ref="J168:L168"/>
    <mergeCell ref="M168:N168"/>
    <mergeCell ref="T168:U168"/>
    <mergeCell ref="A151:A152"/>
    <mergeCell ref="B151:B152"/>
    <mergeCell ref="C151:C152"/>
    <mergeCell ref="A153:A162"/>
    <mergeCell ref="M163:N163"/>
    <mergeCell ref="B166:C166"/>
    <mergeCell ref="E166:F166"/>
    <mergeCell ref="G166:H166"/>
    <mergeCell ref="J166:L166"/>
    <mergeCell ref="M166:N166"/>
    <mergeCell ref="T147:U147"/>
    <mergeCell ref="A149:D149"/>
    <mergeCell ref="E149:H149"/>
    <mergeCell ref="J149:L149"/>
    <mergeCell ref="M149:N149"/>
    <mergeCell ref="T149:U149"/>
    <mergeCell ref="A132:A133"/>
    <mergeCell ref="B132:B133"/>
    <mergeCell ref="C132:C133"/>
    <mergeCell ref="A134:A143"/>
    <mergeCell ref="M144:N144"/>
    <mergeCell ref="B147:C147"/>
    <mergeCell ref="E147:F147"/>
    <mergeCell ref="G147:H147"/>
    <mergeCell ref="J147:L147"/>
    <mergeCell ref="M147:N147"/>
    <mergeCell ref="T128:U128"/>
    <mergeCell ref="A130:D130"/>
    <mergeCell ref="E130:H130"/>
    <mergeCell ref="J130:L130"/>
    <mergeCell ref="M130:N130"/>
    <mergeCell ref="T130:U130"/>
    <mergeCell ref="A113:A114"/>
    <mergeCell ref="B113:B114"/>
    <mergeCell ref="C113:C114"/>
    <mergeCell ref="A115:A124"/>
    <mergeCell ref="M125:N125"/>
    <mergeCell ref="B128:C128"/>
    <mergeCell ref="E128:F128"/>
    <mergeCell ref="G128:H128"/>
    <mergeCell ref="J128:L128"/>
    <mergeCell ref="M128:N128"/>
    <mergeCell ref="T109:U109"/>
    <mergeCell ref="A111:D111"/>
    <mergeCell ref="E111:H111"/>
    <mergeCell ref="J111:L111"/>
    <mergeCell ref="M111:N111"/>
    <mergeCell ref="T111:U111"/>
    <mergeCell ref="A94:A95"/>
    <mergeCell ref="B94:B95"/>
    <mergeCell ref="C94:C95"/>
    <mergeCell ref="A96:A105"/>
    <mergeCell ref="M106:N106"/>
    <mergeCell ref="B109:C109"/>
    <mergeCell ref="E109:F109"/>
    <mergeCell ref="G109:H109"/>
    <mergeCell ref="J109:L109"/>
    <mergeCell ref="M109:N109"/>
    <mergeCell ref="T90:U90"/>
    <mergeCell ref="A92:D92"/>
    <mergeCell ref="E92:H92"/>
    <mergeCell ref="J92:L92"/>
    <mergeCell ref="M92:N92"/>
    <mergeCell ref="T92:U92"/>
    <mergeCell ref="A75:A76"/>
    <mergeCell ref="B75:B76"/>
    <mergeCell ref="C75:C76"/>
    <mergeCell ref="A77:A86"/>
    <mergeCell ref="M87:N87"/>
    <mergeCell ref="B90:C90"/>
    <mergeCell ref="E90:F90"/>
    <mergeCell ref="G90:H90"/>
    <mergeCell ref="J90:L90"/>
    <mergeCell ref="M90:N90"/>
    <mergeCell ref="T71:U71"/>
    <mergeCell ref="A73:D73"/>
    <mergeCell ref="E73:H73"/>
    <mergeCell ref="J73:L73"/>
    <mergeCell ref="M73:N73"/>
    <mergeCell ref="T73:U73"/>
    <mergeCell ref="A56:A57"/>
    <mergeCell ref="B56:B57"/>
    <mergeCell ref="C56:C57"/>
    <mergeCell ref="A58:A67"/>
    <mergeCell ref="M68:N68"/>
    <mergeCell ref="B71:C71"/>
    <mergeCell ref="E71:F71"/>
    <mergeCell ref="G71:H71"/>
    <mergeCell ref="J71:L71"/>
    <mergeCell ref="M71:N71"/>
    <mergeCell ref="T52:U52"/>
    <mergeCell ref="A54:D54"/>
    <mergeCell ref="E54:H54"/>
    <mergeCell ref="J54:L54"/>
    <mergeCell ref="M54:N54"/>
    <mergeCell ref="T54:U54"/>
    <mergeCell ref="A37:A38"/>
    <mergeCell ref="B37:B38"/>
    <mergeCell ref="C37:C38"/>
    <mergeCell ref="A39:A48"/>
    <mergeCell ref="M49:N49"/>
    <mergeCell ref="B52:C52"/>
    <mergeCell ref="E52:F52"/>
    <mergeCell ref="G52:H52"/>
    <mergeCell ref="J52:L52"/>
    <mergeCell ref="M52:N52"/>
    <mergeCell ref="T33:U33"/>
    <mergeCell ref="A35:D35"/>
    <mergeCell ref="E35:H35"/>
    <mergeCell ref="J35:L35"/>
    <mergeCell ref="M35:N35"/>
    <mergeCell ref="T35:U35"/>
    <mergeCell ref="A20:A29"/>
    <mergeCell ref="M30:N30"/>
    <mergeCell ref="B33:C33"/>
    <mergeCell ref="E33:F33"/>
    <mergeCell ref="G33:H33"/>
    <mergeCell ref="J33:L33"/>
    <mergeCell ref="M33:N33"/>
    <mergeCell ref="A16:D16"/>
    <mergeCell ref="E16:H16"/>
    <mergeCell ref="J16:L16"/>
    <mergeCell ref="M16:N16"/>
    <mergeCell ref="T16:U16"/>
    <mergeCell ref="A18:A19"/>
    <mergeCell ref="B18:B19"/>
    <mergeCell ref="C18:C19"/>
    <mergeCell ref="B14:C14"/>
    <mergeCell ref="E14:F14"/>
    <mergeCell ref="G14:H14"/>
    <mergeCell ref="J14:L14"/>
    <mergeCell ref="M14:N14"/>
    <mergeCell ref="T14:U14"/>
    <mergeCell ref="A10:D11"/>
    <mergeCell ref="E10:H11"/>
    <mergeCell ref="J10:O10"/>
    <mergeCell ref="P10:Q11"/>
    <mergeCell ref="S10:T11"/>
    <mergeCell ref="U10:U11"/>
    <mergeCell ref="J11:O11"/>
    <mergeCell ref="A1:U1"/>
    <mergeCell ref="A3:U3"/>
    <mergeCell ref="A6:D6"/>
    <mergeCell ref="M6:O6"/>
    <mergeCell ref="P6:U6"/>
    <mergeCell ref="A8:U8"/>
  </mergeCells>
  <dataValidations count="13">
    <dataValidation type="date" operator="lessThanOrEqual" allowBlank="1" showInputMessage="1" showErrorMessage="1" errorTitle="Attenzione oGV NON COMPATIBILE" error="ai sensi dell'art. 2 c. 5 D.D. 445/2025" promptTitle="attenzione:" prompt="Data max  OGV 31/12/2026" sqref="Q14 Q603 Q33 Q52 Q71 Q90 Q109 Q128 Q147 Q166 Q185 Q204 Q223 Q242 Q261 Q280 Q299 Q318 Q337 Q356 Q375 Q394 Q413 Q432 Q451 Q470 Q489 Q508 Q527 Q546 Q565 Q584 Q622" xr:uid="{E955937A-9F9A-4277-B849-42AA358D0114}">
      <formula1>46387</formula1>
    </dataValidation>
    <dataValidation type="date" operator="greaterThanOrEqual" allowBlank="1" showInputMessage="1" showErrorMessage="1" errorTitle="ATTENZIONE DATO NON COMPATIBILE" error="ai sensi dell'art. 5 c. 6 del D.D. 445/2024" prompt="immatricolazione successiva al 01/01/2024" sqref="K20:K29 K609:K618 K39:K48 K58:K67 K77:K86 K96:K105 K115:K124 K134:K143 K153:K162 K172:K181 K191:K200 K210:K219 K229:K238 K248:K257 K267:K276 K286:K295 K305:K314 K324:K333 K343:K352 K362:K371 K381:K390 K400:K409 K419:K428 K438:K447 K457:K466 K476:K485 K495:K504 K514:K523 K533:K542 K552:K561 K571:K580 K590:K599 K628:K637" xr:uid="{F8387AB1-99DB-4335-80BE-F9C4851C4F65}">
      <formula1>45292</formula1>
    </dataValidation>
    <dataValidation type="date" operator="lessThan" allowBlank="1" showInputMessage="1" showErrorMessage="1" errorTitle="attenzione " error="data fattura non ammessa art. 2 c. 5 del D.D. 445/2025" prompt="entro il 31/12/2028_x000a_" sqref="N20:N29 N609:N618 N39:N48 N58:N67 N77:N86 N96:N105 N115:N124 N134:N143 N153:N162 N172:N181 N191:N200 N210:N219 N229:N238 N248:N257 N267:N276 N286:N295 N305:N314 N324:N333 N343:N352 N362:N371 N381:N390 N400:N409 N419:N428 N438:N447 N457:N466 N476:N485 N495:N504 N514:N523 N533:N542 N552:N561 N571:N580 N590:N599 N628:N637" xr:uid="{B64A2C50-1881-43EA-A58B-1464BFCCFDF5}">
      <formula1>47118</formula1>
    </dataValidation>
    <dataValidation allowBlank="1" showInputMessage="1" showErrorMessage="1" prompt="Scegliere la regione beneficiaria dal menù a tendina_x000a_" sqref="K6" xr:uid="{16C30C5B-B246-4A31-B6A5-6CDC5C936278}"/>
    <dataValidation type="list" allowBlank="1" showInputMessage="1" showErrorMessage="1" sqref="E543 E562 E581 E600 E524 E505 E486 E467 E448 E429 E410 E391 E372 E353 E334 E315 E296 E277 E258 E239 E220 E201 E182 E163 E144 E125 E106 E87 E68 E49 E619 E30 E638" xr:uid="{38BD43A1-72EB-485E-B49D-1998CA86493C}">
      <formula1>"urbano,suburbano"</formula1>
    </dataValidation>
    <dataValidation type="list" allowBlank="1" showInputMessage="1" showErrorMessage="1" sqref="H543 H562 H581 H600 H524 H505 H486 H467 H448 H429 H410 H391 H372 H353 H334 H315 H296 H277 H258 H239 H220 H201 H182 H163 H144 H125 H106 H87 H68 H49 H619 H30 H638" xr:uid="{6F7672E8-146F-413B-AF21-EC1F6301134F}">
      <mc:AlternateContent xmlns:x12ac="http://schemas.microsoft.com/office/spreadsheetml/2011/1/ac" xmlns:mc="http://schemas.openxmlformats.org/markup-compatibility/2006">
        <mc:Choice Requires="x12ac">
          <x12ac:list>GNC,"GNL, Ibrido (met/ele)"</x12ac:list>
        </mc:Choice>
        <mc:Fallback>
          <formula1>"GNC,GNL, Ibrido (met/ele)"</formula1>
        </mc:Fallback>
      </mc:AlternateContent>
    </dataValidation>
    <dataValidation type="list" allowBlank="1" showInputMessage="1" showErrorMessage="1" sqref="I543 I562 I581 I600 I524 I505 I486 I467 I448 I429 I410 I391 I372 I353 I334 I315 I296 I277 I258 I239 I220 I201 I182 I163 I144 I125 I106 I87 I68 I49 I619 I30 I638" xr:uid="{37762D83-2E47-474B-9224-32AC16A6609C}">
      <formula1>"classe I,classe A"</formula1>
    </dataValidation>
    <dataValidation type="list" allowBlank="1" showInputMessage="1" showErrorMessage="1" sqref="I20:I29 I590:I599 I609:I618 I39:I48 I58:I67 I77:I86 I96:I105 I115:I124 I134:I143 I153:I162 I172:I181 I191:I200 I210:I219 I229:I238 I248:I257 I267:I276 I286:I295 I305:I314 I324:I333 I343:I352 I362:I371 I381:I390 I400:I409 I419:I428 I438:I447 I457:I466 I476:I485 I495:I504 I514:I523 I533:I542 I552:I561 I571:I580 I628:I637" xr:uid="{BAC55B85-A87D-4179-ABBA-85BFD6C96E6F}">
      <formula1>"classe II, classe III, classe A, classe B,"</formula1>
    </dataValidation>
    <dataValidation type="list" allowBlank="1" showInputMessage="1" showErrorMessage="1" sqref="E20:E29 E590:E599 E609:E618 E39:E48 E58:E67 E77:E86 E96:E105 E115:E124 E134:E143 E153:E162 E172:E181 E191:E200 E210:E219 E229:E238 E248:E257 E267:E276 E286:E295 E305:E314 E324:E333 E343:E352 E362:E371 E381:E390 E400:E409 E419:E428 E438:E447 E457:E466 E476:E485 E495:E504 E514:E523 E533:E542 E552:E561 E571:E580 E628:E637" xr:uid="{15B841A7-476C-44B6-BBDC-FE9923A1B739}">
      <formula1>"extraurbano,"</formula1>
    </dataValidation>
    <dataValidation allowBlank="1" showInputMessage="1" showErrorMessage="1" prompt="Inserire il riferimento corretto da piano di investimento (es.m1,e.1. ecc.)_x000a_" sqref="A18:A19 A588:A589 A607:A608 A37:A38 A56:A57 A75:A76 A94:A95 A113:A114 A132:A133 A151:A152 A170:A171 A189:A190 A208:A209 A227:A228 A246:A247 A265:A266 A284:A285 A303:A304 A322:A323 A341:A342 A360:A361 A379:A380 A398:A399 A417:A418 A436:A437 A455:A456 A474:A475 A493:A494 A512:A513 A531:A532 A550:A551 A569:A570 A626:A627" xr:uid="{45686893-8C40-4B07-B999-F991C21EBA47}"/>
    <dataValidation type="list" allowBlank="1" showInputMessage="1" showErrorMessage="1" sqref="H20:H29 H590:H599 H609:H618 H39:H48 H58:H67 H77:H86 H96:H105 H115:H124 H134:H143 H153:H162 H172:H181 H191:H200 H210:H219 H229:H238 H248:H257 H267:H276 H286:H295 H305:H314 H324:H333 H343:H352 H362:H371 H381:H390 H400:H409 H419:H428 H438:H447 H457:H466 H476:H485 H495:H504 H514:H523 H533:H542 H552:H561 H571:H580 H628:H637" xr:uid="{0F23DCC8-9230-4FB5-A83A-28D11AA34B48}">
      <formula1>"IBRIDO (MET\ELETTR)"</formula1>
    </dataValidation>
    <dataValidation type="list" allowBlank="1" showInputMessage="1" showErrorMessage="1" sqref="B585:C585 B148:C148 B15:C15 B604:C604 B34:C34 B53:C53 B72:C72 B91:C91 B110:C110 B129:C129 B167:C167 B186:C186 B205:C205 B224:C224 B243:C243 B262:C262 B281:C281 B300:C300 B319:C319 B338:C338 B357:C357 B376:C376 B395:C395 B414:C414 B433:C433 B452:C452 B471:C471 B490:C490 B509:C509 B528:C528 B547:C547 B566:C566 B623:C623" xr:uid="{9605E9D8-C1ED-4D67-B4A2-E0BF99B7492B}">
      <formula1>$D$18:$D$37</formula1>
    </dataValidation>
    <dataValidation type="list" allowBlank="1" showInputMessage="1" showErrorMessage="1" sqref="S590:T599 S609:T618 S39:T48 S58:T67 S77:T86 S96:T105 S115:T124 S134:T143 S153:T162 S172:T181 S20:T29 S191:T200 S210:T219 S229:T238 S248:T257 S267:T276 S286:T295 S305:T314 S324:T333 S343:T352 S362:T371 S381:T390 S400:T409 S419:T428 S438:T447 S457:T466 S476:T485 S495:T504 S514:T523 S533:T542 S552:T561 S571:T580 S628:T637" xr:uid="{778DD065-0931-4741-A3D7-DED5370A6A55}">
      <formula1>"si,"</formula1>
    </dataValidation>
  </dataValidations>
  <pageMargins left="0.7" right="0.7" top="0.75" bottom="0.75" header="0.3" footer="0.3"/>
  <pageSetup paperSize="8" scale="47"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prompt="Inserire OGV corrispondente al Piano di investimento esecutivo" xr:uid="{FD185574-2B6C-4257-BD01-A7AE6BC5FFDE}">
          <x14:formula1>
            <xm:f>'EXTRAUrbano.Piano inv. forn '!$D$91:$D$126</xm:f>
          </x14:formula1>
          <xm:sqref>B14:C14 B584:C584 B565:C565 B546:C546 B527:C527 B508:C508 B489:C489 B470:C470 B451:C451 B432:C432 B413:C413 B394:C394 B375:C375 B356:C356 B337:C337 B318:C318 B299:C299 B280:C280 B261:C261 B242:C242 B223:C223 B204:C204 B185:C185 B166:C166 B128:C128 B109:C109 B90:C90 B71:C71 B52:C52 B33:C33 B603:C603 B147:C147 B622:C622</xm:sqref>
        </x14:dataValidation>
        <x14:dataValidation type="list" allowBlank="1" showInputMessage="1" showErrorMessage="1" prompt="Scegliere la regione beneficiaria dal menù a tendina_x000a_" xr:uid="{196CD02A-3142-4DB5-A1F5-34BFF5917343}">
          <x14:formula1>
            <xm:f>'DATI EROGAZIONI'!$A$2:$A$20</xm:f>
          </x14:formula1>
          <xm:sqref>E6:J6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23</vt:i4>
      </vt:variant>
      <vt:variant>
        <vt:lpstr>Intervalli denominati</vt:lpstr>
      </vt:variant>
      <vt:variant>
        <vt:i4>19</vt:i4>
      </vt:variant>
    </vt:vector>
  </HeadingPairs>
  <TitlesOfParts>
    <vt:vector size="42" baseType="lpstr">
      <vt:lpstr>Urbano.Piano inv. forn</vt:lpstr>
      <vt:lpstr>EXTRAUrbano.Piano inv. forn </vt:lpstr>
      <vt:lpstr>urbano_PIANO_INV-INFR</vt:lpstr>
      <vt:lpstr>EXTRA-urbano_PIANO_INV-INFR </vt:lpstr>
      <vt:lpstr>q.e. gen</vt:lpstr>
      <vt:lpstr>urbano REND FORN_ metano</vt:lpstr>
      <vt:lpstr>extraurbano REND FORN_ metano</vt:lpstr>
      <vt:lpstr>urbano REND FORN_ ibr_met</vt:lpstr>
      <vt:lpstr>extraurbano REND FORN_ ibr_met</vt:lpstr>
      <vt:lpstr>urbano REND_FORN_ ele </vt:lpstr>
      <vt:lpstr>extraurbano REND FORN_ ele</vt:lpstr>
      <vt:lpstr>urbanoREND_FORN_ idrogeno</vt:lpstr>
      <vt:lpstr>eXTRAurbanoREND_FORN_ idrogeno</vt:lpstr>
      <vt:lpstr>EXTRurbanoREND_FORN_ dies_ibrid</vt:lpstr>
      <vt:lpstr>urbano rend_infr_met</vt:lpstr>
      <vt:lpstr>EXTRAurbano rend_infr_met </vt:lpstr>
      <vt:lpstr>urbano rend_infr_elet</vt:lpstr>
      <vt:lpstr>extraurb rend_infr_elet</vt:lpstr>
      <vt:lpstr>urbano rend_infr_idrogeno</vt:lpstr>
      <vt:lpstr>EXTRAurbano rend_infr_idrogeno</vt:lpstr>
      <vt:lpstr>DATI EROGAZIONI</vt:lpstr>
      <vt:lpstr>dati scheda tecnica</vt:lpstr>
      <vt:lpstr>CUP</vt:lpstr>
      <vt:lpstr>'extraurb rend_infr_elet'!Area_stampa</vt:lpstr>
      <vt:lpstr>'extraurbano REND FORN_ ele'!Area_stampa</vt:lpstr>
      <vt:lpstr>'extraurbano REND FORN_ ibr_met'!Area_stampa</vt:lpstr>
      <vt:lpstr>'extraurbano REND FORN_ metano'!Area_stampa</vt:lpstr>
      <vt:lpstr>'EXTRAurbano rend_infr_idrogeno'!Area_stampa</vt:lpstr>
      <vt:lpstr>'EXTRAurbano rend_infr_met '!Area_stampa</vt:lpstr>
      <vt:lpstr>'EXTRAUrbano.Piano inv. forn '!Area_stampa</vt:lpstr>
      <vt:lpstr>'EXTRA-urbano_PIANO_INV-INFR '!Area_stampa</vt:lpstr>
      <vt:lpstr>'eXTRAurbanoREND_FORN_ idrogeno'!Area_stampa</vt:lpstr>
      <vt:lpstr>'EXTRurbanoREND_FORN_ dies_ibrid'!Area_stampa</vt:lpstr>
      <vt:lpstr>'q.e. gen'!Area_stampa</vt:lpstr>
      <vt:lpstr>'urbano REND FORN_ ibr_met'!Area_stampa</vt:lpstr>
      <vt:lpstr>'urbano REND FORN_ metano'!Area_stampa</vt:lpstr>
      <vt:lpstr>'urbano REND_FORN_ ele '!Area_stampa</vt:lpstr>
      <vt:lpstr>'urbano rend_infr_elet'!Area_stampa</vt:lpstr>
      <vt:lpstr>'urbano rend_infr_idrogeno'!Area_stampa</vt:lpstr>
      <vt:lpstr>'urbano rend_infr_met'!Area_stampa</vt:lpstr>
      <vt:lpstr>'urbano_PIANO_INV-INFR'!Area_stampa</vt:lpstr>
      <vt:lpstr>'urbanoREND_FORN_ idrogeno'!Area_stampa</vt:lpstr>
    </vt:vector>
  </TitlesOfParts>
  <Manager/>
  <Company>MIT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simona.armento</dc:creator>
  <cp:keywords/>
  <dc:description/>
  <cp:lastModifiedBy>Armento Simona</cp:lastModifiedBy>
  <cp:revision/>
  <dcterms:created xsi:type="dcterms:W3CDTF">2022-03-22T10:39:05Z</dcterms:created>
  <dcterms:modified xsi:type="dcterms:W3CDTF">2026-04-24T07:38:00Z</dcterms:modified>
  <cp:category/>
  <cp:contentStatus/>
</cp:coreProperties>
</file>